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5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6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F:\Statistics for Data Analysis\Statistics+for+Data+Analysis_MY\"/>
    </mc:Choice>
  </mc:AlternateContent>
  <xr:revisionPtr revIDLastSave="0" documentId="13_ncr:1_{1306AA47-3E29-497C-9888-1DAAEC4974C1}" xr6:coauthVersionLast="47" xr6:coauthVersionMax="47" xr10:uidLastSave="{00000000-0000-0000-0000-000000000000}"/>
  <bookViews>
    <workbookView xWindow="-108" yWindow="-108" windowWidth="23256" windowHeight="12576" xr2:uid="{F2AF7F71-4D8C-4BCA-803A-CC57D11DF2FB}"/>
  </bookViews>
  <sheets>
    <sheet name="delivery_data_general view" sheetId="1" r:id="rId1"/>
    <sheet name="By Product" sheetId="3" r:id="rId2"/>
    <sheet name="By Region" sheetId="2" r:id="rId3"/>
    <sheet name="Summary" sheetId="4" r:id="rId4"/>
  </sheets>
  <definedNames>
    <definedName name="_xlnm._FilterDatabase" localSheetId="2" hidden="1">'By Region'!$A$1:$D$183</definedName>
    <definedName name="_xlnm._FilterDatabase" localSheetId="0" hidden="1">'delivery_data_general view'!$A$1:$D$1</definedName>
    <definedName name="_xlchart.v1.0" hidden="1">'delivery_data_general view'!$D$2:$D$183</definedName>
    <definedName name="_xlchart.v1.1" hidden="1">'By Region'!$L$1</definedName>
    <definedName name="_xlchart.v1.10" hidden="1">'By Region'!$L$1</definedName>
    <definedName name="_xlchart.v1.11" hidden="1">'By Region'!$L$2:$L$44</definedName>
    <definedName name="_xlchart.v1.12" hidden="1">'By Region'!$M$2:$M$44</definedName>
    <definedName name="_xlchart.v1.13" hidden="1">'By Region'!$O$2:$O$49</definedName>
    <definedName name="_xlchart.v1.2" hidden="1">'By Region'!$L$2:$L$49</definedName>
    <definedName name="_xlchart.v1.3" hidden="1">'By Region'!$M$1</definedName>
    <definedName name="_xlchart.v1.4" hidden="1">'By Region'!$M$2:$M$49</definedName>
    <definedName name="_xlchart.v1.5" hidden="1">'By Region'!$N$1</definedName>
    <definedName name="_xlchart.v1.6" hidden="1">'By Region'!$N$2:$N$49</definedName>
    <definedName name="_xlchart.v1.7" hidden="1">'By Region'!$O$1</definedName>
    <definedName name="_xlchart.v1.8" hidden="1">'By Region'!$O$2:$O$49</definedName>
    <definedName name="_xlchart.v1.9" hidden="1">'By Region'!$N$2:$N$49</definedName>
  </definedName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3" i="3" l="1"/>
  <c r="H33" i="3"/>
  <c r="I33" i="3"/>
  <c r="J33" i="3"/>
  <c r="G34" i="3"/>
  <c r="H34" i="3"/>
  <c r="I34" i="3"/>
  <c r="J34" i="3"/>
  <c r="G35" i="3"/>
  <c r="H35" i="3"/>
  <c r="I35" i="3"/>
  <c r="J35" i="3"/>
  <c r="H32" i="3"/>
  <c r="I32" i="3"/>
  <c r="J32" i="3"/>
  <c r="G32" i="3"/>
  <c r="O2" i="2" a="1"/>
  <c r="O2" i="2" s="1"/>
  <c r="N2" i="2" a="1"/>
  <c r="N2" i="2" s="1"/>
  <c r="M2" i="2" a="1"/>
  <c r="M2" i="2" s="1"/>
  <c r="L2" i="2" a="1"/>
  <c r="L2" i="2" s="1"/>
  <c r="H4" i="2" a="1"/>
  <c r="H4" i="2" s="1"/>
  <c r="I4" i="2" a="1"/>
  <c r="I4" i="2" s="1"/>
  <c r="J4" i="2" a="1"/>
  <c r="J4" i="2" s="1"/>
  <c r="G4" i="2" a="1"/>
  <c r="G4" i="2" s="1"/>
  <c r="H12" i="2" a="1"/>
  <c r="H12" i="2" s="1"/>
  <c r="I12" i="2" a="1"/>
  <c r="I12" i="2" s="1"/>
  <c r="J12" i="2" a="1"/>
  <c r="J12" i="2" s="1"/>
  <c r="G12" i="2" a="1"/>
  <c r="G12" i="2" s="1"/>
  <c r="H11" i="2" a="1"/>
  <c r="H11" i="2" s="1"/>
  <c r="I11" i="2" a="1"/>
  <c r="I11" i="2" s="1"/>
  <c r="J11" i="2" a="1"/>
  <c r="J11" i="2" s="1"/>
  <c r="G11" i="2" a="1"/>
  <c r="G11" i="2" s="1"/>
  <c r="H10" i="2" a="1"/>
  <c r="H10" i="2" s="1"/>
  <c r="I10" i="2" a="1"/>
  <c r="I10" i="2" s="1"/>
  <c r="J10" i="2" a="1"/>
  <c r="J10" i="2" s="1"/>
  <c r="G10" i="2" a="1"/>
  <c r="G10" i="2" s="1"/>
  <c r="H9" i="2"/>
  <c r="I9" i="2"/>
  <c r="J9" i="2"/>
  <c r="G9" i="2"/>
  <c r="H6" i="2" a="1"/>
  <c r="H6" i="2" s="1"/>
  <c r="H8" i="2" s="1"/>
  <c r="I6" i="2" a="1"/>
  <c r="I6" i="2" s="1"/>
  <c r="I8" i="2" s="1"/>
  <c r="J6" i="2" a="1"/>
  <c r="J6" i="2" s="1"/>
  <c r="G6" i="2" a="1"/>
  <c r="G6" i="2" s="1"/>
  <c r="H5" i="2" a="1"/>
  <c r="H5" i="2" s="1"/>
  <c r="I5" i="2" a="1"/>
  <c r="I5" i="2" s="1"/>
  <c r="J5" i="2" a="1"/>
  <c r="J5" i="2" s="1"/>
  <c r="G5" i="2" a="1"/>
  <c r="G5" i="2" s="1"/>
  <c r="H7" i="2"/>
  <c r="I7" i="2"/>
  <c r="J7" i="2"/>
  <c r="G7" i="2"/>
  <c r="H3" i="2"/>
  <c r="I3" i="2"/>
  <c r="J3" i="2"/>
  <c r="G3" i="2"/>
  <c r="H2" i="2"/>
  <c r="I2" i="2"/>
  <c r="J2" i="2"/>
  <c r="G2" i="2"/>
  <c r="G18" i="1"/>
  <c r="G17" i="1"/>
  <c r="G8" i="2" l="1"/>
  <c r="J8" i="2"/>
  <c r="G14" i="1"/>
  <c r="G13" i="1" a="1"/>
  <c r="G13" i="1" s="1"/>
  <c r="G12" i="1"/>
  <c r="G11" i="1"/>
  <c r="G19" i="1" s="1"/>
  <c r="G5" i="1"/>
  <c r="G3" i="1"/>
  <c r="G6" i="1"/>
  <c r="G15" i="1" s="1"/>
  <c r="G2" i="1"/>
  <c r="G4" i="1" l="1"/>
  <c r="G7" i="1" s="1"/>
  <c r="G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<sst xmlns="http://schemas.openxmlformats.org/spreadsheetml/2006/main" count="1284" uniqueCount="122">
  <si>
    <t>OrderID</t>
  </si>
  <si>
    <t>Region</t>
  </si>
  <si>
    <t>ProductCategory</t>
  </si>
  <si>
    <t>DeliveryTime</t>
  </si>
  <si>
    <t>East</t>
  </si>
  <si>
    <t>Fashion</t>
  </si>
  <si>
    <t>West</t>
  </si>
  <si>
    <t>Toys</t>
  </si>
  <si>
    <t>North</t>
  </si>
  <si>
    <t>Electronics</t>
  </si>
  <si>
    <t>Home</t>
  </si>
  <si>
    <t>South</t>
  </si>
  <si>
    <t>min</t>
  </si>
  <si>
    <t>Q1</t>
  </si>
  <si>
    <t>max</t>
  </si>
  <si>
    <t>IQR</t>
  </si>
  <si>
    <t>Q3</t>
  </si>
  <si>
    <t>Low outl</t>
  </si>
  <si>
    <t>High outl</t>
  </si>
  <si>
    <t>Row Labels</t>
  </si>
  <si>
    <t>Grand Total</t>
  </si>
  <si>
    <t>0-2</t>
  </si>
  <si>
    <t>2-4</t>
  </si>
  <si>
    <t>4-6</t>
  </si>
  <si>
    <t>6-8</t>
  </si>
  <si>
    <t>8-10</t>
  </si>
  <si>
    <t>10-12</t>
  </si>
  <si>
    <t>12-14</t>
  </si>
  <si>
    <t>14-16</t>
  </si>
  <si>
    <t>16-18</t>
  </si>
  <si>
    <t>18-20</t>
  </si>
  <si>
    <t>Frequency</t>
  </si>
  <si>
    <t>Delivery Time</t>
  </si>
  <si>
    <t>mean</t>
  </si>
  <si>
    <t>median</t>
  </si>
  <si>
    <t>mode</t>
  </si>
  <si>
    <t>skew</t>
  </si>
  <si>
    <t>Column Labels</t>
  </si>
  <si>
    <t>Relative Frequency</t>
  </si>
  <si>
    <t>range</t>
  </si>
  <si>
    <t>Variance</t>
  </si>
  <si>
    <t>Coef Var</t>
  </si>
  <si>
    <t xml:space="preserve">Std dev </t>
  </si>
  <si>
    <t>Cum Freq</t>
  </si>
  <si>
    <t>Sturges' rule. 8.5 bins. But we take 10 baskets for 2 hours.</t>
  </si>
  <si>
    <t>1. Main delivery range</t>
  </si>
  <si>
    <r>
      <t>50% of orders</t>
    </r>
    <r>
      <rPr>
        <sz val="11"/>
        <color theme="1"/>
        <rFont val="Aptos Narrow"/>
        <family val="2"/>
        <scheme val="minor"/>
      </rPr>
      <t xml:space="preserve"> are delivered between </t>
    </r>
    <r>
      <rPr>
        <b/>
        <sz val="11"/>
        <color theme="1"/>
        <rFont val="Aptos Narrow"/>
        <family val="2"/>
        <scheme val="minor"/>
      </rPr>
      <t>3.5 and 6.3 days</t>
    </r>
    <r>
      <rPr>
        <sz val="11"/>
        <color theme="1"/>
        <rFont val="Aptos Narrow"/>
        <family val="2"/>
        <scheme val="minor"/>
      </rPr>
      <t xml:space="preserve"> (Q1–Q3).</t>
    </r>
  </si>
  <si>
    <r>
      <t>Median (4.5 days)</t>
    </r>
    <r>
      <rPr>
        <sz val="11"/>
        <color theme="1"/>
        <rFont val="Aptos Narrow"/>
        <family val="2"/>
        <scheme val="minor"/>
      </rPr>
      <t xml:space="preserve"> is lower than the mean (5.5 days), indicating </t>
    </r>
    <r>
      <rPr>
        <b/>
        <sz val="11"/>
        <color theme="1"/>
        <rFont val="Aptos Narrow"/>
        <family val="2"/>
        <scheme val="minor"/>
      </rPr>
      <t>right-skewed distribution</t>
    </r>
    <r>
      <rPr>
        <sz val="11"/>
        <color theme="1"/>
        <rFont val="Aptos Narrow"/>
        <family val="2"/>
        <scheme val="minor"/>
      </rPr>
      <t xml:space="preserve"> due to a few delayed deliveries increasing the average.</t>
    </r>
  </si>
  <si>
    <t>2. Most orders arrive quickly</t>
  </si>
  <si>
    <r>
      <t>86% of orders</t>
    </r>
    <r>
      <rPr>
        <sz val="11"/>
        <color theme="1"/>
        <rFont val="Aptos Narrow"/>
        <family val="2"/>
        <scheme val="minor"/>
      </rPr>
      <t xml:space="preserve"> (based on cumulative frequency) are delivered </t>
    </r>
    <r>
      <rPr>
        <b/>
        <sz val="11"/>
        <color theme="1"/>
        <rFont val="Aptos Narrow"/>
        <family val="2"/>
        <scheme val="minor"/>
      </rPr>
      <t>within 8 days or less</t>
    </r>
    <r>
      <rPr>
        <sz val="11"/>
        <color theme="1"/>
        <rFont val="Aptos Narrow"/>
        <family val="2"/>
        <scheme val="minor"/>
      </rPr>
      <t>.</t>
    </r>
  </si>
  <si>
    <t>3. Outliers – delays</t>
  </si>
  <si>
    <r>
      <t xml:space="preserve">Orders exceeding </t>
    </r>
    <r>
      <rPr>
        <b/>
        <sz val="11"/>
        <color theme="1"/>
        <rFont val="Aptos Narrow"/>
        <family val="2"/>
        <scheme val="minor"/>
      </rPr>
      <t>10.4 days</t>
    </r>
    <r>
      <rPr>
        <sz val="11"/>
        <color theme="1"/>
        <rFont val="Aptos Narrow"/>
        <family val="2"/>
        <scheme val="minor"/>
      </rPr>
      <t xml:space="preserve"> account for about </t>
    </r>
    <r>
      <rPr>
        <b/>
        <sz val="11"/>
        <color theme="1"/>
        <rFont val="Aptos Narrow"/>
        <family val="2"/>
        <scheme val="minor"/>
      </rPr>
      <t>7–8%</t>
    </r>
    <r>
      <rPr>
        <sz val="11"/>
        <color theme="1"/>
        <rFont val="Aptos Narrow"/>
        <family val="2"/>
        <scheme val="minor"/>
      </rPr>
      <t xml:space="preserve"> of all orders.</t>
    </r>
  </si>
  <si>
    <r>
      <t xml:space="preserve">Maximum delivery time is </t>
    </r>
    <r>
      <rPr>
        <b/>
        <sz val="11"/>
        <color theme="1"/>
        <rFont val="Aptos Narrow"/>
        <family val="2"/>
        <scheme val="minor"/>
      </rPr>
      <t>19 days</t>
    </r>
    <r>
      <rPr>
        <sz val="11"/>
        <color theme="1"/>
        <rFont val="Aptos Narrow"/>
        <family val="2"/>
        <scheme val="minor"/>
      </rPr>
      <t>, which is much higher than the typical range.</t>
    </r>
  </si>
  <si>
    <t>4. Delivery peak</t>
  </si>
  <si>
    <r>
      <t xml:space="preserve">The majority of orders (about 67%) are delivered between </t>
    </r>
    <r>
      <rPr>
        <b/>
        <sz val="11"/>
        <color theme="1"/>
        <rFont val="Aptos Narrow"/>
        <family val="2"/>
        <scheme val="minor"/>
      </rPr>
      <t>2–6 days</t>
    </r>
    <r>
      <rPr>
        <sz val="11"/>
        <color theme="1"/>
        <rFont val="Aptos Narrow"/>
        <family val="2"/>
        <scheme val="minor"/>
      </rPr>
      <t>.</t>
    </r>
  </si>
  <si>
    <r>
      <t xml:space="preserve">The peak occurs at </t>
    </r>
    <r>
      <rPr>
        <b/>
        <sz val="11"/>
        <color theme="1"/>
        <rFont val="Aptos Narrow"/>
        <family val="2"/>
        <scheme val="minor"/>
      </rPr>
      <t>2–4 days (35%)</t>
    </r>
    <r>
      <rPr>
        <sz val="11"/>
        <color theme="1"/>
        <rFont val="Aptos Narrow"/>
        <family val="2"/>
        <scheme val="minor"/>
      </rPr>
      <t>.</t>
    </r>
  </si>
  <si>
    <t>5. Spread</t>
  </si>
  <si>
    <r>
      <t>Range = 17.6 days</t>
    </r>
    <r>
      <rPr>
        <sz val="11"/>
        <color theme="1"/>
        <rFont val="Aptos Narrow"/>
        <family val="2"/>
        <scheme val="minor"/>
      </rPr>
      <t xml:space="preserve"> (from 1.4 to 19), showing </t>
    </r>
    <r>
      <rPr>
        <b/>
        <sz val="11"/>
        <color theme="1"/>
        <rFont val="Aptos Narrow"/>
        <family val="2"/>
        <scheme val="minor"/>
      </rPr>
      <t>high variability</t>
    </r>
    <r>
      <rPr>
        <sz val="11"/>
        <color theme="1"/>
        <rFont val="Aptos Narrow"/>
        <family val="2"/>
        <scheme val="minor"/>
      </rPr>
      <t xml:space="preserve"> in delivery times.</t>
    </r>
  </si>
  <si>
    <r>
      <t>Coefficient of Variation (CV = 62.6%)</t>
    </r>
    <r>
      <rPr>
        <sz val="11"/>
        <color theme="1"/>
        <rFont val="Aptos Narrow"/>
        <family val="2"/>
        <scheme val="minor"/>
      </rPr>
      <t xml:space="preserve"> indicates unstable performance.</t>
    </r>
  </si>
  <si>
    <t>6. Skewness</t>
  </si>
  <si>
    <r>
      <t>Skew = 2.05</t>
    </r>
    <r>
      <rPr>
        <sz val="11"/>
        <color theme="1"/>
        <rFont val="Aptos Narrow"/>
        <family val="2"/>
        <scheme val="minor"/>
      </rPr>
      <t>, meaning the distribution is strongly right-skewed (a few long delays).</t>
    </r>
  </si>
  <si>
    <t>7. SLA (Service Level Agreement)</t>
  </si>
  <si>
    <r>
      <t xml:space="preserve">If the goal is delivery </t>
    </r>
    <r>
      <rPr>
        <b/>
        <sz val="11"/>
        <color theme="1"/>
        <rFont val="Aptos Narrow"/>
        <family val="2"/>
        <scheme val="minor"/>
      </rPr>
      <t>≤ 7 days</t>
    </r>
    <r>
      <rPr>
        <sz val="11"/>
        <color theme="1"/>
        <rFont val="Aptos Narrow"/>
        <family val="2"/>
        <scheme val="minor"/>
      </rPr>
      <t xml:space="preserve">, about </t>
    </r>
    <r>
      <rPr>
        <b/>
        <sz val="11"/>
        <color theme="1"/>
        <rFont val="Aptos Narrow"/>
        <family val="2"/>
        <scheme val="minor"/>
      </rPr>
      <t>80% of orders meet the SLA</t>
    </r>
    <r>
      <rPr>
        <sz val="11"/>
        <color theme="1"/>
        <rFont val="Aptos Narrow"/>
        <family val="2"/>
        <scheme val="minor"/>
      </rPr>
      <t>, while ~20% do not.</t>
    </r>
  </si>
  <si>
    <t>Key Analytical Findings :</t>
  </si>
  <si>
    <r>
      <t>Most orders (67%) arrive in 2–6 days</t>
    </r>
    <r>
      <rPr>
        <sz val="11"/>
        <color theme="1"/>
        <rFont val="Aptos Narrow"/>
        <family val="2"/>
        <scheme val="minor"/>
      </rPr>
      <t>, with a peak at 2–4 days.</t>
    </r>
  </si>
  <si>
    <r>
      <t>80% of orders are delivered within 7 days</t>
    </r>
    <r>
      <rPr>
        <sz val="11"/>
        <color theme="1"/>
        <rFont val="Aptos Narrow"/>
        <family val="2"/>
        <scheme val="minor"/>
      </rPr>
      <t xml:space="preserve">, but </t>
    </r>
    <r>
      <rPr>
        <b/>
        <sz val="11"/>
        <color theme="1"/>
        <rFont val="Aptos Narrow"/>
        <family val="2"/>
        <scheme val="minor"/>
      </rPr>
      <t>around 20% take longer</t>
    </r>
    <r>
      <rPr>
        <sz val="11"/>
        <color theme="1"/>
        <rFont val="Aptos Narrow"/>
        <family val="2"/>
        <scheme val="minor"/>
      </rPr>
      <t>.</t>
    </r>
  </si>
  <si>
    <t>Some orders are delayed up to 19 days, which increases the average delivery time.</t>
  </si>
  <si>
    <r>
      <t xml:space="preserve">The typical delivery time is </t>
    </r>
    <r>
      <rPr>
        <b/>
        <sz val="11"/>
        <color theme="1"/>
        <rFont val="Aptos Narrow"/>
        <family val="2"/>
        <scheme val="minor"/>
      </rPr>
      <t>4–5 days</t>
    </r>
    <r>
      <rPr>
        <sz val="11"/>
        <color theme="1"/>
        <rFont val="Aptos Narrow"/>
        <family val="2"/>
        <scheme val="minor"/>
      </rPr>
      <t xml:space="preserve"> (median = 4.5 days).</t>
    </r>
  </si>
  <si>
    <r>
      <t xml:space="preserve">The delivery time varies a lot (1.4–19 days), which shows </t>
    </r>
    <r>
      <rPr>
        <b/>
        <sz val="11"/>
        <color theme="1"/>
        <rFont val="Aptos Narrow"/>
        <family val="2"/>
        <scheme val="minor"/>
      </rPr>
      <t>inconsistent logistics performance</t>
    </r>
    <r>
      <rPr>
        <sz val="11"/>
        <color theme="1"/>
        <rFont val="Aptos Narrow"/>
        <family val="2"/>
        <scheme val="minor"/>
      </rPr>
      <t>.</t>
    </r>
  </si>
  <si>
    <t>We should focus on the 20% of delayed orders to improve our delivery speed.</t>
  </si>
  <si>
    <t>For Team:</t>
  </si>
  <si>
    <t>Median</t>
  </si>
  <si>
    <t>Std Dev</t>
  </si>
  <si>
    <t>CV</t>
  </si>
  <si>
    <t>Skew</t>
  </si>
  <si>
    <t>Min</t>
  </si>
  <si>
    <t>Count</t>
  </si>
  <si>
    <t>Max</t>
  </si>
  <si>
    <t>Mean</t>
  </si>
  <si>
    <t>Cumulative Frequency</t>
  </si>
  <si>
    <t xml:space="preserve">Average of Delivery Time </t>
  </si>
  <si>
    <t xml:space="preserve">Total Average of Delivery Time </t>
  </si>
  <si>
    <t xml:space="preserve">Total Min of Delivery Time </t>
  </si>
  <si>
    <t xml:space="preserve">Min of Delivery Time </t>
  </si>
  <si>
    <t xml:space="preserve">Total Max of Delivery Time </t>
  </si>
  <si>
    <t xml:space="preserve">Max of Delivery Time </t>
  </si>
  <si>
    <t xml:space="preserve">Total Count of Delivery Time </t>
  </si>
  <si>
    <t xml:space="preserve">Count of Delivery Time </t>
  </si>
  <si>
    <t xml:space="preserve"> Home</t>
  </si>
  <si>
    <t>Average of Delivery Time Table</t>
  </si>
  <si>
    <t>% &lt;7 days table</t>
  </si>
  <si>
    <t>Fastest delivery region:</t>
  </si>
  <si>
    <r>
      <t>East</t>
    </r>
    <r>
      <rPr>
        <sz val="11"/>
        <color theme="1"/>
        <rFont val="Aptos Narrow"/>
        <family val="2"/>
        <scheme val="minor"/>
      </rPr>
      <t xml:space="preserve"> has the shortest average delivery time across all categories (3.13–5.18 days).</t>
    </r>
  </si>
  <si>
    <t>Region with the most delays:</t>
  </si>
  <si>
    <r>
      <t>West</t>
    </r>
    <r>
      <rPr>
        <sz val="11"/>
        <color theme="1"/>
        <rFont val="Aptos Narrow"/>
        <family val="2"/>
        <scheme val="minor"/>
      </rPr>
      <t xml:space="preserve"> shows the highest delivery times, especially for </t>
    </r>
    <r>
      <rPr>
        <b/>
        <sz val="11"/>
        <color theme="1"/>
        <rFont val="Aptos Narrow"/>
        <family val="2"/>
        <scheme val="minor"/>
      </rPr>
      <t>Home</t>
    </r>
    <r>
      <rPr>
        <sz val="11"/>
        <color theme="1"/>
        <rFont val="Aptos Narrow"/>
        <family val="2"/>
        <scheme val="minor"/>
      </rPr>
      <t xml:space="preserve"> (8.1 days).</t>
    </r>
  </si>
  <si>
    <t>SLA &lt;7 days:</t>
  </si>
  <si>
    <r>
      <t>Home</t>
    </r>
    <r>
      <rPr>
        <sz val="11"/>
        <color theme="1"/>
        <rFont val="Aptos Narrow"/>
        <family val="2"/>
        <scheme val="minor"/>
      </rPr>
      <t xml:space="preserve"> category does not meet SLA in any region (0% &lt;7 days).</t>
    </r>
  </si>
  <si>
    <r>
      <t xml:space="preserve">Best SLA results are seen in </t>
    </r>
    <r>
      <rPr>
        <b/>
        <sz val="11"/>
        <color theme="1"/>
        <rFont val="Aptos Narrow"/>
        <family val="2"/>
        <scheme val="minor"/>
      </rPr>
      <t>Electronics</t>
    </r>
    <r>
      <rPr>
        <sz val="11"/>
        <color theme="1"/>
        <rFont val="Aptos Narrow"/>
        <family val="2"/>
        <scheme val="minor"/>
      </rPr>
      <t xml:space="preserve"> (East — 100%, South — 91%).</t>
    </r>
  </si>
  <si>
    <t>Category comparison:</t>
  </si>
  <si>
    <r>
      <t>Fashion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Electronics</t>
    </r>
    <r>
      <rPr>
        <sz val="11"/>
        <color theme="1"/>
        <rFont val="Aptos Narrow"/>
        <family val="2"/>
        <scheme val="minor"/>
      </rPr>
      <t xml:space="preserve"> are the most reliable categories.</t>
    </r>
  </si>
  <si>
    <r>
      <t>Home</t>
    </r>
    <r>
      <rPr>
        <sz val="11"/>
        <color theme="1"/>
        <rFont val="Aptos Narrow"/>
        <family val="2"/>
        <scheme val="minor"/>
      </rPr>
      <t xml:space="preserve"> is the most problematic, with consistently long delivery times.</t>
    </r>
  </si>
  <si>
    <t>East region has the fastest delivery performance (avg. 3.76 days, SLA ~100%).</t>
  </si>
  <si>
    <t>West region shows the worst results, especially for Fashion (7 days, SLA 42%) and Home (8+ days).</t>
  </si>
  <si>
    <t>Home category is the biggest bottleneck in all regions (0% SLA).</t>
  </si>
  <si>
    <t>North and South need optimization for Toys and Electronics to catch up with East.</t>
  </si>
  <si>
    <t>Summary for Team:</t>
  </si>
  <si>
    <t>1. Overall data analysis:</t>
  </si>
  <si>
    <t>Right-skewed distribution (most deliveries are quick, but some extreme outliers).</t>
  </si>
  <si>
    <t>2. Regional breakdown:</t>
  </si>
  <si>
    <t>3. Product categories:</t>
  </si>
  <si>
    <t>Recommendations:</t>
  </si>
  <si>
    <r>
      <t xml:space="preserve">Average delivery time — </t>
    </r>
    <r>
      <rPr>
        <b/>
        <sz val="12"/>
        <color theme="1"/>
        <rFont val="Aptos Narrow"/>
        <family val="2"/>
        <scheme val="minor"/>
      </rPr>
      <t>5.5 days</t>
    </r>
    <r>
      <rPr>
        <sz val="12"/>
        <color theme="1"/>
        <rFont val="Aptos Narrow"/>
        <family val="2"/>
        <scheme val="minor"/>
      </rPr>
      <t xml:space="preserve">, with delays up to </t>
    </r>
    <r>
      <rPr>
        <b/>
        <sz val="12"/>
        <color theme="1"/>
        <rFont val="Aptos Narrow"/>
        <family val="2"/>
        <scheme val="minor"/>
      </rPr>
      <t>19 days</t>
    </r>
    <r>
      <rPr>
        <sz val="12"/>
        <color theme="1"/>
        <rFont val="Aptos Narrow"/>
        <family val="2"/>
        <scheme val="minor"/>
      </rPr>
      <t>.</t>
    </r>
  </si>
  <si>
    <r>
      <t>1. East</t>
    </r>
    <r>
      <rPr>
        <sz val="12"/>
        <color theme="1"/>
        <rFont val="Aptos Narrow"/>
        <family val="2"/>
        <scheme val="minor"/>
      </rPr>
      <t xml:space="preserve"> — maintain current performance, as it sets the benchmark.</t>
    </r>
  </si>
  <si>
    <r>
      <t>2. West</t>
    </r>
    <r>
      <rPr>
        <sz val="12"/>
        <color theme="1"/>
        <rFont val="Aptos Narrow"/>
        <family val="2"/>
        <scheme val="minor"/>
      </rPr>
      <t xml:space="preserve"> — focus on optimizing delivery for Fashion and Home (key bottlenecks).</t>
    </r>
  </si>
  <si>
    <r>
      <t>East</t>
    </r>
    <r>
      <rPr>
        <sz val="12"/>
        <color theme="1"/>
        <rFont val="Aptos Narrow"/>
        <family val="2"/>
        <scheme val="minor"/>
      </rPr>
      <t xml:space="preserve"> — best performance (median ~3.2 days, SLA close to 100%).</t>
    </r>
  </si>
  <si>
    <r>
      <t>3. Home</t>
    </r>
    <r>
      <rPr>
        <sz val="12"/>
        <color theme="1"/>
        <rFont val="Aptos Narrow"/>
        <family val="2"/>
        <scheme val="minor"/>
      </rPr>
      <t xml:space="preserve"> — deep dive into supply chain issues to reduce delays.</t>
    </r>
  </si>
  <si>
    <r>
      <t>West</t>
    </r>
    <r>
      <rPr>
        <sz val="12"/>
        <color theme="1"/>
        <rFont val="Aptos Narrow"/>
        <family val="2"/>
        <scheme val="minor"/>
      </rPr>
      <t xml:space="preserve"> — worst performance (median 6.5 days, SLA sometimes &lt;50%).</t>
    </r>
  </si>
  <si>
    <r>
      <t>4. North &amp; South</t>
    </r>
    <r>
      <rPr>
        <sz val="12"/>
        <color theme="1"/>
        <rFont val="Aptos Narrow"/>
        <family val="2"/>
        <scheme val="minor"/>
      </rPr>
      <t xml:space="preserve"> — minor improvements for Toys and Electronics to push SLA towards 100%.</t>
    </r>
  </si>
  <si>
    <r>
      <t>North &amp; South</t>
    </r>
    <r>
      <rPr>
        <sz val="12"/>
        <color theme="1"/>
        <rFont val="Aptos Narrow"/>
        <family val="2"/>
        <scheme val="minor"/>
      </rPr>
      <t xml:space="preserve"> — mid-range performance (5–6 days), but not as critical as West.</t>
    </r>
  </si>
  <si>
    <r>
      <t>Home</t>
    </r>
    <r>
      <rPr>
        <sz val="12"/>
        <color theme="1"/>
        <rFont val="Aptos Narrow"/>
        <family val="2"/>
        <scheme val="minor"/>
      </rPr>
      <t xml:space="preserve"> — the worst category (SLA = 0% across all regions, average 5–8 days).</t>
    </r>
  </si>
  <si>
    <r>
      <t>Fashion</t>
    </r>
    <r>
      <rPr>
        <sz val="12"/>
        <color theme="1"/>
        <rFont val="Aptos Narrow"/>
        <family val="2"/>
        <scheme val="minor"/>
      </rPr>
      <t xml:space="preserve"> — issues in West (7 days, SLA 42%), while East performs well (3.6 days, SLA 94%).</t>
    </r>
  </si>
  <si>
    <r>
      <t>Electronics &amp; Toys</t>
    </r>
    <r>
      <rPr>
        <sz val="12"/>
        <color theme="1"/>
        <rFont val="Aptos Narrow"/>
        <family val="2"/>
        <scheme val="minor"/>
      </rPr>
      <t xml:space="preserve"> — excellent results in East (SLA 100%), weaker in West (60–70%).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</si>
</sst>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2" fontId="0" fillId="0" borderId="0" xfId="0" applyNumberFormat="1"/>
    <xf numFmtId="164" fontId="0" fillId="0" borderId="0" xfId="0" applyNumberFormat="1"/>
    <xf numFmtId="10" fontId="0" fillId="0" borderId="0" xfId="0" applyNumberFormat="1"/>
    <xf numFmtId="9" fontId="0" fillId="0" borderId="0" xfId="0" applyNumberFormat="1"/>
    <xf numFmtId="0" fontId="16" fillId="0" borderId="0" xfId="0" applyFont="1"/>
    <xf numFmtId="0" fontId="16" fillId="0" borderId="11" xfId="0" applyFont="1" applyBorder="1" applyAlignment="1">
      <alignment horizontal="left"/>
    </xf>
    <xf numFmtId="0" fontId="16" fillId="0" borderId="11" xfId="0" applyFont="1" applyBorder="1"/>
    <xf numFmtId="0" fontId="0" fillId="0" borderId="11" xfId="0" applyBorder="1" applyAlignment="1">
      <alignment horizontal="left"/>
    </xf>
    <xf numFmtId="0" fontId="0" fillId="0" borderId="11" xfId="0" applyBorder="1"/>
    <xf numFmtId="9" fontId="0" fillId="0" borderId="11" xfId="0" applyNumberFormat="1" applyBorder="1"/>
    <xf numFmtId="0" fontId="18" fillId="0" borderId="0" xfId="0" applyFont="1"/>
    <xf numFmtId="0" fontId="19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6" fillId="0" borderId="0" xfId="0" applyFont="1" applyAlignment="1">
      <alignment horizontal="left" vertical="center" indent="2"/>
    </xf>
    <xf numFmtId="0" fontId="16" fillId="0" borderId="11" xfId="0" applyFont="1" applyBorder="1" applyAlignment="1">
      <alignment horizontal="center"/>
    </xf>
    <xf numFmtId="2" fontId="0" fillId="0" borderId="11" xfId="0" applyNumberFormat="1" applyBorder="1"/>
    <xf numFmtId="1" fontId="0" fillId="0" borderId="11" xfId="0" applyNumberFormat="1" applyBorder="1"/>
    <xf numFmtId="0" fontId="20" fillId="0" borderId="0" xfId="0" applyFont="1" applyAlignment="1">
      <alignment vertical="center"/>
    </xf>
    <xf numFmtId="0" fontId="0" fillId="0" borderId="0" xfId="0" applyAlignment="1">
      <alignment horizontal="left" indent="1"/>
    </xf>
    <xf numFmtId="0" fontId="16" fillId="0" borderId="0" xfId="0" applyFont="1" applyAlignment="1">
      <alignment horizontal="left"/>
    </xf>
    <xf numFmtId="0" fontId="16" fillId="33" borderId="0" xfId="0" applyFont="1" applyFill="1"/>
    <xf numFmtId="0" fontId="16" fillId="34" borderId="0" xfId="0" applyFont="1" applyFill="1"/>
    <xf numFmtId="0" fontId="0" fillId="35" borderId="0" xfId="0" applyFill="1"/>
    <xf numFmtId="0" fontId="16" fillId="36" borderId="0" xfId="0" applyFont="1" applyFill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1" fillId="0" borderId="0" xfId="0" applyFont="1" applyAlignment="1">
      <alignment horizontal="center"/>
    </xf>
    <xf numFmtId="0" fontId="21" fillId="0" borderId="12" xfId="0" applyFont="1" applyBorder="1" applyAlignment="1">
      <alignment horizontal="center"/>
    </xf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horizontal="left" vertical="center" indent="1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Delivery Time Distribution (Frequency)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'delivery_data_general view'!$J$16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bg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'delivery_data_general view'!$I$17:$I$26</c:f>
              <c:strCache>
                <c:ptCount val="10"/>
                <c:pt idx="0">
                  <c:v>0-2</c:v>
                </c:pt>
                <c:pt idx="1">
                  <c:v>2-4</c:v>
                </c:pt>
                <c:pt idx="2">
                  <c:v>4-6</c:v>
                </c:pt>
                <c:pt idx="3">
                  <c:v>6-8</c:v>
                </c:pt>
                <c:pt idx="4">
                  <c:v>8-10</c:v>
                </c:pt>
                <c:pt idx="5">
                  <c:v>10-12</c:v>
                </c:pt>
                <c:pt idx="6">
                  <c:v>12-14</c:v>
                </c:pt>
                <c:pt idx="7">
                  <c:v>14-16</c:v>
                </c:pt>
                <c:pt idx="8">
                  <c:v>16-18</c:v>
                </c:pt>
                <c:pt idx="9">
                  <c:v>18-20</c:v>
                </c:pt>
              </c:strCache>
            </c:strRef>
          </c:cat>
          <c:val>
            <c:numRef>
              <c:f>'delivery_data_general view'!$J$17:$J$26</c:f>
              <c:numCache>
                <c:formatCode>General</c:formatCode>
                <c:ptCount val="10"/>
                <c:pt idx="0">
                  <c:v>3</c:v>
                </c:pt>
                <c:pt idx="1">
                  <c:v>64</c:v>
                </c:pt>
                <c:pt idx="2">
                  <c:v>59</c:v>
                </c:pt>
                <c:pt idx="3">
                  <c:v>34</c:v>
                </c:pt>
                <c:pt idx="4">
                  <c:v>6</c:v>
                </c:pt>
                <c:pt idx="5">
                  <c:v>1</c:v>
                </c:pt>
                <c:pt idx="6">
                  <c:v>3</c:v>
                </c:pt>
                <c:pt idx="7">
                  <c:v>7</c:v>
                </c:pt>
                <c:pt idx="8">
                  <c:v>4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02-44CB-9D38-BA312D0BB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00881728"/>
        <c:axId val="100878848"/>
      </c:barChart>
      <c:catAx>
        <c:axId val="100881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Delivery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8848"/>
        <c:crosses val="autoZero"/>
        <c:auto val="1"/>
        <c:lblAlgn val="ctr"/>
        <c:lblOffset val="100"/>
        <c:noMultiLvlLbl val="0"/>
      </c:catAx>
      <c:valAx>
        <c:axId val="10087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81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Frequency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'delivery_data_general view'!$J$29</c:f>
              <c:strCache>
                <c:ptCount val="1"/>
                <c:pt idx="0">
                  <c:v>Cum Freq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'delivery_data_general view'!$I$30:$I$39</c:f>
              <c:strCache>
                <c:ptCount val="10"/>
                <c:pt idx="0">
                  <c:v>0-2</c:v>
                </c:pt>
                <c:pt idx="1">
                  <c:v>2-4</c:v>
                </c:pt>
                <c:pt idx="2">
                  <c:v>4-6</c:v>
                </c:pt>
                <c:pt idx="3">
                  <c:v>6-8</c:v>
                </c:pt>
                <c:pt idx="4">
                  <c:v>8-10</c:v>
                </c:pt>
                <c:pt idx="5">
                  <c:v>10-12</c:v>
                </c:pt>
                <c:pt idx="6">
                  <c:v>12-14</c:v>
                </c:pt>
                <c:pt idx="7">
                  <c:v>14-16</c:v>
                </c:pt>
                <c:pt idx="8">
                  <c:v>16-18</c:v>
                </c:pt>
                <c:pt idx="9">
                  <c:v>18-20</c:v>
                </c:pt>
              </c:strCache>
            </c:strRef>
          </c:cat>
          <c:val>
            <c:numRef>
              <c:f>'delivery_data_general view'!$J$30:$J$39</c:f>
              <c:numCache>
                <c:formatCode>0%</c:formatCode>
                <c:ptCount val="10"/>
                <c:pt idx="0">
                  <c:v>1.6483516483516484E-2</c:v>
                </c:pt>
                <c:pt idx="1">
                  <c:v>0.36813186813186816</c:v>
                </c:pt>
                <c:pt idx="2">
                  <c:v>0.69230769230769229</c:v>
                </c:pt>
                <c:pt idx="3">
                  <c:v>0.87912087912087911</c:v>
                </c:pt>
                <c:pt idx="4">
                  <c:v>0.91208791208791207</c:v>
                </c:pt>
                <c:pt idx="5">
                  <c:v>0.91758241758241754</c:v>
                </c:pt>
                <c:pt idx="6">
                  <c:v>0.93406593406593408</c:v>
                </c:pt>
                <c:pt idx="7">
                  <c:v>0.97252747252747251</c:v>
                </c:pt>
                <c:pt idx="8">
                  <c:v>0.99450549450549453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AE-43EF-B6CA-DE9BD35FE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4881984"/>
        <c:axId val="1634881504"/>
      </c:lineChart>
      <c:catAx>
        <c:axId val="1634881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Delivery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881504"/>
        <c:crosses val="autoZero"/>
        <c:auto val="1"/>
        <c:lblAlgn val="ctr"/>
        <c:lblOffset val="100"/>
        <c:noMultiLvlLbl val="0"/>
      </c:catAx>
      <c:valAx>
        <c:axId val="163488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</a:t>
                </a:r>
                <a:r>
                  <a:rPr lang="en-US" baseline="0"/>
                  <a:t>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4881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Histogram with Frequency and Cumulative %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'delivery_data_general view'!$J$16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'delivery_data_general view'!$I$17:$I$26</c:f>
              <c:strCache>
                <c:ptCount val="10"/>
                <c:pt idx="0">
                  <c:v>0-2</c:v>
                </c:pt>
                <c:pt idx="1">
                  <c:v>2-4</c:v>
                </c:pt>
                <c:pt idx="2">
                  <c:v>4-6</c:v>
                </c:pt>
                <c:pt idx="3">
                  <c:v>6-8</c:v>
                </c:pt>
                <c:pt idx="4">
                  <c:v>8-10</c:v>
                </c:pt>
                <c:pt idx="5">
                  <c:v>10-12</c:v>
                </c:pt>
                <c:pt idx="6">
                  <c:v>12-14</c:v>
                </c:pt>
                <c:pt idx="7">
                  <c:v>14-16</c:v>
                </c:pt>
                <c:pt idx="8">
                  <c:v>16-18</c:v>
                </c:pt>
                <c:pt idx="9">
                  <c:v>18-20</c:v>
                </c:pt>
              </c:strCache>
            </c:strRef>
          </c:cat>
          <c:val>
            <c:numRef>
              <c:f>'delivery_data_general view'!$J$17:$J$26</c:f>
              <c:numCache>
                <c:formatCode>General</c:formatCode>
                <c:ptCount val="10"/>
                <c:pt idx="0">
                  <c:v>3</c:v>
                </c:pt>
                <c:pt idx="1">
                  <c:v>64</c:v>
                </c:pt>
                <c:pt idx="2">
                  <c:v>59</c:v>
                </c:pt>
                <c:pt idx="3">
                  <c:v>34</c:v>
                </c:pt>
                <c:pt idx="4">
                  <c:v>6</c:v>
                </c:pt>
                <c:pt idx="5">
                  <c:v>1</c:v>
                </c:pt>
                <c:pt idx="6">
                  <c:v>3</c:v>
                </c:pt>
                <c:pt idx="7">
                  <c:v>7</c:v>
                </c:pt>
                <c:pt idx="8">
                  <c:v>4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0B-49BF-BA17-7A9EFD3A4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863488"/>
        <c:axId val="100886528"/>
      </c:barChart>
      <c:lineChart>
        <c:grouping val="standard"/>
        <c:varyColors val="0"/>
        <c:ser>
          <c:idx val="1"/>
          <c:order val="1"/>
          <c:tx>
            <c:strRef>
              <c:f>'delivery_data_general view'!$J$29</c:f>
              <c:strCache>
                <c:ptCount val="1"/>
                <c:pt idx="0">
                  <c:v>Cum Freq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'delivery_data_general view'!$I$17:$I$26</c:f>
              <c:strCache>
                <c:ptCount val="10"/>
                <c:pt idx="0">
                  <c:v>0-2</c:v>
                </c:pt>
                <c:pt idx="1">
                  <c:v>2-4</c:v>
                </c:pt>
                <c:pt idx="2">
                  <c:v>4-6</c:v>
                </c:pt>
                <c:pt idx="3">
                  <c:v>6-8</c:v>
                </c:pt>
                <c:pt idx="4">
                  <c:v>8-10</c:v>
                </c:pt>
                <c:pt idx="5">
                  <c:v>10-12</c:v>
                </c:pt>
                <c:pt idx="6">
                  <c:v>12-14</c:v>
                </c:pt>
                <c:pt idx="7">
                  <c:v>14-16</c:v>
                </c:pt>
                <c:pt idx="8">
                  <c:v>16-18</c:v>
                </c:pt>
                <c:pt idx="9">
                  <c:v>18-20</c:v>
                </c:pt>
              </c:strCache>
            </c:strRef>
          </c:cat>
          <c:val>
            <c:numRef>
              <c:f>'delivery_data_general view'!$J$30:$J$39</c:f>
              <c:numCache>
                <c:formatCode>0%</c:formatCode>
                <c:ptCount val="10"/>
                <c:pt idx="0">
                  <c:v>1.6483516483516484E-2</c:v>
                </c:pt>
                <c:pt idx="1">
                  <c:v>0.36813186813186816</c:v>
                </c:pt>
                <c:pt idx="2">
                  <c:v>0.69230769230769229</c:v>
                </c:pt>
                <c:pt idx="3">
                  <c:v>0.87912087912087911</c:v>
                </c:pt>
                <c:pt idx="4">
                  <c:v>0.91208791208791207</c:v>
                </c:pt>
                <c:pt idx="5">
                  <c:v>0.91758241758241754</c:v>
                </c:pt>
                <c:pt idx="6">
                  <c:v>0.93406593406593408</c:v>
                </c:pt>
                <c:pt idx="7">
                  <c:v>0.97252747252747251</c:v>
                </c:pt>
                <c:pt idx="8">
                  <c:v>0.99450549450549453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0B-49BF-BA17-7A9EFD3A4E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872608"/>
        <c:axId val="100865408"/>
      </c:lineChart>
      <c:catAx>
        <c:axId val="100863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86528"/>
        <c:crosses val="autoZero"/>
        <c:auto val="1"/>
        <c:lblAlgn val="ctr"/>
        <c:lblOffset val="100"/>
        <c:noMultiLvlLbl val="0"/>
      </c:catAx>
      <c:valAx>
        <c:axId val="10088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63488"/>
        <c:crosses val="autoZero"/>
        <c:crossBetween val="between"/>
      </c:valAx>
      <c:valAx>
        <c:axId val="100865408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72608"/>
        <c:crosses val="max"/>
        <c:crossBetween val="between"/>
      </c:valAx>
      <c:catAx>
        <c:axId val="100872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08654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/>
              <a:t>Average Delivery Time by Region and Category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'By Product'!$M$5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Product'!$N$4:$Q$4</c:f>
              <c:strCache>
                <c:ptCount val="4"/>
                <c:pt idx="0">
                  <c:v>Electronics</c:v>
                </c:pt>
                <c:pt idx="1">
                  <c:v>Fashion</c:v>
                </c:pt>
                <c:pt idx="2">
                  <c:v>Home</c:v>
                </c:pt>
                <c:pt idx="3">
                  <c:v>Toys</c:v>
                </c:pt>
              </c:strCache>
            </c:strRef>
          </c:cat>
          <c:val>
            <c:numRef>
              <c:f>'By Product'!$N$5:$Q$5</c:f>
              <c:numCache>
                <c:formatCode>0.00</c:formatCode>
                <c:ptCount val="4"/>
                <c:pt idx="0">
                  <c:v>3.125</c:v>
                </c:pt>
                <c:pt idx="1">
                  <c:v>3.6250000000000004</c:v>
                </c:pt>
                <c:pt idx="2">
                  <c:v>5.18</c:v>
                </c:pt>
                <c:pt idx="3">
                  <c:v>3.3200000000000003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54-4CEB-B1CF-02122931B902}"/>
            </c:ext>
          </c:extLst>
        </c:ser>
        <c:ser>
          <c:idx val="1"/>
          <c:order val="1"/>
          <c:tx>
            <c:strRef>
              <c:f>'By Product'!$M$6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'By Product'!$N$4:$Q$4</c:f>
              <c:strCache>
                <c:ptCount val="4"/>
                <c:pt idx="0">
                  <c:v>Electronics</c:v>
                </c:pt>
                <c:pt idx="1">
                  <c:v>Fashion</c:v>
                </c:pt>
                <c:pt idx="2">
                  <c:v>Home</c:v>
                </c:pt>
                <c:pt idx="3">
                  <c:v>Toys</c:v>
                </c:pt>
              </c:strCache>
            </c:strRef>
          </c:cat>
          <c:val>
            <c:numRef>
              <c:f>'By Product'!$N$6:$Q$6</c:f>
              <c:numCache>
                <c:formatCode>0.00</c:formatCode>
                <c:ptCount val="4"/>
                <c:pt idx="0">
                  <c:v>6.06</c:v>
                </c:pt>
                <c:pt idx="1">
                  <c:v>3.7499999999999996</c:v>
                </c:pt>
                <c:pt idx="2">
                  <c:v>4.4571428571428573</c:v>
                </c:pt>
                <c:pt idx="3">
                  <c:v>6.3111111111111109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54-4CEB-B1CF-02122931B902}"/>
            </c:ext>
          </c:extLst>
        </c:ser>
        <c:ser>
          <c:idx val="2"/>
          <c:order val="2"/>
          <c:tx>
            <c:strRef>
              <c:f>'By Product'!$M$7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'By Product'!$N$4:$Q$4</c:f>
              <c:strCache>
                <c:ptCount val="4"/>
                <c:pt idx="0">
                  <c:v>Electronics</c:v>
                </c:pt>
                <c:pt idx="1">
                  <c:v>Fashion</c:v>
                </c:pt>
                <c:pt idx="2">
                  <c:v>Home</c:v>
                </c:pt>
                <c:pt idx="3">
                  <c:v>Toys</c:v>
                </c:pt>
              </c:strCache>
            </c:strRef>
          </c:cat>
          <c:val>
            <c:numRef>
              <c:f>'By Product'!$N$7:$Q$7</c:f>
              <c:numCache>
                <c:formatCode>0.00</c:formatCode>
                <c:ptCount val="4"/>
                <c:pt idx="0">
                  <c:v>5.9272727272727286</c:v>
                </c:pt>
                <c:pt idx="1">
                  <c:v>6.34</c:v>
                </c:pt>
                <c:pt idx="2">
                  <c:v>6.177777777777778</c:v>
                </c:pt>
                <c:pt idx="3">
                  <c:v>5.9615384615384626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54-4CEB-B1CF-02122931B902}"/>
            </c:ext>
          </c:extLst>
        </c:ser>
        <c:ser>
          <c:idx val="3"/>
          <c:order val="3"/>
          <c:tx>
            <c:strRef>
              <c:f>'By Product'!$M$8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'By Product'!$N$4:$Q$4</c:f>
              <c:strCache>
                <c:ptCount val="4"/>
                <c:pt idx="0">
                  <c:v>Electronics</c:v>
                </c:pt>
                <c:pt idx="1">
                  <c:v>Fashion</c:v>
                </c:pt>
                <c:pt idx="2">
                  <c:v>Home</c:v>
                </c:pt>
                <c:pt idx="3">
                  <c:v>Toys</c:v>
                </c:pt>
              </c:strCache>
            </c:strRef>
          </c:cat>
          <c:val>
            <c:numRef>
              <c:f>'By Product'!$N$8:$Q$8</c:f>
              <c:numCache>
                <c:formatCode>0.00</c:formatCode>
                <c:ptCount val="4"/>
                <c:pt idx="0">
                  <c:v>6.4090909090909092</c:v>
                </c:pt>
                <c:pt idx="1">
                  <c:v>7</c:v>
                </c:pt>
                <c:pt idx="2">
                  <c:v>8.1</c:v>
                </c:pt>
                <c:pt idx="3">
                  <c:v>6.1857142857142859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254-4CEB-B1CF-02122931B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843328"/>
        <c:axId val="100857248"/>
      </c:barChart>
      <c:catAx>
        <c:axId val="100843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57248"/>
        <c:crosses val="autoZero"/>
        <c:auto val="1"/>
        <c:lblAlgn val="ctr"/>
        <c:lblOffset val="100"/>
        <c:noMultiLvlLbl val="0"/>
      </c:catAx>
      <c:valAx>
        <c:axId val="10085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/>
                  <a:t>Average Delivery Time (days)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843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boxWhisker" uniqueId="{1091D3C3-E0AA-436B-86BF-0F23048EE0BB}">
          <cx:dataId val="0"/>
          <cx:layoutPr>
            <cx:visibility meanLine="0" meanMarker="1" nonoutliers="1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  <cx:data id="1">
      <cx:numDim type="val">
        <cx:f>_xlchart.v1.4</cx:f>
      </cx:numDim>
    </cx:data>
    <cx:data id="2">
      <cx:numDim type="val">
        <cx:f>_xlchart.v1.6</cx:f>
      </cx:numDim>
    </cx:data>
    <cx:data id="3"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/>
              <a:t>Delivery Time by Region (Box Plot)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endParaRPr>
          </a:p>
        </cx:rich>
      </cx:tx>
    </cx:title>
    <cx:plotArea>
      <cx:plotAreaRegion>
        <cx:series layoutId="boxWhisker" uniqueId="{0E4915CD-0C9E-4514-A8D9-7BE1CC39C544}">
          <cx:tx>
            <cx:txData>
              <cx:f>_xlchart.v1.1</cx:f>
              <cx:v>North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CA63F63-D84A-4041-A648-9902B59B4B9F}">
          <cx:tx>
            <cx:txData>
              <cx:f>_xlchart.v1.3</cx:f>
              <cx:v>South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993AC243-D4C4-48E1-873F-4D8AE3FAFA40}">
          <cx:tx>
            <cx:txData>
              <cx:f>_xlchart.v1.5</cx:f>
              <cx:v>West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BAB68657-23BF-407E-BD84-C3BFFECF9D40}">
          <cx:tx>
            <cx:txData>
              <cx:f>_xlchart.v1.7</cx:f>
              <cx:v>East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Delivery Time (hours)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Aptos Narrow" panose="02110004020202020204"/>
                </a:rPr>
                <a:t>Delivery Time (hours)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North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North</a:t>
          </a:r>
        </a:p>
      </cx:txPr>
    </cx:title>
    <cx:plotArea>
      <cx:plotAreaRegion>
        <cx:series layoutId="clusteredColumn" uniqueId="{4872C116-A544-466B-9292-0F05896A9B64}">
          <cx:tx>
            <cx:txData>
              <cx:f>_xlchart.v1.10</cx:f>
              <cx:v>North</cx:v>
            </cx:txData>
          </cx:tx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South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South</a:t>
          </a:r>
        </a:p>
      </cx:txPr>
    </cx:title>
    <cx:plotArea>
      <cx:plotAreaRegion>
        <cx:series layoutId="clusteredColumn" uniqueId="{F9CAB649-5BE1-4567-85F6-DE07693BD7B4}"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West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West</a:t>
          </a:r>
        </a:p>
      </cx:txPr>
    </cx:title>
    <cx:plotArea>
      <cx:plotAreaRegion>
        <cx:series layoutId="clusteredColumn" uniqueId="{383CBFC7-0AAD-4F0D-B856-F67D411557F1}"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East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East</a:t>
          </a:r>
        </a:p>
      </cx:txPr>
    </cx:title>
    <cx:plotArea>
      <cx:plotAreaRegion>
        <cx:series layoutId="clusteredColumn" uniqueId="{08255A0E-82AE-4323-AB3F-73A6CEE97656}">
          <cx:dataId val="0"/>
          <cx:layoutPr>
            <cx:binning intervalClosed="r">
              <cx:binSize val="2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Relationship Id="rId5" Type="http://schemas.microsoft.com/office/2014/relationships/chartEx" Target="../charts/chartEx6.xml"/><Relationship Id="rId4" Type="http://schemas.microsoft.com/office/2014/relationships/chartEx" Target="../charts/chartEx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259080</xdr:colOff>
      <xdr:row>14</xdr:row>
      <xdr:rowOff>179070</xdr:rowOff>
    </xdr:from>
    <xdr:to>
      <xdr:col>17</xdr:col>
      <xdr:colOff>312420</xdr:colOff>
      <xdr:row>26</xdr:row>
      <xdr:rowOff>68580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708B97E-5BAD-50F5-027E-43364303B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236220</xdr:colOff>
      <xdr:row>27</xdr:row>
      <xdr:rowOff>57150</xdr:rowOff>
    </xdr:from>
    <xdr:to>
      <xdr:col>18</xdr:col>
      <xdr:colOff>7620</xdr:colOff>
      <xdr:row>38</xdr:row>
      <xdr:rowOff>175260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FE7E0A0-4728-2D2D-9F0C-4446329C20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175260</xdr:colOff>
      <xdr:row>19</xdr:row>
      <xdr:rowOff>171450</xdr:rowOff>
    </xdr:from>
    <xdr:to>
      <xdr:col>28</xdr:col>
      <xdr:colOff>304800</xdr:colOff>
      <xdr:row>34</xdr:row>
      <xdr:rowOff>171450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880D9D6-9349-D672-B08D-4AB1E54A3C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487680</xdr:colOff>
      <xdr:row>20</xdr:row>
      <xdr:rowOff>3810</xdr:rowOff>
    </xdr:from>
    <xdr:to>
      <xdr:col>7</xdr:col>
      <xdr:colOff>320040</xdr:colOff>
      <xdr:row>38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DF26F755-9FDB-AF1D-DEFE-4899606AF6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89120" y="3661410"/>
              <a:ext cx="2446020" cy="33947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449580</xdr:colOff>
      <xdr:row>8</xdr:row>
      <xdr:rowOff>179070</xdr:rowOff>
    </xdr:from>
    <xdr:to>
      <xdr:col>18</xdr:col>
      <xdr:colOff>701040</xdr:colOff>
      <xdr:row>26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A2EE2-0B4F-0F52-0533-02683E91B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358140</xdr:colOff>
      <xdr:row>12</xdr:row>
      <xdr:rowOff>60960</xdr:rowOff>
    </xdr:from>
    <xdr:to>
      <xdr:col>10</xdr:col>
      <xdr:colOff>449580</xdr:colOff>
      <xdr:row>27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5DA9E72-80E4-795C-873E-FCDEC48917F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74720" y="2255520"/>
              <a:ext cx="3589020" cy="27355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55897</xdr:colOff>
      <xdr:row>0</xdr:row>
      <xdr:rowOff>3810</xdr:rowOff>
    </xdr:from>
    <xdr:to>
      <xdr:col>19</xdr:col>
      <xdr:colOff>76008</xdr:colOff>
      <xdr:row>13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30D1DF5-C3DA-2D53-89D5-3221C68E87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32357" y="3810"/>
              <a:ext cx="2458511" cy="2457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556261</xdr:colOff>
      <xdr:row>0</xdr:row>
      <xdr:rowOff>3810</xdr:rowOff>
    </xdr:from>
    <xdr:to>
      <xdr:col>23</xdr:col>
      <xdr:colOff>592031</xdr:colOff>
      <xdr:row>13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91B7219-3B54-D610-CF20-A4D122F077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71121" y="3810"/>
              <a:ext cx="2474170" cy="2457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45720</xdr:colOff>
      <xdr:row>14</xdr:row>
      <xdr:rowOff>3810</xdr:rowOff>
    </xdr:from>
    <xdr:to>
      <xdr:col>19</xdr:col>
      <xdr:colOff>60960</xdr:colOff>
      <xdr:row>27</xdr:row>
      <xdr:rowOff>83820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572FBCF-BEA8-E894-F795-D2603B756F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22180" y="2564130"/>
              <a:ext cx="2453640" cy="2457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20</xdr:col>
      <xdr:colOff>7620</xdr:colOff>
      <xdr:row>14</xdr:row>
      <xdr:rowOff>3810</xdr:rowOff>
    </xdr:from>
    <xdr:to>
      <xdr:col>23</xdr:col>
      <xdr:colOff>411480</xdr:colOff>
      <xdr:row>27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414D68D7-D04C-4B58-19E1-624B1B54EE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832080" y="2564130"/>
              <a:ext cx="2232660" cy="24117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y Kravchenko" refreshedDate="45865.48251736111" createdVersion="8" refreshedVersion="8" minRefreshableVersion="3" recordCount="182" xr:uid="{7B05C085-4A74-4F77-A638-54C52E5C6150}">
  <cacheSource type="worksheet">
    <worksheetSource ref="D1:D183" sheet="delivery_data_general view"/>
  </cacheSource>
  <cacheFields count="1">
    <cacheField name="DeliveryTime" numFmtId="0">
      <sharedItems containsSemiMixedTypes="0" containsString="0" containsNumber="1" minValue="1.4" maxValue="19" count="81">
        <n v="2.5"/>
        <n v="6.5"/>
        <n v="4.3"/>
        <n v="2.4"/>
        <n v="4.5"/>
        <n v="6.9"/>
        <n v="14.8"/>
        <n v="4.7"/>
        <n v="15.2"/>
        <n v="6.2"/>
        <n v="3.9"/>
        <n v="2.2999999999999998"/>
        <n v="3.3"/>
        <n v="7.6"/>
        <n v="5.5"/>
        <n v="4.2"/>
        <n v="4.9000000000000004"/>
        <n v="5.4"/>
        <n v="7.7"/>
        <n v="19"/>
        <n v="7.2"/>
        <n v="4.5999999999999996"/>
        <n v="9.1"/>
        <n v="7.3"/>
        <n v="2.9"/>
        <n v="5.6"/>
        <n v="6.1"/>
        <n v="5.7"/>
        <n v="3.6"/>
        <n v="3.7"/>
        <n v="2"/>
        <n v="5.3"/>
        <n v="6.8"/>
        <n v="6.3"/>
        <n v="2.1"/>
        <n v="5.8"/>
        <n v="17.600000000000001"/>
        <n v="1.9"/>
        <n v="4.0999999999999996"/>
        <n v="3.4"/>
        <n v="7"/>
        <n v="7.9"/>
        <n v="3.5"/>
        <n v="5.0999999999999996"/>
        <n v="3.8"/>
        <n v="4.8"/>
        <n v="14"/>
        <n v="10.6"/>
        <n v="2.2000000000000002"/>
        <n v="6"/>
        <n v="6.6"/>
        <n v="7.4"/>
        <n v="3"/>
        <n v="1.4"/>
        <n v="3.1"/>
        <n v="4"/>
        <n v="14.9"/>
        <n v="4.4000000000000004"/>
        <n v="3.2"/>
        <n v="2.7"/>
        <n v="5"/>
        <n v="17.7"/>
        <n v="7.5"/>
        <n v="12.1"/>
        <n v="5.2"/>
        <n v="8.9"/>
        <n v="2.6"/>
        <n v="8.3000000000000007"/>
        <n v="9.1999999999999993"/>
        <n v="12.9"/>
        <n v="13.3"/>
        <n v="2.8"/>
        <n v="16.8"/>
        <n v="6.7"/>
        <n v="7.8"/>
        <n v="8.6"/>
        <n v="15"/>
        <n v="15.1"/>
        <n v="5.9"/>
        <n v="15.5"/>
        <n v="1.8"/>
      </sharedItems>
      <fieldGroup base="0">
        <rangePr autoStart="0" autoEnd="0" startNum="0" endNum="20" groupInterval="2"/>
        <groupItems count="12">
          <s v="&lt;0"/>
          <s v="0-2"/>
          <s v="2-4"/>
          <s v="4-6"/>
          <s v="6-8"/>
          <s v="8-10"/>
          <s v="10-12"/>
          <s v="12-14"/>
          <s v="14-16"/>
          <s v="16-18"/>
          <s v="18-20"/>
          <s v="&gt;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y Kravchenko" refreshedDate="45865.631724421299" createdVersion="8" refreshedVersion="8" minRefreshableVersion="3" recordCount="182" xr:uid="{A0B284E6-9CB7-4C4D-9574-F59EEB03637F}">
  <cacheSource type="worksheet">
    <worksheetSource ref="A1:D183" sheet="By Product"/>
  </cacheSource>
  <cacheFields count="4">
    <cacheField name="OrderID" numFmtId="0">
      <sharedItems containsSemiMixedTypes="0" containsString="0" containsNumber="1" containsInteger="1" minValue="1" maxValue="200"/>
    </cacheField>
    <cacheField name="Region" numFmtId="0">
      <sharedItems count="4">
        <s v="East"/>
        <s v="West"/>
        <s v="North"/>
        <s v="South"/>
      </sharedItems>
    </cacheField>
    <cacheField name="ProductCategory" numFmtId="0">
      <sharedItems count="4">
        <s v="Fashion"/>
        <s v="Toys"/>
        <s v="Electronics"/>
        <s v="Home"/>
      </sharedItems>
    </cacheField>
    <cacheField name="DeliveryTime" numFmtId="0">
      <sharedItems containsSemiMixedTypes="0" containsString="0" containsNumber="1" minValue="1.4" maxValue="19" count="81">
        <n v="2.5"/>
        <n v="6.5"/>
        <n v="4.3"/>
        <n v="2.4"/>
        <n v="4.5"/>
        <n v="6.9"/>
        <n v="14.8"/>
        <n v="4.7"/>
        <n v="15.2"/>
        <n v="6.2"/>
        <n v="3.9"/>
        <n v="2.2999999999999998"/>
        <n v="3.3"/>
        <n v="7.6"/>
        <n v="5.5"/>
        <n v="4.2"/>
        <n v="4.9000000000000004"/>
        <n v="5.4"/>
        <n v="7.7"/>
        <n v="19"/>
        <n v="7.2"/>
        <n v="4.5999999999999996"/>
        <n v="9.1"/>
        <n v="7.3"/>
        <n v="2.9"/>
        <n v="5.6"/>
        <n v="6.1"/>
        <n v="5.7"/>
        <n v="3.6"/>
        <n v="3.7"/>
        <n v="2"/>
        <n v="5.3"/>
        <n v="6.8"/>
        <n v="6.3"/>
        <n v="2.1"/>
        <n v="5.8"/>
        <n v="17.600000000000001"/>
        <n v="1.9"/>
        <n v="4.0999999999999996"/>
        <n v="3.4"/>
        <n v="7"/>
        <n v="7.9"/>
        <n v="3.5"/>
        <n v="5.0999999999999996"/>
        <n v="3.8"/>
        <n v="4.8"/>
        <n v="14"/>
        <n v="10.6"/>
        <n v="2.2000000000000002"/>
        <n v="6"/>
        <n v="6.6"/>
        <n v="7.4"/>
        <n v="3"/>
        <n v="1.4"/>
        <n v="3.1"/>
        <n v="4"/>
        <n v="14.9"/>
        <n v="4.4000000000000004"/>
        <n v="3.2"/>
        <n v="2.7"/>
        <n v="5"/>
        <n v="17.7"/>
        <n v="7.5"/>
        <n v="12.1"/>
        <n v="5.2"/>
        <n v="8.9"/>
        <n v="2.6"/>
        <n v="8.3000000000000007"/>
        <n v="9.1999999999999993"/>
        <n v="12.9"/>
        <n v="13.3"/>
        <n v="2.8"/>
        <n v="16.8"/>
        <n v="6.7"/>
        <n v="7.8"/>
        <n v="8.6"/>
        <n v="15"/>
        <n v="15.1"/>
        <n v="5.9"/>
        <n v="15.5"/>
        <n v="1.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4"/>
  </r>
  <r>
    <x v="15"/>
  </r>
  <r>
    <x v="11"/>
  </r>
  <r>
    <x v="16"/>
  </r>
  <r>
    <x v="2"/>
  </r>
  <r>
    <x v="17"/>
  </r>
  <r>
    <x v="18"/>
  </r>
  <r>
    <x v="19"/>
  </r>
  <r>
    <x v="20"/>
  </r>
  <r>
    <x v="21"/>
  </r>
  <r>
    <x v="22"/>
  </r>
  <r>
    <x v="23"/>
  </r>
  <r>
    <x v="2"/>
  </r>
  <r>
    <x v="24"/>
  </r>
  <r>
    <x v="4"/>
  </r>
  <r>
    <x v="25"/>
  </r>
  <r>
    <x v="26"/>
  </r>
  <r>
    <x v="27"/>
  </r>
  <r>
    <x v="10"/>
  </r>
  <r>
    <x v="2"/>
  </r>
  <r>
    <x v="0"/>
  </r>
  <r>
    <x v="28"/>
  </r>
  <r>
    <x v="29"/>
  </r>
  <r>
    <x v="30"/>
  </r>
  <r>
    <x v="31"/>
  </r>
  <r>
    <x v="32"/>
  </r>
  <r>
    <x v="15"/>
  </r>
  <r>
    <x v="33"/>
  </r>
  <r>
    <x v="26"/>
  </r>
  <r>
    <x v="34"/>
  </r>
  <r>
    <x v="14"/>
  </r>
  <r>
    <x v="35"/>
  </r>
  <r>
    <x v="10"/>
  </r>
  <r>
    <x v="36"/>
  </r>
  <r>
    <x v="37"/>
  </r>
  <r>
    <x v="38"/>
  </r>
  <r>
    <x v="39"/>
  </r>
  <r>
    <x v="40"/>
  </r>
  <r>
    <x v="40"/>
  </r>
  <r>
    <x v="41"/>
  </r>
  <r>
    <x v="42"/>
  </r>
  <r>
    <x v="43"/>
  </r>
  <r>
    <x v="44"/>
  </r>
  <r>
    <x v="42"/>
  </r>
  <r>
    <x v="29"/>
  </r>
  <r>
    <x v="45"/>
  </r>
  <r>
    <x v="21"/>
  </r>
  <r>
    <x v="46"/>
  </r>
  <r>
    <x v="38"/>
  </r>
  <r>
    <x v="47"/>
  </r>
  <r>
    <x v="48"/>
  </r>
  <r>
    <x v="49"/>
  </r>
  <r>
    <x v="42"/>
  </r>
  <r>
    <x v="50"/>
  </r>
  <r>
    <x v="38"/>
  </r>
  <r>
    <x v="39"/>
  </r>
  <r>
    <x v="51"/>
  </r>
  <r>
    <x v="3"/>
  </r>
  <r>
    <x v="52"/>
  </r>
  <r>
    <x v="7"/>
  </r>
  <r>
    <x v="26"/>
  </r>
  <r>
    <x v="53"/>
  </r>
  <r>
    <x v="54"/>
  </r>
  <r>
    <x v="55"/>
  </r>
  <r>
    <x v="56"/>
  </r>
  <r>
    <x v="57"/>
  </r>
  <r>
    <x v="45"/>
  </r>
  <r>
    <x v="18"/>
  </r>
  <r>
    <x v="58"/>
  </r>
  <r>
    <x v="4"/>
  </r>
  <r>
    <x v="2"/>
  </r>
  <r>
    <x v="55"/>
  </r>
  <r>
    <x v="13"/>
  </r>
  <r>
    <x v="32"/>
  </r>
  <r>
    <x v="54"/>
  </r>
  <r>
    <x v="16"/>
  </r>
  <r>
    <x v="7"/>
  </r>
  <r>
    <x v="1"/>
  </r>
  <r>
    <x v="59"/>
  </r>
  <r>
    <x v="60"/>
  </r>
  <r>
    <x v="5"/>
  </r>
  <r>
    <x v="10"/>
  </r>
  <r>
    <x v="61"/>
  </r>
  <r>
    <x v="62"/>
  </r>
  <r>
    <x v="28"/>
  </r>
  <r>
    <x v="52"/>
  </r>
  <r>
    <x v="48"/>
  </r>
  <r>
    <x v="14"/>
  </r>
  <r>
    <x v="63"/>
  </r>
  <r>
    <x v="2"/>
  </r>
  <r>
    <x v="54"/>
  </r>
  <r>
    <x v="28"/>
  </r>
  <r>
    <x v="64"/>
  </r>
  <r>
    <x v="65"/>
  </r>
  <r>
    <x v="66"/>
  </r>
  <r>
    <x v="67"/>
  </r>
  <r>
    <x v="55"/>
  </r>
  <r>
    <x v="39"/>
  </r>
  <r>
    <x v="15"/>
  </r>
  <r>
    <x v="45"/>
  </r>
  <r>
    <x v="43"/>
  </r>
  <r>
    <x v="9"/>
  </r>
  <r>
    <x v="23"/>
  </r>
  <r>
    <x v="68"/>
  </r>
  <r>
    <x v="26"/>
  </r>
  <r>
    <x v="30"/>
  </r>
  <r>
    <x v="69"/>
  </r>
  <r>
    <x v="21"/>
  </r>
  <r>
    <x v="70"/>
  </r>
  <r>
    <x v="39"/>
  </r>
  <r>
    <x v="71"/>
  </r>
  <r>
    <x v="42"/>
  </r>
  <r>
    <x v="45"/>
  </r>
  <r>
    <x v="72"/>
  </r>
  <r>
    <x v="73"/>
  </r>
  <r>
    <x v="21"/>
  </r>
  <r>
    <x v="74"/>
  </r>
  <r>
    <x v="58"/>
  </r>
  <r>
    <x v="29"/>
  </r>
  <r>
    <x v="42"/>
  </r>
  <r>
    <x v="58"/>
  </r>
  <r>
    <x v="16"/>
  </r>
  <r>
    <x v="28"/>
  </r>
  <r>
    <x v="42"/>
  </r>
  <r>
    <x v="55"/>
  </r>
  <r>
    <x v="31"/>
  </r>
  <r>
    <x v="38"/>
  </r>
  <r>
    <x v="39"/>
  </r>
  <r>
    <x v="7"/>
  </r>
  <r>
    <x v="44"/>
  </r>
  <r>
    <x v="45"/>
  </r>
  <r>
    <x v="75"/>
  </r>
  <r>
    <x v="49"/>
  </r>
  <r>
    <x v="76"/>
  </r>
  <r>
    <x v="29"/>
  </r>
  <r>
    <x v="50"/>
  </r>
  <r>
    <x v="24"/>
  </r>
  <r>
    <x v="77"/>
  </r>
  <r>
    <x v="78"/>
  </r>
  <r>
    <x v="57"/>
  </r>
  <r>
    <x v="26"/>
  </r>
  <r>
    <x v="48"/>
  </r>
  <r>
    <x v="28"/>
  </r>
  <r>
    <x v="67"/>
  </r>
  <r>
    <x v="9"/>
  </r>
  <r>
    <x v="42"/>
  </r>
  <r>
    <x v="42"/>
  </r>
  <r>
    <x v="60"/>
  </r>
  <r>
    <x v="11"/>
  </r>
  <r>
    <x v="38"/>
  </r>
  <r>
    <x v="1"/>
  </r>
  <r>
    <x v="24"/>
  </r>
  <r>
    <x v="58"/>
  </r>
  <r>
    <x v="29"/>
  </r>
  <r>
    <x v="25"/>
  </r>
  <r>
    <x v="0"/>
  </r>
  <r>
    <x v="11"/>
  </r>
  <r>
    <x v="17"/>
  </r>
  <r>
    <x v="58"/>
  </r>
  <r>
    <x v="66"/>
  </r>
  <r>
    <x v="79"/>
  </r>
  <r>
    <x v="58"/>
  </r>
  <r>
    <x v="80"/>
  </r>
  <r>
    <x v="24"/>
  </r>
  <r>
    <x v="36"/>
  </r>
  <r>
    <x v="2"/>
  </r>
  <r>
    <x v="1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2">
  <r>
    <n v="1"/>
    <x v="0"/>
    <x v="0"/>
    <x v="0"/>
  </r>
  <r>
    <n v="2"/>
    <x v="1"/>
    <x v="1"/>
    <x v="1"/>
  </r>
  <r>
    <n v="3"/>
    <x v="2"/>
    <x v="0"/>
    <x v="2"/>
  </r>
  <r>
    <n v="4"/>
    <x v="0"/>
    <x v="2"/>
    <x v="3"/>
  </r>
  <r>
    <n v="5"/>
    <x v="0"/>
    <x v="1"/>
    <x v="4"/>
  </r>
  <r>
    <n v="6"/>
    <x v="1"/>
    <x v="2"/>
    <x v="5"/>
  </r>
  <r>
    <n v="7"/>
    <x v="2"/>
    <x v="1"/>
    <x v="6"/>
  </r>
  <r>
    <n v="8"/>
    <x v="2"/>
    <x v="1"/>
    <x v="7"/>
  </r>
  <r>
    <n v="9"/>
    <x v="0"/>
    <x v="3"/>
    <x v="8"/>
  </r>
  <r>
    <n v="10"/>
    <x v="3"/>
    <x v="2"/>
    <x v="9"/>
  </r>
  <r>
    <n v="11"/>
    <x v="0"/>
    <x v="0"/>
    <x v="10"/>
  </r>
  <r>
    <n v="12"/>
    <x v="0"/>
    <x v="0"/>
    <x v="11"/>
  </r>
  <r>
    <n v="14"/>
    <x v="0"/>
    <x v="0"/>
    <x v="12"/>
  </r>
  <r>
    <n v="15"/>
    <x v="1"/>
    <x v="0"/>
    <x v="13"/>
  </r>
  <r>
    <n v="17"/>
    <x v="1"/>
    <x v="1"/>
    <x v="14"/>
  </r>
  <r>
    <n v="18"/>
    <x v="1"/>
    <x v="2"/>
    <x v="4"/>
  </r>
  <r>
    <n v="19"/>
    <x v="1"/>
    <x v="1"/>
    <x v="15"/>
  </r>
  <r>
    <n v="20"/>
    <x v="0"/>
    <x v="0"/>
    <x v="11"/>
  </r>
  <r>
    <n v="21"/>
    <x v="3"/>
    <x v="0"/>
    <x v="16"/>
  </r>
  <r>
    <n v="22"/>
    <x v="2"/>
    <x v="0"/>
    <x v="2"/>
  </r>
  <r>
    <n v="23"/>
    <x v="3"/>
    <x v="3"/>
    <x v="17"/>
  </r>
  <r>
    <n v="24"/>
    <x v="1"/>
    <x v="1"/>
    <x v="18"/>
  </r>
  <r>
    <n v="25"/>
    <x v="1"/>
    <x v="3"/>
    <x v="19"/>
  </r>
  <r>
    <n v="26"/>
    <x v="3"/>
    <x v="3"/>
    <x v="20"/>
  </r>
  <r>
    <n v="27"/>
    <x v="3"/>
    <x v="2"/>
    <x v="21"/>
  </r>
  <r>
    <n v="28"/>
    <x v="3"/>
    <x v="3"/>
    <x v="22"/>
  </r>
  <r>
    <n v="29"/>
    <x v="1"/>
    <x v="2"/>
    <x v="23"/>
  </r>
  <r>
    <n v="30"/>
    <x v="1"/>
    <x v="2"/>
    <x v="2"/>
  </r>
  <r>
    <n v="31"/>
    <x v="2"/>
    <x v="3"/>
    <x v="24"/>
  </r>
  <r>
    <n v="32"/>
    <x v="2"/>
    <x v="1"/>
    <x v="4"/>
  </r>
  <r>
    <n v="33"/>
    <x v="1"/>
    <x v="1"/>
    <x v="25"/>
  </r>
  <r>
    <n v="34"/>
    <x v="3"/>
    <x v="1"/>
    <x v="26"/>
  </r>
  <r>
    <n v="35"/>
    <x v="3"/>
    <x v="1"/>
    <x v="27"/>
  </r>
  <r>
    <n v="36"/>
    <x v="2"/>
    <x v="1"/>
    <x v="10"/>
  </r>
  <r>
    <n v="37"/>
    <x v="1"/>
    <x v="3"/>
    <x v="2"/>
  </r>
  <r>
    <n v="38"/>
    <x v="2"/>
    <x v="3"/>
    <x v="0"/>
  </r>
  <r>
    <n v="39"/>
    <x v="2"/>
    <x v="0"/>
    <x v="28"/>
  </r>
  <r>
    <n v="40"/>
    <x v="0"/>
    <x v="1"/>
    <x v="29"/>
  </r>
  <r>
    <n v="42"/>
    <x v="0"/>
    <x v="0"/>
    <x v="30"/>
  </r>
  <r>
    <n v="43"/>
    <x v="3"/>
    <x v="1"/>
    <x v="31"/>
  </r>
  <r>
    <n v="44"/>
    <x v="1"/>
    <x v="2"/>
    <x v="32"/>
  </r>
  <r>
    <n v="45"/>
    <x v="1"/>
    <x v="0"/>
    <x v="15"/>
  </r>
  <r>
    <n v="46"/>
    <x v="1"/>
    <x v="3"/>
    <x v="33"/>
  </r>
  <r>
    <n v="47"/>
    <x v="1"/>
    <x v="2"/>
    <x v="26"/>
  </r>
  <r>
    <n v="48"/>
    <x v="0"/>
    <x v="2"/>
    <x v="34"/>
  </r>
  <r>
    <n v="49"/>
    <x v="3"/>
    <x v="2"/>
    <x v="14"/>
  </r>
  <r>
    <n v="50"/>
    <x v="3"/>
    <x v="0"/>
    <x v="35"/>
  </r>
  <r>
    <n v="51"/>
    <x v="0"/>
    <x v="3"/>
    <x v="10"/>
  </r>
  <r>
    <n v="52"/>
    <x v="3"/>
    <x v="2"/>
    <x v="36"/>
  </r>
  <r>
    <n v="53"/>
    <x v="0"/>
    <x v="1"/>
    <x v="37"/>
  </r>
  <r>
    <n v="54"/>
    <x v="1"/>
    <x v="2"/>
    <x v="38"/>
  </r>
  <r>
    <n v="55"/>
    <x v="0"/>
    <x v="2"/>
    <x v="39"/>
  </r>
  <r>
    <n v="56"/>
    <x v="1"/>
    <x v="0"/>
    <x v="40"/>
  </r>
  <r>
    <n v="57"/>
    <x v="1"/>
    <x v="0"/>
    <x v="40"/>
  </r>
  <r>
    <n v="58"/>
    <x v="2"/>
    <x v="3"/>
    <x v="41"/>
  </r>
  <r>
    <n v="59"/>
    <x v="0"/>
    <x v="1"/>
    <x v="42"/>
  </r>
  <r>
    <n v="60"/>
    <x v="2"/>
    <x v="0"/>
    <x v="43"/>
  </r>
  <r>
    <n v="61"/>
    <x v="0"/>
    <x v="2"/>
    <x v="44"/>
  </r>
  <r>
    <n v="62"/>
    <x v="0"/>
    <x v="3"/>
    <x v="42"/>
  </r>
  <r>
    <n v="63"/>
    <x v="2"/>
    <x v="2"/>
    <x v="29"/>
  </r>
  <r>
    <n v="64"/>
    <x v="2"/>
    <x v="2"/>
    <x v="45"/>
  </r>
  <r>
    <n v="66"/>
    <x v="3"/>
    <x v="3"/>
    <x v="21"/>
  </r>
  <r>
    <n v="67"/>
    <x v="1"/>
    <x v="1"/>
    <x v="46"/>
  </r>
  <r>
    <n v="68"/>
    <x v="2"/>
    <x v="1"/>
    <x v="38"/>
  </r>
  <r>
    <n v="69"/>
    <x v="1"/>
    <x v="0"/>
    <x v="47"/>
  </r>
  <r>
    <n v="70"/>
    <x v="3"/>
    <x v="0"/>
    <x v="48"/>
  </r>
  <r>
    <n v="71"/>
    <x v="3"/>
    <x v="3"/>
    <x v="49"/>
  </r>
  <r>
    <n v="73"/>
    <x v="2"/>
    <x v="1"/>
    <x v="42"/>
  </r>
  <r>
    <n v="74"/>
    <x v="3"/>
    <x v="1"/>
    <x v="50"/>
  </r>
  <r>
    <n v="75"/>
    <x v="2"/>
    <x v="2"/>
    <x v="38"/>
  </r>
  <r>
    <n v="76"/>
    <x v="3"/>
    <x v="1"/>
    <x v="39"/>
  </r>
  <r>
    <n v="78"/>
    <x v="1"/>
    <x v="3"/>
    <x v="51"/>
  </r>
  <r>
    <n v="79"/>
    <x v="0"/>
    <x v="2"/>
    <x v="3"/>
  </r>
  <r>
    <n v="81"/>
    <x v="0"/>
    <x v="1"/>
    <x v="52"/>
  </r>
  <r>
    <n v="82"/>
    <x v="1"/>
    <x v="1"/>
    <x v="7"/>
  </r>
  <r>
    <n v="83"/>
    <x v="2"/>
    <x v="3"/>
    <x v="26"/>
  </r>
  <r>
    <n v="85"/>
    <x v="0"/>
    <x v="3"/>
    <x v="53"/>
  </r>
  <r>
    <n v="86"/>
    <x v="0"/>
    <x v="0"/>
    <x v="54"/>
  </r>
  <r>
    <n v="87"/>
    <x v="3"/>
    <x v="2"/>
    <x v="55"/>
  </r>
  <r>
    <n v="88"/>
    <x v="2"/>
    <x v="2"/>
    <x v="56"/>
  </r>
  <r>
    <n v="89"/>
    <x v="1"/>
    <x v="2"/>
    <x v="57"/>
  </r>
  <r>
    <n v="90"/>
    <x v="3"/>
    <x v="1"/>
    <x v="45"/>
  </r>
  <r>
    <n v="92"/>
    <x v="1"/>
    <x v="0"/>
    <x v="18"/>
  </r>
  <r>
    <n v="93"/>
    <x v="3"/>
    <x v="2"/>
    <x v="58"/>
  </r>
  <r>
    <n v="94"/>
    <x v="3"/>
    <x v="3"/>
    <x v="4"/>
  </r>
  <r>
    <n v="95"/>
    <x v="3"/>
    <x v="3"/>
    <x v="2"/>
  </r>
  <r>
    <n v="96"/>
    <x v="3"/>
    <x v="1"/>
    <x v="55"/>
  </r>
  <r>
    <n v="97"/>
    <x v="3"/>
    <x v="3"/>
    <x v="13"/>
  </r>
  <r>
    <n v="98"/>
    <x v="1"/>
    <x v="0"/>
    <x v="32"/>
  </r>
  <r>
    <n v="99"/>
    <x v="3"/>
    <x v="2"/>
    <x v="54"/>
  </r>
  <r>
    <n v="100"/>
    <x v="2"/>
    <x v="1"/>
    <x v="16"/>
  </r>
  <r>
    <n v="101"/>
    <x v="0"/>
    <x v="2"/>
    <x v="7"/>
  </r>
  <r>
    <n v="102"/>
    <x v="3"/>
    <x v="2"/>
    <x v="1"/>
  </r>
  <r>
    <n v="103"/>
    <x v="3"/>
    <x v="0"/>
    <x v="59"/>
  </r>
  <r>
    <n v="104"/>
    <x v="1"/>
    <x v="3"/>
    <x v="60"/>
  </r>
  <r>
    <n v="105"/>
    <x v="3"/>
    <x v="3"/>
    <x v="5"/>
  </r>
  <r>
    <n v="106"/>
    <x v="3"/>
    <x v="2"/>
    <x v="10"/>
  </r>
  <r>
    <n v="107"/>
    <x v="3"/>
    <x v="1"/>
    <x v="61"/>
  </r>
  <r>
    <n v="108"/>
    <x v="1"/>
    <x v="3"/>
    <x v="62"/>
  </r>
  <r>
    <n v="109"/>
    <x v="3"/>
    <x v="1"/>
    <x v="28"/>
  </r>
  <r>
    <n v="110"/>
    <x v="0"/>
    <x v="3"/>
    <x v="52"/>
  </r>
  <r>
    <n v="112"/>
    <x v="0"/>
    <x v="0"/>
    <x v="48"/>
  </r>
  <r>
    <n v="113"/>
    <x v="1"/>
    <x v="1"/>
    <x v="14"/>
  </r>
  <r>
    <n v="114"/>
    <x v="3"/>
    <x v="0"/>
    <x v="63"/>
  </r>
  <r>
    <n v="115"/>
    <x v="0"/>
    <x v="0"/>
    <x v="2"/>
  </r>
  <r>
    <n v="116"/>
    <x v="1"/>
    <x v="1"/>
    <x v="54"/>
  </r>
  <r>
    <n v="117"/>
    <x v="2"/>
    <x v="0"/>
    <x v="28"/>
  </r>
  <r>
    <n v="118"/>
    <x v="3"/>
    <x v="2"/>
    <x v="64"/>
  </r>
  <r>
    <n v="119"/>
    <x v="1"/>
    <x v="0"/>
    <x v="65"/>
  </r>
  <r>
    <n v="120"/>
    <x v="2"/>
    <x v="3"/>
    <x v="66"/>
  </r>
  <r>
    <n v="121"/>
    <x v="1"/>
    <x v="1"/>
    <x v="67"/>
  </r>
  <r>
    <n v="122"/>
    <x v="2"/>
    <x v="2"/>
    <x v="55"/>
  </r>
  <r>
    <n v="124"/>
    <x v="0"/>
    <x v="3"/>
    <x v="39"/>
  </r>
  <r>
    <n v="125"/>
    <x v="2"/>
    <x v="3"/>
    <x v="15"/>
  </r>
  <r>
    <n v="126"/>
    <x v="1"/>
    <x v="3"/>
    <x v="45"/>
  </r>
  <r>
    <n v="127"/>
    <x v="3"/>
    <x v="0"/>
    <x v="43"/>
  </r>
  <r>
    <n v="129"/>
    <x v="1"/>
    <x v="1"/>
    <x v="9"/>
  </r>
  <r>
    <n v="130"/>
    <x v="1"/>
    <x v="1"/>
    <x v="23"/>
  </r>
  <r>
    <n v="131"/>
    <x v="1"/>
    <x v="2"/>
    <x v="68"/>
  </r>
  <r>
    <n v="133"/>
    <x v="2"/>
    <x v="1"/>
    <x v="26"/>
  </r>
  <r>
    <n v="134"/>
    <x v="2"/>
    <x v="0"/>
    <x v="30"/>
  </r>
  <r>
    <n v="135"/>
    <x v="0"/>
    <x v="3"/>
    <x v="69"/>
  </r>
  <r>
    <n v="136"/>
    <x v="2"/>
    <x v="1"/>
    <x v="21"/>
  </r>
  <r>
    <n v="137"/>
    <x v="2"/>
    <x v="2"/>
    <x v="70"/>
  </r>
  <r>
    <n v="138"/>
    <x v="2"/>
    <x v="0"/>
    <x v="39"/>
  </r>
  <r>
    <n v="139"/>
    <x v="0"/>
    <x v="1"/>
    <x v="71"/>
  </r>
  <r>
    <n v="140"/>
    <x v="2"/>
    <x v="1"/>
    <x v="42"/>
  </r>
  <r>
    <n v="141"/>
    <x v="1"/>
    <x v="0"/>
    <x v="45"/>
  </r>
  <r>
    <n v="142"/>
    <x v="2"/>
    <x v="1"/>
    <x v="72"/>
  </r>
  <r>
    <n v="143"/>
    <x v="1"/>
    <x v="0"/>
    <x v="73"/>
  </r>
  <r>
    <n v="144"/>
    <x v="1"/>
    <x v="3"/>
    <x v="21"/>
  </r>
  <r>
    <n v="145"/>
    <x v="1"/>
    <x v="0"/>
    <x v="74"/>
  </r>
  <r>
    <n v="146"/>
    <x v="0"/>
    <x v="0"/>
    <x v="58"/>
  </r>
  <r>
    <n v="147"/>
    <x v="0"/>
    <x v="0"/>
    <x v="29"/>
  </r>
  <r>
    <n v="148"/>
    <x v="0"/>
    <x v="1"/>
    <x v="42"/>
  </r>
  <r>
    <n v="149"/>
    <x v="2"/>
    <x v="1"/>
    <x v="58"/>
  </r>
  <r>
    <n v="150"/>
    <x v="1"/>
    <x v="0"/>
    <x v="16"/>
  </r>
  <r>
    <n v="151"/>
    <x v="0"/>
    <x v="1"/>
    <x v="28"/>
  </r>
  <r>
    <n v="152"/>
    <x v="0"/>
    <x v="2"/>
    <x v="42"/>
  </r>
  <r>
    <n v="153"/>
    <x v="2"/>
    <x v="2"/>
    <x v="55"/>
  </r>
  <r>
    <n v="155"/>
    <x v="2"/>
    <x v="1"/>
    <x v="31"/>
  </r>
  <r>
    <n v="156"/>
    <x v="3"/>
    <x v="0"/>
    <x v="38"/>
  </r>
  <r>
    <n v="157"/>
    <x v="0"/>
    <x v="3"/>
    <x v="39"/>
  </r>
  <r>
    <n v="158"/>
    <x v="3"/>
    <x v="1"/>
    <x v="7"/>
  </r>
  <r>
    <n v="159"/>
    <x v="2"/>
    <x v="2"/>
    <x v="44"/>
  </r>
  <r>
    <n v="162"/>
    <x v="2"/>
    <x v="2"/>
    <x v="45"/>
  </r>
  <r>
    <n v="163"/>
    <x v="1"/>
    <x v="2"/>
    <x v="75"/>
  </r>
  <r>
    <n v="164"/>
    <x v="1"/>
    <x v="3"/>
    <x v="49"/>
  </r>
  <r>
    <n v="165"/>
    <x v="3"/>
    <x v="0"/>
    <x v="76"/>
  </r>
  <r>
    <n v="166"/>
    <x v="2"/>
    <x v="0"/>
    <x v="29"/>
  </r>
  <r>
    <n v="167"/>
    <x v="1"/>
    <x v="3"/>
    <x v="50"/>
  </r>
  <r>
    <n v="168"/>
    <x v="0"/>
    <x v="3"/>
    <x v="24"/>
  </r>
  <r>
    <n v="169"/>
    <x v="0"/>
    <x v="0"/>
    <x v="77"/>
  </r>
  <r>
    <n v="170"/>
    <x v="3"/>
    <x v="0"/>
    <x v="78"/>
  </r>
  <r>
    <n v="171"/>
    <x v="1"/>
    <x v="1"/>
    <x v="57"/>
  </r>
  <r>
    <n v="172"/>
    <x v="2"/>
    <x v="1"/>
    <x v="26"/>
  </r>
  <r>
    <n v="173"/>
    <x v="0"/>
    <x v="3"/>
    <x v="48"/>
  </r>
  <r>
    <n v="174"/>
    <x v="1"/>
    <x v="1"/>
    <x v="28"/>
  </r>
  <r>
    <n v="175"/>
    <x v="1"/>
    <x v="2"/>
    <x v="67"/>
  </r>
  <r>
    <n v="176"/>
    <x v="3"/>
    <x v="1"/>
    <x v="9"/>
  </r>
  <r>
    <n v="177"/>
    <x v="0"/>
    <x v="1"/>
    <x v="42"/>
  </r>
  <r>
    <n v="178"/>
    <x v="0"/>
    <x v="2"/>
    <x v="42"/>
  </r>
  <r>
    <n v="179"/>
    <x v="2"/>
    <x v="3"/>
    <x v="60"/>
  </r>
  <r>
    <n v="180"/>
    <x v="0"/>
    <x v="2"/>
    <x v="11"/>
  </r>
  <r>
    <n v="181"/>
    <x v="2"/>
    <x v="1"/>
    <x v="38"/>
  </r>
  <r>
    <n v="183"/>
    <x v="3"/>
    <x v="1"/>
    <x v="1"/>
  </r>
  <r>
    <n v="184"/>
    <x v="0"/>
    <x v="2"/>
    <x v="24"/>
  </r>
  <r>
    <n v="185"/>
    <x v="2"/>
    <x v="2"/>
    <x v="58"/>
  </r>
  <r>
    <n v="186"/>
    <x v="2"/>
    <x v="1"/>
    <x v="29"/>
  </r>
  <r>
    <n v="187"/>
    <x v="3"/>
    <x v="0"/>
    <x v="25"/>
  </r>
  <r>
    <n v="188"/>
    <x v="0"/>
    <x v="0"/>
    <x v="0"/>
  </r>
  <r>
    <n v="189"/>
    <x v="0"/>
    <x v="2"/>
    <x v="11"/>
  </r>
  <r>
    <n v="190"/>
    <x v="3"/>
    <x v="2"/>
    <x v="17"/>
  </r>
  <r>
    <n v="191"/>
    <x v="0"/>
    <x v="0"/>
    <x v="58"/>
  </r>
  <r>
    <n v="192"/>
    <x v="0"/>
    <x v="0"/>
    <x v="66"/>
  </r>
  <r>
    <n v="193"/>
    <x v="2"/>
    <x v="1"/>
    <x v="79"/>
  </r>
  <r>
    <n v="194"/>
    <x v="0"/>
    <x v="1"/>
    <x v="58"/>
  </r>
  <r>
    <n v="195"/>
    <x v="0"/>
    <x v="0"/>
    <x v="80"/>
  </r>
  <r>
    <n v="196"/>
    <x v="3"/>
    <x v="1"/>
    <x v="24"/>
  </r>
  <r>
    <n v="198"/>
    <x v="1"/>
    <x v="3"/>
    <x v="36"/>
  </r>
  <r>
    <n v="199"/>
    <x v="2"/>
    <x v="1"/>
    <x v="2"/>
  </r>
  <r>
    <n v="200"/>
    <x v="0"/>
    <x v="2"/>
    <x v="1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CA259C-5B15-44B4-901E-4BD048FF4E9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Delivery Time">
  <location ref="I3:L14" firstHeaderRow="0" firstDataRow="1" firstDataCol="1"/>
  <pivotFields count="1">
    <pivotField axis="axisRow" dataFiel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0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Frequency" fld="0" subtotal="count" baseField="0" baseItem="0"/>
    <dataField name="Relative Frequency" fld="0" subtotal="count" showDataAs="percentOfCol" baseField="0" baseItem="0" numFmtId="10"/>
    <dataField name="Cumulative Frequency" fld="0" subtotal="count" baseField="0" baseItem="0" numFmtId="10">
      <extLst>
        <ext xmlns:x14="http://schemas.microsoft.com/office/spreadsheetml/2009/9/main" uri="{E15A36E0-9728-4e99-A89B-3F7291B0FE68}">
          <x14:dataField pivotShowAs="percentOfRunningTotal"/>
        </ext>
      </extLst>
    </dataField>
  </dataFields>
  <formats count="1">
    <format dxfId="8">
      <pivotArea collapsedLevelsAreSubtotals="1" fieldPosition="0">
        <references count="2">
          <reference field="4294967294" count="2" selected="0">
            <x v="1"/>
            <x v="2"/>
          </reference>
          <reference field="0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40EF09-2154-41B7-8DFE-9026065240C1}" name="PivotTable7" cacheId="1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3:K28" firstHeaderRow="1" firstDataRow="2" firstDataCol="1"/>
  <pivotFields count="4">
    <pivotField showAll="0"/>
    <pivotField axis="axisCol" showAll="0">
      <items count="5">
        <item x="0"/>
        <item x="2"/>
        <item x="3"/>
        <item x="1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name="Delivery Time " dataField="1" showAll="0">
      <items count="82">
        <item x="53"/>
        <item x="80"/>
        <item x="37"/>
        <item x="30"/>
        <item x="34"/>
        <item x="48"/>
        <item x="11"/>
        <item x="3"/>
        <item x="0"/>
        <item x="66"/>
        <item x="59"/>
        <item x="71"/>
        <item x="24"/>
        <item x="52"/>
        <item x="54"/>
        <item x="58"/>
        <item x="12"/>
        <item x="39"/>
        <item x="42"/>
        <item x="28"/>
        <item x="29"/>
        <item x="44"/>
        <item x="10"/>
        <item x="55"/>
        <item x="38"/>
        <item x="15"/>
        <item x="2"/>
        <item x="57"/>
        <item x="4"/>
        <item x="21"/>
        <item x="7"/>
        <item x="45"/>
        <item x="16"/>
        <item x="60"/>
        <item x="43"/>
        <item x="64"/>
        <item x="31"/>
        <item x="17"/>
        <item x="14"/>
        <item x="25"/>
        <item x="27"/>
        <item x="35"/>
        <item x="78"/>
        <item x="49"/>
        <item x="26"/>
        <item x="9"/>
        <item x="33"/>
        <item x="1"/>
        <item x="50"/>
        <item x="73"/>
        <item x="32"/>
        <item x="5"/>
        <item x="40"/>
        <item x="20"/>
        <item x="23"/>
        <item x="51"/>
        <item x="62"/>
        <item x="13"/>
        <item x="18"/>
        <item x="74"/>
        <item x="41"/>
        <item x="67"/>
        <item x="75"/>
        <item x="65"/>
        <item x="22"/>
        <item x="68"/>
        <item x="47"/>
        <item x="63"/>
        <item x="69"/>
        <item x="70"/>
        <item x="46"/>
        <item x="6"/>
        <item x="56"/>
        <item x="76"/>
        <item x="77"/>
        <item x="8"/>
        <item x="79"/>
        <item x="72"/>
        <item x="36"/>
        <item x="61"/>
        <item x="19"/>
        <item t="default"/>
      </items>
    </pivotField>
  </pivotFields>
  <rowFields count="2">
    <field x="2"/>
    <field x="-2"/>
  </rowFields>
  <rowItems count="24">
    <i>
      <x/>
    </i>
    <i r="1">
      <x/>
    </i>
    <i r="1" i="1">
      <x v="1"/>
    </i>
    <i r="1" i="2">
      <x v="2"/>
    </i>
    <i r="1" i="3">
      <x v="3"/>
    </i>
    <i>
      <x v="1"/>
    </i>
    <i r="1">
      <x/>
    </i>
    <i r="1" i="1">
      <x v="1"/>
    </i>
    <i r="1" i="2">
      <x v="2"/>
    </i>
    <i r="1" i="3">
      <x v="3"/>
    </i>
    <i>
      <x v="2"/>
    </i>
    <i r="1">
      <x/>
    </i>
    <i r="1" i="1">
      <x v="1"/>
    </i>
    <i r="1" i="2">
      <x v="2"/>
    </i>
    <i r="1" i="3">
      <x v="3"/>
    </i>
    <i>
      <x v="3"/>
    </i>
    <i r="1">
      <x/>
    </i>
    <i r="1" i="1">
      <x v="1"/>
    </i>
    <i r="1" i="2">
      <x v="2"/>
    </i>
    <i r="1" i="3">
      <x v="3"/>
    </i>
    <i t="grand">
      <x/>
    </i>
    <i t="grand" i="1">
      <x/>
    </i>
    <i t="grand" i="2">
      <x/>
    </i>
    <i t="grand" i="3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4">
    <dataField name="Average of Delivery Time " fld="3" subtotal="average" baseField="1" baseItem="1"/>
    <dataField name="Min of Delivery Time " fld="3" subtotal="min" baseField="1" baseItem="0"/>
    <dataField name="Max of Delivery Time " fld="3" subtotal="max" baseField="1" baseItem="0"/>
    <dataField name="Count of Delivery Time " fld="3" subtotal="count" baseField="1" baseItem="0"/>
  </dataFields>
  <formats count="8">
    <format dxfId="7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2" count="1" selected="0">
            <x v="0"/>
          </reference>
        </references>
      </pivotArea>
    </format>
    <format dxfId="6">
      <pivotArea collapsedLevelsAreSubtotals="1" fieldPosition="0">
        <references count="1">
          <reference field="2" count="1">
            <x v="1"/>
          </reference>
        </references>
      </pivotArea>
    </format>
    <format dxfId="5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2" count="1" selected="0">
            <x v="1"/>
          </reference>
        </references>
      </pivotArea>
    </format>
    <format dxfId="4">
      <pivotArea collapsedLevelsAreSubtotals="1" fieldPosition="0">
        <references count="1">
          <reference field="2" count="1">
            <x v="2"/>
          </reference>
        </references>
      </pivotArea>
    </format>
    <format dxfId="3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2" count="1" selected="0">
            <x v="2"/>
          </reference>
        </references>
      </pivotArea>
    </format>
    <format dxfId="2">
      <pivotArea collapsedLevelsAreSubtotals="1" fieldPosition="0">
        <references count="1">
          <reference field="2" count="1">
            <x v="3"/>
          </reference>
        </references>
      </pivotArea>
    </format>
    <format dxfId="1">
      <pivotArea collapsedLevelsAreSubtotals="1" fieldPosition="0">
        <references count="2">
          <reference field="4294967294" count="4">
            <x v="0"/>
            <x v="1"/>
            <x v="2"/>
            <x v="3"/>
          </reference>
          <reference field="2" count="1" selected="0">
            <x v="3"/>
          </reference>
        </references>
      </pivotArea>
    </format>
    <format dxfId="0">
      <pivotArea field="2" grandRow="1" outline="0" collapsedLevelsAreSubtotals="1" axis="axisRow" fieldPosition="0">
        <references count="1">
          <reference field="4294967294" count="4" selected="0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7EF1C-0148-4F6D-8BAA-65CF52B37D19}">
  <dimension ref="A1:N183"/>
  <sheetViews>
    <sheetView tabSelected="1" workbookViewId="0">
      <selection activeCell="E11" sqref="E11"/>
    </sheetView>
  </sheetViews>
  <sheetFormatPr defaultRowHeight="14.4" x14ac:dyDescent="0.3"/>
  <cols>
    <col min="1" max="1" width="18.6640625" customWidth="1"/>
    <col min="2" max="2" width="10.6640625" customWidth="1"/>
    <col min="3" max="3" width="15.77734375" customWidth="1"/>
    <col min="4" max="4" width="11.77734375" customWidth="1"/>
    <col min="5" max="5" width="18.6640625" customWidth="1"/>
    <col min="7" max="7" width="10.5546875" bestFit="1" customWidth="1"/>
    <col min="9" max="9" width="14.44140625" bestFit="1" customWidth="1"/>
    <col min="10" max="10" width="9.6640625" bestFit="1" customWidth="1"/>
    <col min="11" max="11" width="16.88671875" customWidth="1"/>
    <col min="12" max="12" width="19.21875" bestFit="1" customWidth="1"/>
    <col min="13" max="17" width="3.6640625" bestFit="1" customWidth="1"/>
    <col min="18" max="18" width="4.6640625" bestFit="1" customWidth="1"/>
    <col min="19" max="26" width="5.6640625" bestFit="1" customWidth="1"/>
    <col min="27" max="27" width="10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G1" s="4"/>
    </row>
    <row r="2" spans="1:14" x14ac:dyDescent="0.3">
      <c r="A2">
        <v>1</v>
      </c>
      <c r="B2" t="s">
        <v>4</v>
      </c>
      <c r="C2" t="s">
        <v>5</v>
      </c>
      <c r="D2">
        <v>2.5</v>
      </c>
      <c r="F2" s="10" t="s">
        <v>12</v>
      </c>
      <c r="G2" s="21">
        <f>MIN(D2:D183)</f>
        <v>1.4</v>
      </c>
    </row>
    <row r="3" spans="1:14" x14ac:dyDescent="0.3">
      <c r="A3">
        <v>2</v>
      </c>
      <c r="B3" t="s">
        <v>6</v>
      </c>
      <c r="C3" t="s">
        <v>7</v>
      </c>
      <c r="D3">
        <v>6.5</v>
      </c>
      <c r="F3" s="10" t="s">
        <v>13</v>
      </c>
      <c r="G3" s="21">
        <f>_xlfn.QUARTILE.INC(D2:D183,1)</f>
        <v>3.5</v>
      </c>
      <c r="I3" s="1" t="s">
        <v>32</v>
      </c>
      <c r="J3" t="s">
        <v>31</v>
      </c>
      <c r="K3" t="s">
        <v>38</v>
      </c>
      <c r="L3" t="s">
        <v>79</v>
      </c>
      <c r="N3" s="14" t="s">
        <v>44</v>
      </c>
    </row>
    <row r="4" spans="1:14" x14ac:dyDescent="0.3">
      <c r="A4">
        <v>3</v>
      </c>
      <c r="B4" t="s">
        <v>8</v>
      </c>
      <c r="C4" t="s">
        <v>5</v>
      </c>
      <c r="D4">
        <v>4.3</v>
      </c>
      <c r="F4" s="10" t="s">
        <v>15</v>
      </c>
      <c r="G4" s="21">
        <f>G5-G3</f>
        <v>2.7750000000000004</v>
      </c>
      <c r="I4" s="2" t="s">
        <v>21</v>
      </c>
      <c r="J4">
        <v>3</v>
      </c>
      <c r="K4" s="7">
        <v>1.6483516483516484E-2</v>
      </c>
      <c r="L4" s="7">
        <v>1.6483516483516484E-2</v>
      </c>
    </row>
    <row r="5" spans="1:14" x14ac:dyDescent="0.3">
      <c r="A5">
        <v>4</v>
      </c>
      <c r="B5" t="s">
        <v>4</v>
      </c>
      <c r="C5" t="s">
        <v>9</v>
      </c>
      <c r="D5">
        <v>2.4</v>
      </c>
      <c r="F5" s="10" t="s">
        <v>16</v>
      </c>
      <c r="G5" s="21">
        <f>_xlfn.QUARTILE.INC(D2:D183,3)</f>
        <v>6.2750000000000004</v>
      </c>
      <c r="I5" s="2" t="s">
        <v>22</v>
      </c>
      <c r="J5">
        <v>64</v>
      </c>
      <c r="K5" s="7">
        <v>0.35164835164835168</v>
      </c>
      <c r="L5" s="7">
        <v>0.36813186813186816</v>
      </c>
      <c r="N5" s="5"/>
    </row>
    <row r="6" spans="1:14" x14ac:dyDescent="0.3">
      <c r="A6">
        <v>5</v>
      </c>
      <c r="B6" t="s">
        <v>4</v>
      </c>
      <c r="C6" t="s">
        <v>7</v>
      </c>
      <c r="D6">
        <v>4.5</v>
      </c>
      <c r="F6" s="10" t="s">
        <v>14</v>
      </c>
      <c r="G6" s="21">
        <f>MAX(D2:D183)</f>
        <v>19</v>
      </c>
      <c r="I6" s="2" t="s">
        <v>23</v>
      </c>
      <c r="J6">
        <v>59</v>
      </c>
      <c r="K6" s="7">
        <v>0.32417582417582419</v>
      </c>
      <c r="L6" s="7">
        <v>0.69230769230769229</v>
      </c>
    </row>
    <row r="7" spans="1:14" x14ac:dyDescent="0.3">
      <c r="A7">
        <v>6</v>
      </c>
      <c r="B7" t="s">
        <v>6</v>
      </c>
      <c r="C7" t="s">
        <v>9</v>
      </c>
      <c r="D7">
        <v>6.9</v>
      </c>
      <c r="F7" s="10" t="s">
        <v>17</v>
      </c>
      <c r="G7" s="21">
        <f>G3-1.5*G4</f>
        <v>-0.66250000000000053</v>
      </c>
      <c r="I7" s="2" t="s">
        <v>24</v>
      </c>
      <c r="J7">
        <v>34</v>
      </c>
      <c r="K7" s="7">
        <v>0.18681318681318682</v>
      </c>
      <c r="L7" s="7">
        <v>0.87912087912087911</v>
      </c>
    </row>
    <row r="8" spans="1:14" x14ac:dyDescent="0.3">
      <c r="A8">
        <v>7</v>
      </c>
      <c r="B8" t="s">
        <v>8</v>
      </c>
      <c r="C8" t="s">
        <v>7</v>
      </c>
      <c r="D8">
        <v>14.8</v>
      </c>
      <c r="F8" s="10" t="s">
        <v>18</v>
      </c>
      <c r="G8" s="21">
        <f>G5+1.5*G4</f>
        <v>10.4375</v>
      </c>
      <c r="I8" s="2" t="s">
        <v>25</v>
      </c>
      <c r="J8">
        <v>6</v>
      </c>
      <c r="K8" s="7">
        <v>3.2967032967032968E-2</v>
      </c>
      <c r="L8" s="7">
        <v>0.91208791208791207</v>
      </c>
    </row>
    <row r="9" spans="1:14" x14ac:dyDescent="0.3">
      <c r="A9">
        <v>8</v>
      </c>
      <c r="B9" t="s">
        <v>8</v>
      </c>
      <c r="C9" t="s">
        <v>7</v>
      </c>
      <c r="D9">
        <v>4.7</v>
      </c>
      <c r="F9" s="8"/>
      <c r="G9" s="4"/>
      <c r="I9" s="2" t="s">
        <v>26</v>
      </c>
      <c r="J9">
        <v>1</v>
      </c>
      <c r="K9" s="7">
        <v>5.4945054945054949E-3</v>
      </c>
      <c r="L9" s="7">
        <v>0.91758241758241754</v>
      </c>
    </row>
    <row r="10" spans="1:14" x14ac:dyDescent="0.3">
      <c r="A10">
        <v>9</v>
      </c>
      <c r="B10" t="s">
        <v>4</v>
      </c>
      <c r="C10" t="s">
        <v>10</v>
      </c>
      <c r="D10">
        <v>15.2</v>
      </c>
      <c r="F10" s="8"/>
      <c r="G10" s="4"/>
      <c r="I10" s="2" t="s">
        <v>27</v>
      </c>
      <c r="J10">
        <v>3</v>
      </c>
      <c r="K10" s="7">
        <v>1.6483516483516484E-2</v>
      </c>
      <c r="L10" s="7">
        <v>0.93406593406593408</v>
      </c>
    </row>
    <row r="11" spans="1:14" x14ac:dyDescent="0.3">
      <c r="A11">
        <v>10</v>
      </c>
      <c r="B11" t="s">
        <v>11</v>
      </c>
      <c r="C11" t="s">
        <v>9</v>
      </c>
      <c r="D11">
        <v>6.2</v>
      </c>
      <c r="F11" s="10" t="s">
        <v>33</v>
      </c>
      <c r="G11" s="21">
        <f>AVERAGE(D2:D183)</f>
        <v>5.537362637362639</v>
      </c>
      <c r="I11" s="2" t="s">
        <v>28</v>
      </c>
      <c r="J11">
        <v>7</v>
      </c>
      <c r="K11" s="7">
        <v>3.8461538461538464E-2</v>
      </c>
      <c r="L11" s="7">
        <v>0.97252747252747251</v>
      </c>
    </row>
    <row r="12" spans="1:14" x14ac:dyDescent="0.3">
      <c r="A12">
        <v>11</v>
      </c>
      <c r="B12" t="s">
        <v>4</v>
      </c>
      <c r="C12" t="s">
        <v>5</v>
      </c>
      <c r="D12">
        <v>3.9</v>
      </c>
      <c r="F12" s="10" t="s">
        <v>34</v>
      </c>
      <c r="G12" s="21">
        <f>MEDIAN(D2:D183)</f>
        <v>4.5</v>
      </c>
      <c r="I12" s="2" t="s">
        <v>29</v>
      </c>
      <c r="J12">
        <v>4</v>
      </c>
      <c r="K12" s="7">
        <v>2.197802197802198E-2</v>
      </c>
      <c r="L12" s="7">
        <v>0.99450549450549453</v>
      </c>
    </row>
    <row r="13" spans="1:14" x14ac:dyDescent="0.3">
      <c r="A13">
        <v>12</v>
      </c>
      <c r="B13" t="s">
        <v>4</v>
      </c>
      <c r="C13" t="s">
        <v>5</v>
      </c>
      <c r="D13">
        <v>2.2999999999999998</v>
      </c>
      <c r="F13" s="10" t="s">
        <v>35</v>
      </c>
      <c r="G13" s="21" cm="1">
        <f t="array" ref="G13">_xlfn.MODE.MULT(D2:D183)</f>
        <v>3.5</v>
      </c>
      <c r="I13" s="2" t="s">
        <v>30</v>
      </c>
      <c r="J13">
        <v>1</v>
      </c>
      <c r="K13" s="7">
        <v>5.4945054945054949E-3</v>
      </c>
      <c r="L13" s="7">
        <v>1</v>
      </c>
    </row>
    <row r="14" spans="1:14" x14ac:dyDescent="0.3">
      <c r="A14">
        <v>14</v>
      </c>
      <c r="B14" t="s">
        <v>4</v>
      </c>
      <c r="C14" t="s">
        <v>5</v>
      </c>
      <c r="D14">
        <v>3.3</v>
      </c>
      <c r="F14" s="10" t="s">
        <v>36</v>
      </c>
      <c r="G14" s="21">
        <f>SKEW(D2:D183)</f>
        <v>2.052738873489397</v>
      </c>
      <c r="I14" s="2" t="s">
        <v>20</v>
      </c>
      <c r="J14">
        <v>182</v>
      </c>
      <c r="K14" s="6">
        <v>1</v>
      </c>
      <c r="L14" s="6"/>
    </row>
    <row r="15" spans="1:14" x14ac:dyDescent="0.3">
      <c r="A15">
        <v>15</v>
      </c>
      <c r="B15" t="s">
        <v>6</v>
      </c>
      <c r="C15" t="s">
        <v>5</v>
      </c>
      <c r="D15">
        <v>7.6</v>
      </c>
      <c r="F15" s="10" t="s">
        <v>39</v>
      </c>
      <c r="G15" s="21">
        <f>G6-G2</f>
        <v>17.600000000000001</v>
      </c>
    </row>
    <row r="16" spans="1:14" x14ac:dyDescent="0.3">
      <c r="A16">
        <v>17</v>
      </c>
      <c r="B16" t="s">
        <v>6</v>
      </c>
      <c r="C16" t="s">
        <v>7</v>
      </c>
      <c r="D16">
        <v>5.5</v>
      </c>
      <c r="F16" s="8"/>
      <c r="G16" s="4"/>
      <c r="I16" s="9" t="s">
        <v>32</v>
      </c>
      <c r="J16" s="10" t="s">
        <v>31</v>
      </c>
    </row>
    <row r="17" spans="1:10" x14ac:dyDescent="0.3">
      <c r="A17">
        <v>18</v>
      </c>
      <c r="B17" t="s">
        <v>6</v>
      </c>
      <c r="C17" t="s">
        <v>9</v>
      </c>
      <c r="D17">
        <v>4.5</v>
      </c>
      <c r="F17" s="10" t="s">
        <v>40</v>
      </c>
      <c r="G17" s="21">
        <f>_xlfn.VAR.S(D2:D183)</f>
        <v>12.016386376054882</v>
      </c>
      <c r="I17" s="11" t="s">
        <v>21</v>
      </c>
      <c r="J17" s="12">
        <v>3</v>
      </c>
    </row>
    <row r="18" spans="1:10" x14ac:dyDescent="0.3">
      <c r="A18">
        <v>19</v>
      </c>
      <c r="B18" t="s">
        <v>6</v>
      </c>
      <c r="C18" t="s">
        <v>7</v>
      </c>
      <c r="D18">
        <v>4.2</v>
      </c>
      <c r="F18" s="10" t="s">
        <v>42</v>
      </c>
      <c r="G18" s="21">
        <f>_xlfn.STDEV.S(D2:D183)</f>
        <v>3.4664659779168296</v>
      </c>
      <c r="I18" s="11" t="s">
        <v>22</v>
      </c>
      <c r="J18" s="12">
        <v>64</v>
      </c>
    </row>
    <row r="19" spans="1:10" x14ac:dyDescent="0.3">
      <c r="A19">
        <v>20</v>
      </c>
      <c r="B19" t="s">
        <v>4</v>
      </c>
      <c r="C19" t="s">
        <v>5</v>
      </c>
      <c r="D19">
        <v>2.2999999999999998</v>
      </c>
      <c r="F19" s="10" t="s">
        <v>41</v>
      </c>
      <c r="G19" s="21">
        <f>G18/G11*100</f>
        <v>62.601389956426154</v>
      </c>
      <c r="I19" s="11" t="s">
        <v>23</v>
      </c>
      <c r="J19" s="12">
        <v>59</v>
      </c>
    </row>
    <row r="20" spans="1:10" x14ac:dyDescent="0.3">
      <c r="A20">
        <v>21</v>
      </c>
      <c r="B20" t="s">
        <v>11</v>
      </c>
      <c r="C20" t="s">
        <v>5</v>
      </c>
      <c r="D20">
        <v>4.9000000000000004</v>
      </c>
      <c r="I20" s="11" t="s">
        <v>24</v>
      </c>
      <c r="J20" s="12">
        <v>34</v>
      </c>
    </row>
    <row r="21" spans="1:10" x14ac:dyDescent="0.3">
      <c r="A21">
        <v>22</v>
      </c>
      <c r="B21" t="s">
        <v>8</v>
      </c>
      <c r="C21" t="s">
        <v>5</v>
      </c>
      <c r="D21">
        <v>4.3</v>
      </c>
      <c r="I21" s="11" t="s">
        <v>25</v>
      </c>
      <c r="J21" s="12">
        <v>6</v>
      </c>
    </row>
    <row r="22" spans="1:10" x14ac:dyDescent="0.3">
      <c r="A22">
        <v>23</v>
      </c>
      <c r="B22" t="s">
        <v>11</v>
      </c>
      <c r="C22" t="s">
        <v>10</v>
      </c>
      <c r="D22">
        <v>5.4</v>
      </c>
      <c r="I22" s="11" t="s">
        <v>26</v>
      </c>
      <c r="J22" s="12">
        <v>1</v>
      </c>
    </row>
    <row r="23" spans="1:10" x14ac:dyDescent="0.3">
      <c r="A23">
        <v>24</v>
      </c>
      <c r="B23" t="s">
        <v>6</v>
      </c>
      <c r="C23" t="s">
        <v>7</v>
      </c>
      <c r="D23">
        <v>7.7</v>
      </c>
      <c r="I23" s="11" t="s">
        <v>27</v>
      </c>
      <c r="J23" s="12">
        <v>3</v>
      </c>
    </row>
    <row r="24" spans="1:10" x14ac:dyDescent="0.3">
      <c r="A24">
        <v>25</v>
      </c>
      <c r="B24" t="s">
        <v>6</v>
      </c>
      <c r="C24" t="s">
        <v>10</v>
      </c>
      <c r="D24">
        <v>19</v>
      </c>
      <c r="I24" s="11" t="s">
        <v>28</v>
      </c>
      <c r="J24" s="12">
        <v>7</v>
      </c>
    </row>
    <row r="25" spans="1:10" x14ac:dyDescent="0.3">
      <c r="A25">
        <v>26</v>
      </c>
      <c r="B25" t="s">
        <v>11</v>
      </c>
      <c r="C25" t="s">
        <v>10</v>
      </c>
      <c r="D25">
        <v>7.2</v>
      </c>
      <c r="I25" s="11" t="s">
        <v>29</v>
      </c>
      <c r="J25" s="12">
        <v>4</v>
      </c>
    </row>
    <row r="26" spans="1:10" x14ac:dyDescent="0.3">
      <c r="A26">
        <v>27</v>
      </c>
      <c r="B26" t="s">
        <v>11</v>
      </c>
      <c r="C26" t="s">
        <v>9</v>
      </c>
      <c r="D26">
        <v>4.5999999999999996</v>
      </c>
      <c r="I26" s="11" t="s">
        <v>30</v>
      </c>
      <c r="J26" s="12">
        <v>1</v>
      </c>
    </row>
    <row r="27" spans="1:10" x14ac:dyDescent="0.3">
      <c r="A27">
        <v>28</v>
      </c>
      <c r="B27" t="s">
        <v>11</v>
      </c>
      <c r="C27" t="s">
        <v>10</v>
      </c>
      <c r="D27">
        <v>9.1</v>
      </c>
    </row>
    <row r="28" spans="1:10" x14ac:dyDescent="0.3">
      <c r="A28">
        <v>29</v>
      </c>
      <c r="B28" t="s">
        <v>6</v>
      </c>
      <c r="C28" t="s">
        <v>9</v>
      </c>
      <c r="D28">
        <v>7.3</v>
      </c>
    </row>
    <row r="29" spans="1:10" x14ac:dyDescent="0.3">
      <c r="A29">
        <v>30</v>
      </c>
      <c r="B29" t="s">
        <v>6</v>
      </c>
      <c r="C29" t="s">
        <v>9</v>
      </c>
      <c r="D29">
        <v>4.3</v>
      </c>
      <c r="I29" s="9" t="s">
        <v>32</v>
      </c>
      <c r="J29" s="10" t="s">
        <v>43</v>
      </c>
    </row>
    <row r="30" spans="1:10" x14ac:dyDescent="0.3">
      <c r="A30">
        <v>31</v>
      </c>
      <c r="B30" t="s">
        <v>8</v>
      </c>
      <c r="C30" t="s">
        <v>10</v>
      </c>
      <c r="D30">
        <v>2.9</v>
      </c>
      <c r="I30" s="11" t="s">
        <v>21</v>
      </c>
      <c r="J30" s="13">
        <v>1.6483516483516484E-2</v>
      </c>
    </row>
    <row r="31" spans="1:10" x14ac:dyDescent="0.3">
      <c r="A31">
        <v>32</v>
      </c>
      <c r="B31" t="s">
        <v>8</v>
      </c>
      <c r="C31" t="s">
        <v>7</v>
      </c>
      <c r="D31">
        <v>4.5</v>
      </c>
      <c r="I31" s="11" t="s">
        <v>22</v>
      </c>
      <c r="J31" s="13">
        <v>0.36813186813186816</v>
      </c>
    </row>
    <row r="32" spans="1:10" x14ac:dyDescent="0.3">
      <c r="A32">
        <v>33</v>
      </c>
      <c r="B32" t="s">
        <v>6</v>
      </c>
      <c r="C32" t="s">
        <v>7</v>
      </c>
      <c r="D32">
        <v>5.6</v>
      </c>
      <c r="I32" s="11" t="s">
        <v>23</v>
      </c>
      <c r="J32" s="13">
        <v>0.69230769230769229</v>
      </c>
    </row>
    <row r="33" spans="1:10" x14ac:dyDescent="0.3">
      <c r="A33">
        <v>34</v>
      </c>
      <c r="B33" t="s">
        <v>11</v>
      </c>
      <c r="C33" t="s">
        <v>7</v>
      </c>
      <c r="D33">
        <v>6.1</v>
      </c>
      <c r="I33" s="11" t="s">
        <v>24</v>
      </c>
      <c r="J33" s="13">
        <v>0.87912087912087911</v>
      </c>
    </row>
    <row r="34" spans="1:10" x14ac:dyDescent="0.3">
      <c r="A34">
        <v>35</v>
      </c>
      <c r="B34" t="s">
        <v>11</v>
      </c>
      <c r="C34" t="s">
        <v>7</v>
      </c>
      <c r="D34">
        <v>5.7</v>
      </c>
      <c r="I34" s="11" t="s">
        <v>25</v>
      </c>
      <c r="J34" s="13">
        <v>0.91208791208791207</v>
      </c>
    </row>
    <row r="35" spans="1:10" x14ac:dyDescent="0.3">
      <c r="A35">
        <v>36</v>
      </c>
      <c r="B35" t="s">
        <v>8</v>
      </c>
      <c r="C35" t="s">
        <v>7</v>
      </c>
      <c r="D35">
        <v>3.9</v>
      </c>
      <c r="I35" s="11" t="s">
        <v>26</v>
      </c>
      <c r="J35" s="13">
        <v>0.91758241758241754</v>
      </c>
    </row>
    <row r="36" spans="1:10" x14ac:dyDescent="0.3">
      <c r="A36">
        <v>37</v>
      </c>
      <c r="B36" t="s">
        <v>6</v>
      </c>
      <c r="C36" t="s">
        <v>10</v>
      </c>
      <c r="D36">
        <v>4.3</v>
      </c>
      <c r="I36" s="11" t="s">
        <v>27</v>
      </c>
      <c r="J36" s="13">
        <v>0.93406593406593408</v>
      </c>
    </row>
    <row r="37" spans="1:10" x14ac:dyDescent="0.3">
      <c r="A37">
        <v>38</v>
      </c>
      <c r="B37" t="s">
        <v>8</v>
      </c>
      <c r="C37" t="s">
        <v>10</v>
      </c>
      <c r="D37">
        <v>2.5</v>
      </c>
      <c r="I37" s="11" t="s">
        <v>28</v>
      </c>
      <c r="J37" s="13">
        <v>0.97252747252747251</v>
      </c>
    </row>
    <row r="38" spans="1:10" x14ac:dyDescent="0.3">
      <c r="A38">
        <v>39</v>
      </c>
      <c r="B38" t="s">
        <v>8</v>
      </c>
      <c r="C38" t="s">
        <v>5</v>
      </c>
      <c r="D38">
        <v>3.6</v>
      </c>
      <c r="I38" s="11" t="s">
        <v>29</v>
      </c>
      <c r="J38" s="13">
        <v>0.99450549450549453</v>
      </c>
    </row>
    <row r="39" spans="1:10" x14ac:dyDescent="0.3">
      <c r="A39">
        <v>40</v>
      </c>
      <c r="B39" t="s">
        <v>4</v>
      </c>
      <c r="C39" t="s">
        <v>7</v>
      </c>
      <c r="D39">
        <v>3.7</v>
      </c>
      <c r="I39" s="11" t="s">
        <v>30</v>
      </c>
      <c r="J39" s="13">
        <v>1</v>
      </c>
    </row>
    <row r="40" spans="1:10" x14ac:dyDescent="0.3">
      <c r="A40">
        <v>42</v>
      </c>
      <c r="B40" t="s">
        <v>4</v>
      </c>
      <c r="C40" t="s">
        <v>5</v>
      </c>
      <c r="D40">
        <v>2</v>
      </c>
    </row>
    <row r="41" spans="1:10" x14ac:dyDescent="0.3">
      <c r="A41">
        <v>43</v>
      </c>
      <c r="B41" t="s">
        <v>11</v>
      </c>
      <c r="C41" t="s">
        <v>7</v>
      </c>
      <c r="D41">
        <v>5.3</v>
      </c>
    </row>
    <row r="42" spans="1:10" x14ac:dyDescent="0.3">
      <c r="A42">
        <v>44</v>
      </c>
      <c r="B42" t="s">
        <v>6</v>
      </c>
      <c r="C42" t="s">
        <v>9</v>
      </c>
      <c r="D42">
        <v>6.8</v>
      </c>
    </row>
    <row r="43" spans="1:10" ht="18" x14ac:dyDescent="0.3">
      <c r="A43">
        <v>45</v>
      </c>
      <c r="B43" t="s">
        <v>6</v>
      </c>
      <c r="C43" t="s">
        <v>5</v>
      </c>
      <c r="D43">
        <v>4.2</v>
      </c>
      <c r="F43" s="15" t="s">
        <v>63</v>
      </c>
    </row>
    <row r="44" spans="1:10" x14ac:dyDescent="0.3">
      <c r="A44">
        <v>46</v>
      </c>
      <c r="B44" t="s">
        <v>6</v>
      </c>
      <c r="C44" t="s">
        <v>10</v>
      </c>
      <c r="D44">
        <v>6.3</v>
      </c>
      <c r="F44" s="16"/>
    </row>
    <row r="45" spans="1:10" x14ac:dyDescent="0.3">
      <c r="A45">
        <v>47</v>
      </c>
      <c r="B45" t="s">
        <v>6</v>
      </c>
      <c r="C45" t="s">
        <v>9</v>
      </c>
      <c r="D45">
        <v>6.1</v>
      </c>
      <c r="F45" s="17" t="s">
        <v>45</v>
      </c>
    </row>
    <row r="46" spans="1:10" x14ac:dyDescent="0.3">
      <c r="A46">
        <v>48</v>
      </c>
      <c r="B46" t="s">
        <v>4</v>
      </c>
      <c r="C46" t="s">
        <v>9</v>
      </c>
      <c r="D46">
        <v>2.1</v>
      </c>
      <c r="F46" s="16"/>
    </row>
    <row r="47" spans="1:10" x14ac:dyDescent="0.3">
      <c r="A47">
        <v>49</v>
      </c>
      <c r="B47" t="s">
        <v>11</v>
      </c>
      <c r="C47" t="s">
        <v>9</v>
      </c>
      <c r="D47">
        <v>5.5</v>
      </c>
      <c r="F47" s="19" t="s">
        <v>46</v>
      </c>
    </row>
    <row r="48" spans="1:10" x14ac:dyDescent="0.3">
      <c r="A48">
        <v>50</v>
      </c>
      <c r="B48" t="s">
        <v>11</v>
      </c>
      <c r="C48" t="s">
        <v>5</v>
      </c>
      <c r="D48">
        <v>5.8</v>
      </c>
      <c r="F48" s="18"/>
    </row>
    <row r="49" spans="1:6" x14ac:dyDescent="0.3">
      <c r="A49">
        <v>51</v>
      </c>
      <c r="B49" t="s">
        <v>4</v>
      </c>
      <c r="C49" t="s">
        <v>10</v>
      </c>
      <c r="D49">
        <v>3.9</v>
      </c>
      <c r="F49" s="19" t="s">
        <v>47</v>
      </c>
    </row>
    <row r="50" spans="1:6" x14ac:dyDescent="0.3">
      <c r="A50">
        <v>52</v>
      </c>
      <c r="B50" t="s">
        <v>11</v>
      </c>
      <c r="C50" t="s">
        <v>9</v>
      </c>
      <c r="D50">
        <v>17.600000000000001</v>
      </c>
      <c r="F50" s="16"/>
    </row>
    <row r="51" spans="1:6" x14ac:dyDescent="0.3">
      <c r="A51">
        <v>53</v>
      </c>
      <c r="B51" t="s">
        <v>4</v>
      </c>
      <c r="C51" t="s">
        <v>7</v>
      </c>
      <c r="D51">
        <v>1.9</v>
      </c>
      <c r="F51" s="17" t="s">
        <v>48</v>
      </c>
    </row>
    <row r="52" spans="1:6" x14ac:dyDescent="0.3">
      <c r="A52">
        <v>54</v>
      </c>
      <c r="B52" t="s">
        <v>6</v>
      </c>
      <c r="C52" t="s">
        <v>9</v>
      </c>
      <c r="D52">
        <v>4.0999999999999996</v>
      </c>
      <c r="F52" s="16"/>
    </row>
    <row r="53" spans="1:6" x14ac:dyDescent="0.3">
      <c r="A53">
        <v>55</v>
      </c>
      <c r="B53" t="s">
        <v>4</v>
      </c>
      <c r="C53" t="s">
        <v>9</v>
      </c>
      <c r="D53">
        <v>3.4</v>
      </c>
      <c r="F53" s="19" t="s">
        <v>49</v>
      </c>
    </row>
    <row r="54" spans="1:6" x14ac:dyDescent="0.3">
      <c r="A54">
        <v>56</v>
      </c>
      <c r="B54" t="s">
        <v>6</v>
      </c>
      <c r="C54" t="s">
        <v>5</v>
      </c>
      <c r="D54">
        <v>7</v>
      </c>
      <c r="F54" s="16"/>
    </row>
    <row r="55" spans="1:6" x14ac:dyDescent="0.3">
      <c r="A55">
        <v>57</v>
      </c>
      <c r="B55" t="s">
        <v>6</v>
      </c>
      <c r="C55" t="s">
        <v>5</v>
      </c>
      <c r="D55">
        <v>7</v>
      </c>
      <c r="F55" s="17" t="s">
        <v>50</v>
      </c>
    </row>
    <row r="56" spans="1:6" x14ac:dyDescent="0.3">
      <c r="A56">
        <v>58</v>
      </c>
      <c r="B56" t="s">
        <v>8</v>
      </c>
      <c r="C56" t="s">
        <v>10</v>
      </c>
      <c r="D56">
        <v>7.9</v>
      </c>
      <c r="F56" s="16"/>
    </row>
    <row r="57" spans="1:6" x14ac:dyDescent="0.3">
      <c r="A57">
        <v>59</v>
      </c>
      <c r="B57" t="s">
        <v>4</v>
      </c>
      <c r="C57" t="s">
        <v>7</v>
      </c>
      <c r="D57">
        <v>3.5</v>
      </c>
      <c r="F57" s="18" t="s">
        <v>51</v>
      </c>
    </row>
    <row r="58" spans="1:6" x14ac:dyDescent="0.3">
      <c r="A58">
        <v>60</v>
      </c>
      <c r="B58" t="s">
        <v>8</v>
      </c>
      <c r="C58" t="s">
        <v>5</v>
      </c>
      <c r="D58">
        <v>5.0999999999999996</v>
      </c>
      <c r="F58" s="18"/>
    </row>
    <row r="59" spans="1:6" x14ac:dyDescent="0.3">
      <c r="A59">
        <v>61</v>
      </c>
      <c r="B59" t="s">
        <v>4</v>
      </c>
      <c r="C59" t="s">
        <v>9</v>
      </c>
      <c r="D59">
        <v>3.8</v>
      </c>
      <c r="F59" s="18" t="s">
        <v>52</v>
      </c>
    </row>
    <row r="60" spans="1:6" x14ac:dyDescent="0.3">
      <c r="A60">
        <v>62</v>
      </c>
      <c r="B60" t="s">
        <v>4</v>
      </c>
      <c r="C60" t="s">
        <v>10</v>
      </c>
      <c r="D60">
        <v>3.5</v>
      </c>
      <c r="F60" s="16"/>
    </row>
    <row r="61" spans="1:6" x14ac:dyDescent="0.3">
      <c r="A61">
        <v>63</v>
      </c>
      <c r="B61" t="s">
        <v>8</v>
      </c>
      <c r="C61" t="s">
        <v>9</v>
      </c>
      <c r="D61">
        <v>3.7</v>
      </c>
      <c r="F61" s="17" t="s">
        <v>53</v>
      </c>
    </row>
    <row r="62" spans="1:6" x14ac:dyDescent="0.3">
      <c r="A62">
        <v>64</v>
      </c>
      <c r="B62" t="s">
        <v>8</v>
      </c>
      <c r="C62" t="s">
        <v>9</v>
      </c>
      <c r="D62">
        <v>4.8</v>
      </c>
      <c r="F62" s="18"/>
    </row>
    <row r="63" spans="1:6" x14ac:dyDescent="0.3">
      <c r="A63">
        <v>66</v>
      </c>
      <c r="B63" t="s">
        <v>11</v>
      </c>
      <c r="C63" t="s">
        <v>10</v>
      </c>
      <c r="D63">
        <v>4.5999999999999996</v>
      </c>
      <c r="F63" s="18" t="s">
        <v>54</v>
      </c>
    </row>
    <row r="64" spans="1:6" x14ac:dyDescent="0.3">
      <c r="A64">
        <v>67</v>
      </c>
      <c r="B64" t="s">
        <v>6</v>
      </c>
      <c r="C64" t="s">
        <v>7</v>
      </c>
      <c r="D64">
        <v>14</v>
      </c>
      <c r="F64" s="18"/>
    </row>
    <row r="65" spans="1:6" x14ac:dyDescent="0.3">
      <c r="A65">
        <v>68</v>
      </c>
      <c r="B65" t="s">
        <v>8</v>
      </c>
      <c r="C65" t="s">
        <v>7</v>
      </c>
      <c r="D65">
        <v>4.0999999999999996</v>
      </c>
      <c r="F65" s="18" t="s">
        <v>55</v>
      </c>
    </row>
    <row r="66" spans="1:6" x14ac:dyDescent="0.3">
      <c r="A66">
        <v>69</v>
      </c>
      <c r="B66" t="s">
        <v>6</v>
      </c>
      <c r="C66" t="s">
        <v>5</v>
      </c>
      <c r="D66">
        <v>10.6</v>
      </c>
      <c r="F66" s="16"/>
    </row>
    <row r="67" spans="1:6" x14ac:dyDescent="0.3">
      <c r="A67">
        <v>70</v>
      </c>
      <c r="B67" t="s">
        <v>11</v>
      </c>
      <c r="C67" t="s">
        <v>5</v>
      </c>
      <c r="D67">
        <v>2.2000000000000002</v>
      </c>
      <c r="F67" s="17" t="s">
        <v>56</v>
      </c>
    </row>
    <row r="68" spans="1:6" x14ac:dyDescent="0.3">
      <c r="A68">
        <v>71</v>
      </c>
      <c r="B68" t="s">
        <v>11</v>
      </c>
      <c r="C68" t="s">
        <v>10</v>
      </c>
      <c r="D68">
        <v>6</v>
      </c>
      <c r="F68" s="16"/>
    </row>
    <row r="69" spans="1:6" x14ac:dyDescent="0.3">
      <c r="A69">
        <v>73</v>
      </c>
      <c r="B69" t="s">
        <v>8</v>
      </c>
      <c r="C69" t="s">
        <v>7</v>
      </c>
      <c r="D69">
        <v>3.5</v>
      </c>
      <c r="F69" s="19" t="s">
        <v>57</v>
      </c>
    </row>
    <row r="70" spans="1:6" x14ac:dyDescent="0.3">
      <c r="A70">
        <v>74</v>
      </c>
      <c r="B70" t="s">
        <v>11</v>
      </c>
      <c r="C70" t="s">
        <v>7</v>
      </c>
      <c r="D70">
        <v>6.6</v>
      </c>
      <c r="F70" s="18"/>
    </row>
    <row r="71" spans="1:6" x14ac:dyDescent="0.3">
      <c r="A71">
        <v>75</v>
      </c>
      <c r="B71" t="s">
        <v>8</v>
      </c>
      <c r="C71" t="s">
        <v>9</v>
      </c>
      <c r="D71">
        <v>4.0999999999999996</v>
      </c>
      <c r="F71" s="19" t="s">
        <v>58</v>
      </c>
    </row>
    <row r="72" spans="1:6" x14ac:dyDescent="0.3">
      <c r="A72">
        <v>76</v>
      </c>
      <c r="B72" t="s">
        <v>11</v>
      </c>
      <c r="C72" t="s">
        <v>7</v>
      </c>
      <c r="D72">
        <v>3.4</v>
      </c>
      <c r="F72" s="16"/>
    </row>
    <row r="73" spans="1:6" x14ac:dyDescent="0.3">
      <c r="A73">
        <v>78</v>
      </c>
      <c r="B73" t="s">
        <v>6</v>
      </c>
      <c r="C73" t="s">
        <v>10</v>
      </c>
      <c r="D73">
        <v>7.4</v>
      </c>
      <c r="F73" s="17" t="s">
        <v>59</v>
      </c>
    </row>
    <row r="74" spans="1:6" x14ac:dyDescent="0.3">
      <c r="A74">
        <v>79</v>
      </c>
      <c r="B74" t="s">
        <v>4</v>
      </c>
      <c r="C74" t="s">
        <v>9</v>
      </c>
      <c r="D74">
        <v>2.4</v>
      </c>
    </row>
    <row r="75" spans="1:6" x14ac:dyDescent="0.3">
      <c r="A75">
        <v>81</v>
      </c>
      <c r="B75" t="s">
        <v>4</v>
      </c>
      <c r="C75" t="s">
        <v>7</v>
      </c>
      <c r="D75">
        <v>3</v>
      </c>
      <c r="F75" s="19" t="s">
        <v>60</v>
      </c>
    </row>
    <row r="76" spans="1:6" x14ac:dyDescent="0.3">
      <c r="A76">
        <v>82</v>
      </c>
      <c r="B76" t="s">
        <v>6</v>
      </c>
      <c r="C76" t="s">
        <v>7</v>
      </c>
      <c r="D76">
        <v>4.7</v>
      </c>
      <c r="F76" s="16"/>
    </row>
    <row r="77" spans="1:6" x14ac:dyDescent="0.3">
      <c r="A77">
        <v>83</v>
      </c>
      <c r="B77" t="s">
        <v>8</v>
      </c>
      <c r="C77" t="s">
        <v>10</v>
      </c>
      <c r="D77">
        <v>6.1</v>
      </c>
      <c r="F77" s="17" t="s">
        <v>61</v>
      </c>
    </row>
    <row r="78" spans="1:6" x14ac:dyDescent="0.3">
      <c r="A78">
        <v>85</v>
      </c>
      <c r="B78" t="s">
        <v>4</v>
      </c>
      <c r="C78" t="s">
        <v>10</v>
      </c>
      <c r="D78">
        <v>1.4</v>
      </c>
      <c r="F78" s="16"/>
    </row>
    <row r="79" spans="1:6" x14ac:dyDescent="0.3">
      <c r="A79">
        <v>86</v>
      </c>
      <c r="B79" t="s">
        <v>4</v>
      </c>
      <c r="C79" t="s">
        <v>5</v>
      </c>
      <c r="D79">
        <v>3.1</v>
      </c>
      <c r="F79" s="18" t="s">
        <v>62</v>
      </c>
    </row>
    <row r="80" spans="1:6" x14ac:dyDescent="0.3">
      <c r="A80">
        <v>87</v>
      </c>
      <c r="B80" t="s">
        <v>11</v>
      </c>
      <c r="C80" t="s">
        <v>9</v>
      </c>
      <c r="D80">
        <v>4</v>
      </c>
      <c r="F80" s="18"/>
    </row>
    <row r="81" spans="1:6" x14ac:dyDescent="0.3">
      <c r="A81">
        <v>88</v>
      </c>
      <c r="B81" t="s">
        <v>8</v>
      </c>
      <c r="C81" t="s">
        <v>9</v>
      </c>
      <c r="D81">
        <v>14.9</v>
      </c>
    </row>
    <row r="82" spans="1:6" ht="18" x14ac:dyDescent="0.3">
      <c r="A82">
        <v>89</v>
      </c>
      <c r="B82" t="s">
        <v>6</v>
      </c>
      <c r="C82" t="s">
        <v>9</v>
      </c>
      <c r="D82">
        <v>4.4000000000000004</v>
      </c>
      <c r="F82" s="15" t="s">
        <v>70</v>
      </c>
    </row>
    <row r="83" spans="1:6" x14ac:dyDescent="0.3">
      <c r="A83">
        <v>90</v>
      </c>
      <c r="B83" t="s">
        <v>11</v>
      </c>
      <c r="C83" t="s">
        <v>7</v>
      </c>
      <c r="D83">
        <v>4.8</v>
      </c>
      <c r="F83" s="16"/>
    </row>
    <row r="84" spans="1:6" x14ac:dyDescent="0.3">
      <c r="A84">
        <v>92</v>
      </c>
      <c r="B84" t="s">
        <v>6</v>
      </c>
      <c r="C84" t="s">
        <v>5</v>
      </c>
      <c r="D84">
        <v>7.7</v>
      </c>
      <c r="F84" s="17" t="s">
        <v>64</v>
      </c>
    </row>
    <row r="85" spans="1:6" x14ac:dyDescent="0.3">
      <c r="A85">
        <v>93</v>
      </c>
      <c r="B85" t="s">
        <v>11</v>
      </c>
      <c r="C85" t="s">
        <v>9</v>
      </c>
      <c r="D85">
        <v>3.2</v>
      </c>
      <c r="F85" s="16"/>
    </row>
    <row r="86" spans="1:6" x14ac:dyDescent="0.3">
      <c r="A86">
        <v>94</v>
      </c>
      <c r="B86" t="s">
        <v>11</v>
      </c>
      <c r="C86" t="s">
        <v>10</v>
      </c>
      <c r="D86">
        <v>4.5</v>
      </c>
      <c r="F86" s="17" t="s">
        <v>65</v>
      </c>
    </row>
    <row r="87" spans="1:6" x14ac:dyDescent="0.3">
      <c r="A87">
        <v>95</v>
      </c>
      <c r="B87" t="s">
        <v>11</v>
      </c>
      <c r="C87" t="s">
        <v>10</v>
      </c>
      <c r="D87">
        <v>4.3</v>
      </c>
      <c r="F87" s="16"/>
    </row>
    <row r="88" spans="1:6" x14ac:dyDescent="0.3">
      <c r="A88">
        <v>96</v>
      </c>
      <c r="B88" t="s">
        <v>11</v>
      </c>
      <c r="C88" t="s">
        <v>7</v>
      </c>
      <c r="D88">
        <v>4</v>
      </c>
      <c r="F88" s="16" t="s">
        <v>66</v>
      </c>
    </row>
    <row r="89" spans="1:6" x14ac:dyDescent="0.3">
      <c r="A89">
        <v>97</v>
      </c>
      <c r="B89" t="s">
        <v>11</v>
      </c>
      <c r="C89" t="s">
        <v>10</v>
      </c>
      <c r="D89">
        <v>7.6</v>
      </c>
      <c r="F89" s="16"/>
    </row>
    <row r="90" spans="1:6" x14ac:dyDescent="0.3">
      <c r="A90">
        <v>98</v>
      </c>
      <c r="B90" t="s">
        <v>6</v>
      </c>
      <c r="C90" t="s">
        <v>5</v>
      </c>
      <c r="D90">
        <v>6.8</v>
      </c>
      <c r="F90" s="16" t="s">
        <v>67</v>
      </c>
    </row>
    <row r="91" spans="1:6" x14ac:dyDescent="0.3">
      <c r="A91">
        <v>99</v>
      </c>
      <c r="B91" t="s">
        <v>11</v>
      </c>
      <c r="C91" t="s">
        <v>9</v>
      </c>
      <c r="D91">
        <v>3.1</v>
      </c>
      <c r="F91" s="16"/>
    </row>
    <row r="92" spans="1:6" x14ac:dyDescent="0.3">
      <c r="A92">
        <v>100</v>
      </c>
      <c r="B92" t="s">
        <v>8</v>
      </c>
      <c r="C92" t="s">
        <v>7</v>
      </c>
      <c r="D92">
        <v>4.9000000000000004</v>
      </c>
      <c r="F92" s="16" t="s">
        <v>68</v>
      </c>
    </row>
    <row r="93" spans="1:6" x14ac:dyDescent="0.3">
      <c r="A93">
        <v>101</v>
      </c>
      <c r="B93" t="s">
        <v>4</v>
      </c>
      <c r="C93" t="s">
        <v>9</v>
      </c>
      <c r="D93">
        <v>4.7</v>
      </c>
      <c r="F93" s="16"/>
    </row>
    <row r="94" spans="1:6" x14ac:dyDescent="0.3">
      <c r="A94">
        <v>102</v>
      </c>
      <c r="B94" t="s">
        <v>11</v>
      </c>
      <c r="C94" t="s">
        <v>9</v>
      </c>
      <c r="D94">
        <v>6.5</v>
      </c>
      <c r="F94" s="16" t="s">
        <v>69</v>
      </c>
    </row>
    <row r="95" spans="1:6" x14ac:dyDescent="0.3">
      <c r="A95">
        <v>103</v>
      </c>
      <c r="B95" t="s">
        <v>11</v>
      </c>
      <c r="C95" t="s">
        <v>5</v>
      </c>
      <c r="D95">
        <v>2.7</v>
      </c>
    </row>
    <row r="96" spans="1:6" x14ac:dyDescent="0.3">
      <c r="A96">
        <v>104</v>
      </c>
      <c r="B96" t="s">
        <v>6</v>
      </c>
      <c r="C96" t="s">
        <v>10</v>
      </c>
      <c r="D96">
        <v>5</v>
      </c>
    </row>
    <row r="97" spans="1:4" x14ac:dyDescent="0.3">
      <c r="A97">
        <v>105</v>
      </c>
      <c r="B97" t="s">
        <v>11</v>
      </c>
      <c r="C97" t="s">
        <v>10</v>
      </c>
      <c r="D97">
        <v>6.9</v>
      </c>
    </row>
    <row r="98" spans="1:4" x14ac:dyDescent="0.3">
      <c r="A98">
        <v>106</v>
      </c>
      <c r="B98" t="s">
        <v>11</v>
      </c>
      <c r="C98" t="s">
        <v>9</v>
      </c>
      <c r="D98">
        <v>3.9</v>
      </c>
    </row>
    <row r="99" spans="1:4" x14ac:dyDescent="0.3">
      <c r="A99">
        <v>107</v>
      </c>
      <c r="B99" t="s">
        <v>11</v>
      </c>
      <c r="C99" t="s">
        <v>7</v>
      </c>
      <c r="D99">
        <v>17.7</v>
      </c>
    </row>
    <row r="100" spans="1:4" x14ac:dyDescent="0.3">
      <c r="A100">
        <v>108</v>
      </c>
      <c r="B100" t="s">
        <v>6</v>
      </c>
      <c r="C100" t="s">
        <v>10</v>
      </c>
      <c r="D100">
        <v>7.5</v>
      </c>
    </row>
    <row r="101" spans="1:4" x14ac:dyDescent="0.3">
      <c r="A101">
        <v>109</v>
      </c>
      <c r="B101" t="s">
        <v>11</v>
      </c>
      <c r="C101" t="s">
        <v>7</v>
      </c>
      <c r="D101">
        <v>3.6</v>
      </c>
    </row>
    <row r="102" spans="1:4" x14ac:dyDescent="0.3">
      <c r="A102">
        <v>110</v>
      </c>
      <c r="B102" t="s">
        <v>4</v>
      </c>
      <c r="C102" t="s">
        <v>10</v>
      </c>
      <c r="D102">
        <v>3</v>
      </c>
    </row>
    <row r="103" spans="1:4" x14ac:dyDescent="0.3">
      <c r="A103">
        <v>112</v>
      </c>
      <c r="B103" t="s">
        <v>4</v>
      </c>
      <c r="C103" t="s">
        <v>5</v>
      </c>
      <c r="D103">
        <v>2.2000000000000002</v>
      </c>
    </row>
    <row r="104" spans="1:4" x14ac:dyDescent="0.3">
      <c r="A104">
        <v>113</v>
      </c>
      <c r="B104" t="s">
        <v>6</v>
      </c>
      <c r="C104" t="s">
        <v>7</v>
      </c>
      <c r="D104">
        <v>5.5</v>
      </c>
    </row>
    <row r="105" spans="1:4" x14ac:dyDescent="0.3">
      <c r="A105">
        <v>114</v>
      </c>
      <c r="B105" t="s">
        <v>11</v>
      </c>
      <c r="C105" t="s">
        <v>5</v>
      </c>
      <c r="D105">
        <v>12.1</v>
      </c>
    </row>
    <row r="106" spans="1:4" x14ac:dyDescent="0.3">
      <c r="A106">
        <v>115</v>
      </c>
      <c r="B106" t="s">
        <v>4</v>
      </c>
      <c r="C106" t="s">
        <v>5</v>
      </c>
      <c r="D106">
        <v>4.3</v>
      </c>
    </row>
    <row r="107" spans="1:4" x14ac:dyDescent="0.3">
      <c r="A107">
        <v>116</v>
      </c>
      <c r="B107" t="s">
        <v>6</v>
      </c>
      <c r="C107" t="s">
        <v>7</v>
      </c>
      <c r="D107">
        <v>3.1</v>
      </c>
    </row>
    <row r="108" spans="1:4" x14ac:dyDescent="0.3">
      <c r="A108">
        <v>117</v>
      </c>
      <c r="B108" t="s">
        <v>8</v>
      </c>
      <c r="C108" t="s">
        <v>5</v>
      </c>
      <c r="D108">
        <v>3.6</v>
      </c>
    </row>
    <row r="109" spans="1:4" x14ac:dyDescent="0.3">
      <c r="A109">
        <v>118</v>
      </c>
      <c r="B109" t="s">
        <v>11</v>
      </c>
      <c r="C109" t="s">
        <v>9</v>
      </c>
      <c r="D109">
        <v>5.2</v>
      </c>
    </row>
    <row r="110" spans="1:4" x14ac:dyDescent="0.3">
      <c r="A110">
        <v>119</v>
      </c>
      <c r="B110" t="s">
        <v>6</v>
      </c>
      <c r="C110" t="s">
        <v>5</v>
      </c>
      <c r="D110">
        <v>8.9</v>
      </c>
    </row>
    <row r="111" spans="1:4" x14ac:dyDescent="0.3">
      <c r="A111">
        <v>120</v>
      </c>
      <c r="B111" t="s">
        <v>8</v>
      </c>
      <c r="C111" t="s">
        <v>10</v>
      </c>
      <c r="D111">
        <v>2.6</v>
      </c>
    </row>
    <row r="112" spans="1:4" x14ac:dyDescent="0.3">
      <c r="A112">
        <v>121</v>
      </c>
      <c r="B112" t="s">
        <v>6</v>
      </c>
      <c r="C112" t="s">
        <v>7</v>
      </c>
      <c r="D112">
        <v>8.3000000000000007</v>
      </c>
    </row>
    <row r="113" spans="1:4" x14ac:dyDescent="0.3">
      <c r="A113">
        <v>122</v>
      </c>
      <c r="B113" t="s">
        <v>8</v>
      </c>
      <c r="C113" t="s">
        <v>9</v>
      </c>
      <c r="D113">
        <v>4</v>
      </c>
    </row>
    <row r="114" spans="1:4" x14ac:dyDescent="0.3">
      <c r="A114">
        <v>124</v>
      </c>
      <c r="B114" t="s">
        <v>4</v>
      </c>
      <c r="C114" t="s">
        <v>10</v>
      </c>
      <c r="D114">
        <v>3.4</v>
      </c>
    </row>
    <row r="115" spans="1:4" x14ac:dyDescent="0.3">
      <c r="A115">
        <v>125</v>
      </c>
      <c r="B115" t="s">
        <v>8</v>
      </c>
      <c r="C115" t="s">
        <v>10</v>
      </c>
      <c r="D115">
        <v>4.2</v>
      </c>
    </row>
    <row r="116" spans="1:4" x14ac:dyDescent="0.3">
      <c r="A116">
        <v>126</v>
      </c>
      <c r="B116" t="s">
        <v>6</v>
      </c>
      <c r="C116" t="s">
        <v>10</v>
      </c>
      <c r="D116">
        <v>4.8</v>
      </c>
    </row>
    <row r="117" spans="1:4" x14ac:dyDescent="0.3">
      <c r="A117">
        <v>127</v>
      </c>
      <c r="B117" t="s">
        <v>11</v>
      </c>
      <c r="C117" t="s">
        <v>5</v>
      </c>
      <c r="D117">
        <v>5.0999999999999996</v>
      </c>
    </row>
    <row r="118" spans="1:4" x14ac:dyDescent="0.3">
      <c r="A118">
        <v>129</v>
      </c>
      <c r="B118" t="s">
        <v>6</v>
      </c>
      <c r="C118" t="s">
        <v>7</v>
      </c>
      <c r="D118">
        <v>6.2</v>
      </c>
    </row>
    <row r="119" spans="1:4" x14ac:dyDescent="0.3">
      <c r="A119">
        <v>130</v>
      </c>
      <c r="B119" t="s">
        <v>6</v>
      </c>
      <c r="C119" t="s">
        <v>7</v>
      </c>
      <c r="D119">
        <v>7.3</v>
      </c>
    </row>
    <row r="120" spans="1:4" x14ac:dyDescent="0.3">
      <c r="A120">
        <v>131</v>
      </c>
      <c r="B120" t="s">
        <v>6</v>
      </c>
      <c r="C120" t="s">
        <v>9</v>
      </c>
      <c r="D120">
        <v>9.1999999999999993</v>
      </c>
    </row>
    <row r="121" spans="1:4" x14ac:dyDescent="0.3">
      <c r="A121">
        <v>133</v>
      </c>
      <c r="B121" t="s">
        <v>8</v>
      </c>
      <c r="C121" t="s">
        <v>7</v>
      </c>
      <c r="D121">
        <v>6.1</v>
      </c>
    </row>
    <row r="122" spans="1:4" x14ac:dyDescent="0.3">
      <c r="A122">
        <v>134</v>
      </c>
      <c r="B122" t="s">
        <v>8</v>
      </c>
      <c r="C122" t="s">
        <v>5</v>
      </c>
      <c r="D122">
        <v>2</v>
      </c>
    </row>
    <row r="123" spans="1:4" x14ac:dyDescent="0.3">
      <c r="A123">
        <v>135</v>
      </c>
      <c r="B123" t="s">
        <v>4</v>
      </c>
      <c r="C123" t="s">
        <v>10</v>
      </c>
      <c r="D123">
        <v>12.9</v>
      </c>
    </row>
    <row r="124" spans="1:4" x14ac:dyDescent="0.3">
      <c r="A124">
        <v>136</v>
      </c>
      <c r="B124" t="s">
        <v>8</v>
      </c>
      <c r="C124" t="s">
        <v>7</v>
      </c>
      <c r="D124">
        <v>4.5999999999999996</v>
      </c>
    </row>
    <row r="125" spans="1:4" x14ac:dyDescent="0.3">
      <c r="A125">
        <v>137</v>
      </c>
      <c r="B125" t="s">
        <v>8</v>
      </c>
      <c r="C125" t="s">
        <v>9</v>
      </c>
      <c r="D125">
        <v>13.3</v>
      </c>
    </row>
    <row r="126" spans="1:4" x14ac:dyDescent="0.3">
      <c r="A126">
        <v>138</v>
      </c>
      <c r="B126" t="s">
        <v>8</v>
      </c>
      <c r="C126" t="s">
        <v>5</v>
      </c>
      <c r="D126">
        <v>3.4</v>
      </c>
    </row>
    <row r="127" spans="1:4" x14ac:dyDescent="0.3">
      <c r="A127">
        <v>139</v>
      </c>
      <c r="B127" t="s">
        <v>4</v>
      </c>
      <c r="C127" t="s">
        <v>7</v>
      </c>
      <c r="D127">
        <v>2.8</v>
      </c>
    </row>
    <row r="128" spans="1:4" x14ac:dyDescent="0.3">
      <c r="A128">
        <v>140</v>
      </c>
      <c r="B128" t="s">
        <v>8</v>
      </c>
      <c r="C128" t="s">
        <v>7</v>
      </c>
      <c r="D128">
        <v>3.5</v>
      </c>
    </row>
    <row r="129" spans="1:4" x14ac:dyDescent="0.3">
      <c r="A129">
        <v>141</v>
      </c>
      <c r="B129" t="s">
        <v>6</v>
      </c>
      <c r="C129" t="s">
        <v>5</v>
      </c>
      <c r="D129">
        <v>4.8</v>
      </c>
    </row>
    <row r="130" spans="1:4" x14ac:dyDescent="0.3">
      <c r="A130">
        <v>142</v>
      </c>
      <c r="B130" t="s">
        <v>8</v>
      </c>
      <c r="C130" t="s">
        <v>7</v>
      </c>
      <c r="D130">
        <v>16.8</v>
      </c>
    </row>
    <row r="131" spans="1:4" x14ac:dyDescent="0.3">
      <c r="A131">
        <v>143</v>
      </c>
      <c r="B131" t="s">
        <v>6</v>
      </c>
      <c r="C131" t="s">
        <v>5</v>
      </c>
      <c r="D131">
        <v>6.7</v>
      </c>
    </row>
    <row r="132" spans="1:4" x14ac:dyDescent="0.3">
      <c r="A132">
        <v>144</v>
      </c>
      <c r="B132" t="s">
        <v>6</v>
      </c>
      <c r="C132" t="s">
        <v>10</v>
      </c>
      <c r="D132">
        <v>4.5999999999999996</v>
      </c>
    </row>
    <row r="133" spans="1:4" x14ac:dyDescent="0.3">
      <c r="A133">
        <v>145</v>
      </c>
      <c r="B133" t="s">
        <v>6</v>
      </c>
      <c r="C133" t="s">
        <v>5</v>
      </c>
      <c r="D133">
        <v>7.8</v>
      </c>
    </row>
    <row r="134" spans="1:4" x14ac:dyDescent="0.3">
      <c r="A134">
        <v>146</v>
      </c>
      <c r="B134" t="s">
        <v>4</v>
      </c>
      <c r="C134" t="s">
        <v>5</v>
      </c>
      <c r="D134">
        <v>3.2</v>
      </c>
    </row>
    <row r="135" spans="1:4" x14ac:dyDescent="0.3">
      <c r="A135">
        <v>147</v>
      </c>
      <c r="B135" t="s">
        <v>4</v>
      </c>
      <c r="C135" t="s">
        <v>5</v>
      </c>
      <c r="D135">
        <v>3.7</v>
      </c>
    </row>
    <row r="136" spans="1:4" x14ac:dyDescent="0.3">
      <c r="A136">
        <v>148</v>
      </c>
      <c r="B136" t="s">
        <v>4</v>
      </c>
      <c r="C136" t="s">
        <v>7</v>
      </c>
      <c r="D136">
        <v>3.5</v>
      </c>
    </row>
    <row r="137" spans="1:4" x14ac:dyDescent="0.3">
      <c r="A137">
        <v>149</v>
      </c>
      <c r="B137" t="s">
        <v>8</v>
      </c>
      <c r="C137" t="s">
        <v>7</v>
      </c>
      <c r="D137">
        <v>3.2</v>
      </c>
    </row>
    <row r="138" spans="1:4" x14ac:dyDescent="0.3">
      <c r="A138">
        <v>150</v>
      </c>
      <c r="B138" t="s">
        <v>6</v>
      </c>
      <c r="C138" t="s">
        <v>5</v>
      </c>
      <c r="D138">
        <v>4.9000000000000004</v>
      </c>
    </row>
    <row r="139" spans="1:4" x14ac:dyDescent="0.3">
      <c r="A139">
        <v>151</v>
      </c>
      <c r="B139" t="s">
        <v>4</v>
      </c>
      <c r="C139" t="s">
        <v>7</v>
      </c>
      <c r="D139">
        <v>3.6</v>
      </c>
    </row>
    <row r="140" spans="1:4" x14ac:dyDescent="0.3">
      <c r="A140">
        <v>152</v>
      </c>
      <c r="B140" t="s">
        <v>4</v>
      </c>
      <c r="C140" t="s">
        <v>9</v>
      </c>
      <c r="D140">
        <v>3.5</v>
      </c>
    </row>
    <row r="141" spans="1:4" x14ac:dyDescent="0.3">
      <c r="A141">
        <v>153</v>
      </c>
      <c r="B141" t="s">
        <v>8</v>
      </c>
      <c r="C141" t="s">
        <v>9</v>
      </c>
      <c r="D141">
        <v>4</v>
      </c>
    </row>
    <row r="142" spans="1:4" x14ac:dyDescent="0.3">
      <c r="A142">
        <v>155</v>
      </c>
      <c r="B142" t="s">
        <v>8</v>
      </c>
      <c r="C142" t="s">
        <v>7</v>
      </c>
      <c r="D142">
        <v>5.3</v>
      </c>
    </row>
    <row r="143" spans="1:4" x14ac:dyDescent="0.3">
      <c r="A143">
        <v>156</v>
      </c>
      <c r="B143" t="s">
        <v>11</v>
      </c>
      <c r="C143" t="s">
        <v>5</v>
      </c>
      <c r="D143">
        <v>4.0999999999999996</v>
      </c>
    </row>
    <row r="144" spans="1:4" x14ac:dyDescent="0.3">
      <c r="A144">
        <v>157</v>
      </c>
      <c r="B144" t="s">
        <v>4</v>
      </c>
      <c r="C144" t="s">
        <v>10</v>
      </c>
      <c r="D144">
        <v>3.4</v>
      </c>
    </row>
    <row r="145" spans="1:4" x14ac:dyDescent="0.3">
      <c r="A145">
        <v>158</v>
      </c>
      <c r="B145" t="s">
        <v>11</v>
      </c>
      <c r="C145" t="s">
        <v>7</v>
      </c>
      <c r="D145">
        <v>4.7</v>
      </c>
    </row>
    <row r="146" spans="1:4" x14ac:dyDescent="0.3">
      <c r="A146">
        <v>159</v>
      </c>
      <c r="B146" t="s">
        <v>8</v>
      </c>
      <c r="C146" t="s">
        <v>9</v>
      </c>
      <c r="D146">
        <v>3.8</v>
      </c>
    </row>
    <row r="147" spans="1:4" x14ac:dyDescent="0.3">
      <c r="A147">
        <v>162</v>
      </c>
      <c r="B147" t="s">
        <v>8</v>
      </c>
      <c r="C147" t="s">
        <v>9</v>
      </c>
      <c r="D147">
        <v>4.8</v>
      </c>
    </row>
    <row r="148" spans="1:4" x14ac:dyDescent="0.3">
      <c r="A148">
        <v>163</v>
      </c>
      <c r="B148" t="s">
        <v>6</v>
      </c>
      <c r="C148" t="s">
        <v>9</v>
      </c>
      <c r="D148">
        <v>8.6</v>
      </c>
    </row>
    <row r="149" spans="1:4" x14ac:dyDescent="0.3">
      <c r="A149">
        <v>164</v>
      </c>
      <c r="B149" t="s">
        <v>6</v>
      </c>
      <c r="C149" t="s">
        <v>10</v>
      </c>
      <c r="D149">
        <v>6</v>
      </c>
    </row>
    <row r="150" spans="1:4" x14ac:dyDescent="0.3">
      <c r="A150">
        <v>165</v>
      </c>
      <c r="B150" t="s">
        <v>11</v>
      </c>
      <c r="C150" t="s">
        <v>5</v>
      </c>
      <c r="D150">
        <v>15</v>
      </c>
    </row>
    <row r="151" spans="1:4" x14ac:dyDescent="0.3">
      <c r="A151">
        <v>166</v>
      </c>
      <c r="B151" t="s">
        <v>8</v>
      </c>
      <c r="C151" t="s">
        <v>5</v>
      </c>
      <c r="D151">
        <v>3.7</v>
      </c>
    </row>
    <row r="152" spans="1:4" x14ac:dyDescent="0.3">
      <c r="A152">
        <v>167</v>
      </c>
      <c r="B152" t="s">
        <v>6</v>
      </c>
      <c r="C152" t="s">
        <v>10</v>
      </c>
      <c r="D152">
        <v>6.6</v>
      </c>
    </row>
    <row r="153" spans="1:4" x14ac:dyDescent="0.3">
      <c r="A153">
        <v>168</v>
      </c>
      <c r="B153" t="s">
        <v>4</v>
      </c>
      <c r="C153" t="s">
        <v>10</v>
      </c>
      <c r="D153">
        <v>2.9</v>
      </c>
    </row>
    <row r="154" spans="1:4" x14ac:dyDescent="0.3">
      <c r="A154">
        <v>169</v>
      </c>
      <c r="B154" t="s">
        <v>4</v>
      </c>
      <c r="C154" t="s">
        <v>5</v>
      </c>
      <c r="D154">
        <v>15.1</v>
      </c>
    </row>
    <row r="155" spans="1:4" x14ac:dyDescent="0.3">
      <c r="A155">
        <v>170</v>
      </c>
      <c r="B155" t="s">
        <v>11</v>
      </c>
      <c r="C155" t="s">
        <v>5</v>
      </c>
      <c r="D155">
        <v>5.9</v>
      </c>
    </row>
    <row r="156" spans="1:4" x14ac:dyDescent="0.3">
      <c r="A156">
        <v>171</v>
      </c>
      <c r="B156" t="s">
        <v>6</v>
      </c>
      <c r="C156" t="s">
        <v>7</v>
      </c>
      <c r="D156">
        <v>4.4000000000000004</v>
      </c>
    </row>
    <row r="157" spans="1:4" x14ac:dyDescent="0.3">
      <c r="A157">
        <v>172</v>
      </c>
      <c r="B157" t="s">
        <v>8</v>
      </c>
      <c r="C157" t="s">
        <v>7</v>
      </c>
      <c r="D157">
        <v>6.1</v>
      </c>
    </row>
    <row r="158" spans="1:4" x14ac:dyDescent="0.3">
      <c r="A158">
        <v>173</v>
      </c>
      <c r="B158" t="s">
        <v>4</v>
      </c>
      <c r="C158" t="s">
        <v>10</v>
      </c>
      <c r="D158">
        <v>2.2000000000000002</v>
      </c>
    </row>
    <row r="159" spans="1:4" x14ac:dyDescent="0.3">
      <c r="A159">
        <v>174</v>
      </c>
      <c r="B159" t="s">
        <v>6</v>
      </c>
      <c r="C159" t="s">
        <v>7</v>
      </c>
      <c r="D159">
        <v>3.6</v>
      </c>
    </row>
    <row r="160" spans="1:4" x14ac:dyDescent="0.3">
      <c r="A160">
        <v>175</v>
      </c>
      <c r="B160" t="s">
        <v>6</v>
      </c>
      <c r="C160" t="s">
        <v>9</v>
      </c>
      <c r="D160">
        <v>8.3000000000000007</v>
      </c>
    </row>
    <row r="161" spans="1:4" x14ac:dyDescent="0.3">
      <c r="A161">
        <v>176</v>
      </c>
      <c r="B161" t="s">
        <v>11</v>
      </c>
      <c r="C161" t="s">
        <v>7</v>
      </c>
      <c r="D161">
        <v>6.2</v>
      </c>
    </row>
    <row r="162" spans="1:4" x14ac:dyDescent="0.3">
      <c r="A162">
        <v>177</v>
      </c>
      <c r="B162" t="s">
        <v>4</v>
      </c>
      <c r="C162" t="s">
        <v>7</v>
      </c>
      <c r="D162">
        <v>3.5</v>
      </c>
    </row>
    <row r="163" spans="1:4" x14ac:dyDescent="0.3">
      <c r="A163">
        <v>178</v>
      </c>
      <c r="B163" t="s">
        <v>4</v>
      </c>
      <c r="C163" t="s">
        <v>9</v>
      </c>
      <c r="D163">
        <v>3.5</v>
      </c>
    </row>
    <row r="164" spans="1:4" x14ac:dyDescent="0.3">
      <c r="A164">
        <v>179</v>
      </c>
      <c r="B164" t="s">
        <v>8</v>
      </c>
      <c r="C164" t="s">
        <v>10</v>
      </c>
      <c r="D164">
        <v>5</v>
      </c>
    </row>
    <row r="165" spans="1:4" x14ac:dyDescent="0.3">
      <c r="A165">
        <v>180</v>
      </c>
      <c r="B165" t="s">
        <v>4</v>
      </c>
      <c r="C165" t="s">
        <v>9</v>
      </c>
      <c r="D165">
        <v>2.2999999999999998</v>
      </c>
    </row>
    <row r="166" spans="1:4" x14ac:dyDescent="0.3">
      <c r="A166">
        <v>181</v>
      </c>
      <c r="B166" t="s">
        <v>8</v>
      </c>
      <c r="C166" t="s">
        <v>7</v>
      </c>
      <c r="D166">
        <v>4.0999999999999996</v>
      </c>
    </row>
    <row r="167" spans="1:4" x14ac:dyDescent="0.3">
      <c r="A167">
        <v>183</v>
      </c>
      <c r="B167" t="s">
        <v>11</v>
      </c>
      <c r="C167" t="s">
        <v>7</v>
      </c>
      <c r="D167">
        <v>6.5</v>
      </c>
    </row>
    <row r="168" spans="1:4" x14ac:dyDescent="0.3">
      <c r="A168">
        <v>184</v>
      </c>
      <c r="B168" t="s">
        <v>4</v>
      </c>
      <c r="C168" t="s">
        <v>9</v>
      </c>
      <c r="D168">
        <v>2.9</v>
      </c>
    </row>
    <row r="169" spans="1:4" x14ac:dyDescent="0.3">
      <c r="A169">
        <v>185</v>
      </c>
      <c r="B169" t="s">
        <v>8</v>
      </c>
      <c r="C169" t="s">
        <v>9</v>
      </c>
      <c r="D169">
        <v>3.2</v>
      </c>
    </row>
    <row r="170" spans="1:4" x14ac:dyDescent="0.3">
      <c r="A170">
        <v>186</v>
      </c>
      <c r="B170" t="s">
        <v>8</v>
      </c>
      <c r="C170" t="s">
        <v>7</v>
      </c>
      <c r="D170">
        <v>3.7</v>
      </c>
    </row>
    <row r="171" spans="1:4" x14ac:dyDescent="0.3">
      <c r="A171">
        <v>187</v>
      </c>
      <c r="B171" t="s">
        <v>11</v>
      </c>
      <c r="C171" t="s">
        <v>5</v>
      </c>
      <c r="D171">
        <v>5.6</v>
      </c>
    </row>
    <row r="172" spans="1:4" x14ac:dyDescent="0.3">
      <c r="A172">
        <v>188</v>
      </c>
      <c r="B172" t="s">
        <v>4</v>
      </c>
      <c r="C172" t="s">
        <v>5</v>
      </c>
      <c r="D172">
        <v>2.5</v>
      </c>
    </row>
    <row r="173" spans="1:4" x14ac:dyDescent="0.3">
      <c r="A173">
        <v>189</v>
      </c>
      <c r="B173" t="s">
        <v>4</v>
      </c>
      <c r="C173" t="s">
        <v>9</v>
      </c>
      <c r="D173">
        <v>2.2999999999999998</v>
      </c>
    </row>
    <row r="174" spans="1:4" x14ac:dyDescent="0.3">
      <c r="A174">
        <v>190</v>
      </c>
      <c r="B174" t="s">
        <v>11</v>
      </c>
      <c r="C174" t="s">
        <v>9</v>
      </c>
      <c r="D174">
        <v>5.4</v>
      </c>
    </row>
    <row r="175" spans="1:4" x14ac:dyDescent="0.3">
      <c r="A175">
        <v>191</v>
      </c>
      <c r="B175" t="s">
        <v>4</v>
      </c>
      <c r="C175" t="s">
        <v>5</v>
      </c>
      <c r="D175">
        <v>3.2</v>
      </c>
    </row>
    <row r="176" spans="1:4" x14ac:dyDescent="0.3">
      <c r="A176">
        <v>192</v>
      </c>
      <c r="B176" t="s">
        <v>4</v>
      </c>
      <c r="C176" t="s">
        <v>5</v>
      </c>
      <c r="D176">
        <v>2.6</v>
      </c>
    </row>
    <row r="177" spans="1:4" x14ac:dyDescent="0.3">
      <c r="A177">
        <v>193</v>
      </c>
      <c r="B177" t="s">
        <v>8</v>
      </c>
      <c r="C177" t="s">
        <v>7</v>
      </c>
      <c r="D177">
        <v>15.5</v>
      </c>
    </row>
    <row r="178" spans="1:4" x14ac:dyDescent="0.3">
      <c r="A178">
        <v>194</v>
      </c>
      <c r="B178" t="s">
        <v>4</v>
      </c>
      <c r="C178" t="s">
        <v>7</v>
      </c>
      <c r="D178">
        <v>3.2</v>
      </c>
    </row>
    <row r="179" spans="1:4" x14ac:dyDescent="0.3">
      <c r="A179">
        <v>195</v>
      </c>
      <c r="B179" t="s">
        <v>4</v>
      </c>
      <c r="C179" t="s">
        <v>5</v>
      </c>
      <c r="D179">
        <v>1.8</v>
      </c>
    </row>
    <row r="180" spans="1:4" x14ac:dyDescent="0.3">
      <c r="A180">
        <v>196</v>
      </c>
      <c r="B180" t="s">
        <v>11</v>
      </c>
      <c r="C180" t="s">
        <v>7</v>
      </c>
      <c r="D180">
        <v>2.9</v>
      </c>
    </row>
    <row r="181" spans="1:4" x14ac:dyDescent="0.3">
      <c r="A181">
        <v>198</v>
      </c>
      <c r="B181" t="s">
        <v>6</v>
      </c>
      <c r="C181" t="s">
        <v>10</v>
      </c>
      <c r="D181">
        <v>17.600000000000001</v>
      </c>
    </row>
    <row r="182" spans="1:4" x14ac:dyDescent="0.3">
      <c r="A182">
        <v>199</v>
      </c>
      <c r="B182" t="s">
        <v>8</v>
      </c>
      <c r="C182" t="s">
        <v>7</v>
      </c>
      <c r="D182">
        <v>4.3</v>
      </c>
    </row>
    <row r="183" spans="1:4" x14ac:dyDescent="0.3">
      <c r="A183">
        <v>200</v>
      </c>
      <c r="B183" t="s">
        <v>4</v>
      </c>
      <c r="C183" t="s">
        <v>9</v>
      </c>
      <c r="D183">
        <v>4.2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AA2FB-2807-4A0C-9CFB-0CFBFB2FD46D}">
  <dimension ref="A1:Q183"/>
  <sheetViews>
    <sheetView topLeftCell="F21" workbookViewId="0">
      <selection activeCell="T17" sqref="T17"/>
    </sheetView>
  </sheetViews>
  <sheetFormatPr defaultRowHeight="14.4" x14ac:dyDescent="0.3"/>
  <cols>
    <col min="3" max="3" width="14.88671875" customWidth="1"/>
    <col min="4" max="4" width="11.77734375" customWidth="1"/>
    <col min="6" max="6" width="26.21875" bestFit="1" customWidth="1"/>
    <col min="7" max="7" width="15.6640625" bestFit="1" customWidth="1"/>
    <col min="8" max="10" width="12.109375" bestFit="1" customWidth="1"/>
    <col min="11" max="11" width="12.5546875" bestFit="1" customWidth="1"/>
    <col min="12" max="12" width="7" customWidth="1"/>
    <col min="13" max="13" width="6.88671875" customWidth="1"/>
    <col min="14" max="17" width="11.109375" customWidth="1"/>
    <col min="18" max="18" width="19.88671875" bestFit="1" customWidth="1"/>
    <col min="19" max="19" width="21.6640625" bestFit="1" customWidth="1"/>
    <col min="20" max="20" width="18" bestFit="1" customWidth="1"/>
    <col min="21" max="21" width="18.33203125" bestFit="1" customWidth="1"/>
    <col min="22" max="22" width="19.88671875" bestFit="1" customWidth="1"/>
    <col min="23" max="23" width="26.21875" bestFit="1" customWidth="1"/>
    <col min="24" max="24" width="22.5546875" bestFit="1" customWidth="1"/>
    <col min="25" max="25" width="22.88671875" bestFit="1" customWidth="1"/>
    <col min="26" max="26" width="24.44140625" bestFit="1" customWidth="1"/>
    <col min="27" max="41" width="21.6640625" bestFit="1" customWidth="1"/>
    <col min="42" max="42" width="28.5546875" bestFit="1" customWidth="1"/>
    <col min="43" max="43" width="24.88671875" bestFit="1" customWidth="1"/>
    <col min="44" max="44" width="25.21875" bestFit="1" customWidth="1"/>
    <col min="45" max="45" width="26.88671875" bestFit="1" customWidth="1"/>
    <col min="46" max="61" width="21.6640625" bestFit="1" customWidth="1"/>
    <col min="62" max="62" width="27.109375" bestFit="1" customWidth="1"/>
    <col min="63" max="63" width="23.44140625" bestFit="1" customWidth="1"/>
    <col min="64" max="64" width="23.77734375" bestFit="1" customWidth="1"/>
    <col min="65" max="65" width="25.44140625" bestFit="1" customWidth="1"/>
    <col min="66" max="81" width="21.6640625" bestFit="1" customWidth="1"/>
    <col min="82" max="82" width="25.77734375" bestFit="1" customWidth="1"/>
    <col min="83" max="83" width="22.109375" bestFit="1" customWidth="1"/>
    <col min="84" max="84" width="22.44140625" bestFit="1" customWidth="1"/>
    <col min="85" max="85" width="24" bestFit="1" customWidth="1"/>
    <col min="86" max="86" width="26.21875" bestFit="1" customWidth="1"/>
    <col min="87" max="87" width="22.5546875" bestFit="1" customWidth="1"/>
    <col min="88" max="88" width="22.88671875" bestFit="1" customWidth="1"/>
    <col min="89" max="89" width="24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</row>
    <row r="2" spans="1:17" x14ac:dyDescent="0.3">
      <c r="A2">
        <v>1</v>
      </c>
      <c r="B2" t="s">
        <v>4</v>
      </c>
      <c r="C2" t="s">
        <v>5</v>
      </c>
      <c r="D2">
        <v>2.5</v>
      </c>
    </row>
    <row r="3" spans="1:17" ht="18" x14ac:dyDescent="0.35">
      <c r="A3">
        <v>2</v>
      </c>
      <c r="B3" t="s">
        <v>6</v>
      </c>
      <c r="C3" t="s">
        <v>7</v>
      </c>
      <c r="D3">
        <v>6.5</v>
      </c>
      <c r="G3" s="1" t="s">
        <v>37</v>
      </c>
      <c r="M3" s="25"/>
      <c r="N3" s="33" t="s">
        <v>89</v>
      </c>
      <c r="O3" s="33"/>
      <c r="P3" s="33"/>
      <c r="Q3" s="8"/>
    </row>
    <row r="4" spans="1:17" x14ac:dyDescent="0.3">
      <c r="A4">
        <v>3</v>
      </c>
      <c r="B4" t="s">
        <v>8</v>
      </c>
      <c r="C4" t="s">
        <v>5</v>
      </c>
      <c r="D4">
        <v>4.3</v>
      </c>
      <c r="F4" s="1" t="s">
        <v>19</v>
      </c>
      <c r="G4" t="s">
        <v>4</v>
      </c>
      <c r="H4" t="s">
        <v>8</v>
      </c>
      <c r="I4" t="s">
        <v>11</v>
      </c>
      <c r="J4" t="s">
        <v>6</v>
      </c>
      <c r="K4" t="s">
        <v>20</v>
      </c>
      <c r="N4" s="29" t="s">
        <v>9</v>
      </c>
      <c r="O4" s="29" t="s">
        <v>5</v>
      </c>
      <c r="P4" s="29" t="s">
        <v>10</v>
      </c>
      <c r="Q4" s="29" t="s">
        <v>7</v>
      </c>
    </row>
    <row r="5" spans="1:17" x14ac:dyDescent="0.3">
      <c r="A5">
        <v>4</v>
      </c>
      <c r="B5" t="s">
        <v>4</v>
      </c>
      <c r="C5" t="s">
        <v>9</v>
      </c>
      <c r="D5">
        <v>2.4</v>
      </c>
      <c r="F5" s="2" t="s">
        <v>9</v>
      </c>
      <c r="M5" s="3" t="s">
        <v>4</v>
      </c>
      <c r="N5" s="21">
        <v>3.125</v>
      </c>
      <c r="O5" s="21">
        <v>3.6250000000000004</v>
      </c>
      <c r="P5" s="21">
        <v>5.18</v>
      </c>
      <c r="Q5" s="21">
        <v>3.3200000000000003</v>
      </c>
    </row>
    <row r="6" spans="1:17" x14ac:dyDescent="0.3">
      <c r="A6">
        <v>5</v>
      </c>
      <c r="B6" t="s">
        <v>4</v>
      </c>
      <c r="C6" t="s">
        <v>7</v>
      </c>
      <c r="D6">
        <v>4.5</v>
      </c>
      <c r="F6" s="24" t="s">
        <v>80</v>
      </c>
      <c r="G6" s="4">
        <v>3.125</v>
      </c>
      <c r="H6" s="4">
        <v>6.06</v>
      </c>
      <c r="I6" s="4">
        <v>5.9272727272727286</v>
      </c>
      <c r="J6" s="4">
        <v>6.4090909090909092</v>
      </c>
      <c r="K6" s="4">
        <v>5.3136363636363635</v>
      </c>
      <c r="M6" s="3" t="s">
        <v>8</v>
      </c>
      <c r="N6" s="21">
        <v>6.06</v>
      </c>
      <c r="O6" s="21">
        <v>3.7499999999999996</v>
      </c>
      <c r="P6" s="21">
        <v>4.4571428571428573</v>
      </c>
      <c r="Q6" s="21">
        <v>6.3111111111111109</v>
      </c>
    </row>
    <row r="7" spans="1:17" x14ac:dyDescent="0.3">
      <c r="A7">
        <v>6</v>
      </c>
      <c r="B7" t="s">
        <v>6</v>
      </c>
      <c r="C7" t="s">
        <v>9</v>
      </c>
      <c r="D7">
        <v>6.9</v>
      </c>
      <c r="F7" s="24" t="s">
        <v>83</v>
      </c>
      <c r="G7" s="4">
        <v>2.1</v>
      </c>
      <c r="H7" s="4">
        <v>3.2</v>
      </c>
      <c r="I7" s="4">
        <v>3.1</v>
      </c>
      <c r="J7" s="4">
        <v>4.0999999999999996</v>
      </c>
      <c r="K7" s="4">
        <v>2.1</v>
      </c>
      <c r="M7" s="3" t="s">
        <v>11</v>
      </c>
      <c r="N7" s="21">
        <v>5.9272727272727286</v>
      </c>
      <c r="O7" s="21">
        <v>6.34</v>
      </c>
      <c r="P7" s="21">
        <v>6.177777777777778</v>
      </c>
      <c r="Q7" s="21">
        <v>5.9615384615384626</v>
      </c>
    </row>
    <row r="8" spans="1:17" x14ac:dyDescent="0.3">
      <c r="A8">
        <v>7</v>
      </c>
      <c r="B8" t="s">
        <v>8</v>
      </c>
      <c r="C8" t="s">
        <v>7</v>
      </c>
      <c r="D8">
        <v>14.8</v>
      </c>
      <c r="F8" s="24" t="s">
        <v>85</v>
      </c>
      <c r="G8" s="4">
        <v>4.7</v>
      </c>
      <c r="H8" s="4">
        <v>14.9</v>
      </c>
      <c r="I8" s="4">
        <v>17.600000000000001</v>
      </c>
      <c r="J8" s="4">
        <v>9.1999999999999993</v>
      </c>
      <c r="K8" s="4">
        <v>17.600000000000001</v>
      </c>
      <c r="M8" s="26" t="s">
        <v>6</v>
      </c>
      <c r="N8" s="21">
        <v>6.4090909090909092</v>
      </c>
      <c r="O8" s="21">
        <v>7</v>
      </c>
      <c r="P8" s="21">
        <v>8.1</v>
      </c>
      <c r="Q8" s="21">
        <v>6.1857142857142859</v>
      </c>
    </row>
    <row r="9" spans="1:17" x14ac:dyDescent="0.3">
      <c r="A9">
        <v>8</v>
      </c>
      <c r="B9" t="s">
        <v>8</v>
      </c>
      <c r="C9" t="s">
        <v>7</v>
      </c>
      <c r="D9">
        <v>4.7</v>
      </c>
      <c r="F9" s="24" t="s">
        <v>87</v>
      </c>
      <c r="G9" s="4">
        <v>12</v>
      </c>
      <c r="H9" s="4">
        <v>10</v>
      </c>
      <c r="I9" s="4">
        <v>11</v>
      </c>
      <c r="J9" s="4">
        <v>11</v>
      </c>
      <c r="K9" s="4">
        <v>44</v>
      </c>
      <c r="M9" s="27"/>
      <c r="N9" s="27"/>
      <c r="O9" s="27"/>
      <c r="P9" s="27"/>
      <c r="Q9" s="28"/>
    </row>
    <row r="10" spans="1:17" x14ac:dyDescent="0.3">
      <c r="A10">
        <v>9</v>
      </c>
      <c r="B10" t="s">
        <v>4</v>
      </c>
      <c r="C10" t="s">
        <v>10</v>
      </c>
      <c r="D10">
        <v>15.2</v>
      </c>
      <c r="F10" s="2" t="s">
        <v>5</v>
      </c>
      <c r="G10" s="4"/>
      <c r="H10" s="4"/>
      <c r="I10" s="4"/>
      <c r="J10" s="4"/>
      <c r="K10" s="4"/>
      <c r="M10" s="28"/>
      <c r="N10" s="28"/>
      <c r="O10" s="28"/>
      <c r="P10" s="28"/>
      <c r="Q10" s="28"/>
    </row>
    <row r="11" spans="1:17" x14ac:dyDescent="0.3">
      <c r="A11">
        <v>10</v>
      </c>
      <c r="B11" t="s">
        <v>11</v>
      </c>
      <c r="C11" t="s">
        <v>9</v>
      </c>
      <c r="D11">
        <v>6.2</v>
      </c>
      <c r="F11" s="24" t="s">
        <v>80</v>
      </c>
      <c r="G11" s="4">
        <v>3.6250000000000004</v>
      </c>
      <c r="H11" s="4">
        <v>3.7499999999999996</v>
      </c>
      <c r="I11" s="4">
        <v>6.34</v>
      </c>
      <c r="J11" s="4">
        <v>7</v>
      </c>
      <c r="K11" s="4">
        <v>5.1173913043478256</v>
      </c>
      <c r="M11" s="4"/>
      <c r="N11" s="4"/>
      <c r="O11" s="4"/>
      <c r="P11" s="4"/>
    </row>
    <row r="12" spans="1:17" x14ac:dyDescent="0.3">
      <c r="A12">
        <v>11</v>
      </c>
      <c r="B12" t="s">
        <v>4</v>
      </c>
      <c r="C12" t="s">
        <v>5</v>
      </c>
      <c r="D12">
        <v>3.9</v>
      </c>
      <c r="F12" s="24" t="s">
        <v>83</v>
      </c>
      <c r="G12" s="4">
        <v>1.8</v>
      </c>
      <c r="H12" s="4">
        <v>2</v>
      </c>
      <c r="I12" s="4">
        <v>2.2000000000000002</v>
      </c>
      <c r="J12" s="4">
        <v>4.2</v>
      </c>
      <c r="K12" s="4">
        <v>1.8</v>
      </c>
    </row>
    <row r="13" spans="1:17" x14ac:dyDescent="0.3">
      <c r="A13">
        <v>12</v>
      </c>
      <c r="B13" t="s">
        <v>4</v>
      </c>
      <c r="C13" t="s">
        <v>5</v>
      </c>
      <c r="D13">
        <v>2.2999999999999998</v>
      </c>
      <c r="F13" s="24" t="s">
        <v>85</v>
      </c>
      <c r="G13" s="4">
        <v>15.1</v>
      </c>
      <c r="H13" s="4">
        <v>5.0999999999999996</v>
      </c>
      <c r="I13" s="4">
        <v>15</v>
      </c>
      <c r="J13" s="4">
        <v>10.6</v>
      </c>
      <c r="K13" s="4">
        <v>15.1</v>
      </c>
    </row>
    <row r="14" spans="1:17" x14ac:dyDescent="0.3">
      <c r="A14">
        <v>14</v>
      </c>
      <c r="B14" t="s">
        <v>4</v>
      </c>
      <c r="C14" t="s">
        <v>5</v>
      </c>
      <c r="D14">
        <v>3.3</v>
      </c>
      <c r="F14" s="24" t="s">
        <v>87</v>
      </c>
      <c r="G14" s="4">
        <v>16</v>
      </c>
      <c r="H14" s="4">
        <v>8</v>
      </c>
      <c r="I14" s="4">
        <v>10</v>
      </c>
      <c r="J14" s="4">
        <v>12</v>
      </c>
      <c r="K14" s="4">
        <v>46</v>
      </c>
    </row>
    <row r="15" spans="1:17" x14ac:dyDescent="0.3">
      <c r="A15">
        <v>15</v>
      </c>
      <c r="B15" t="s">
        <v>6</v>
      </c>
      <c r="C15" t="s">
        <v>5</v>
      </c>
      <c r="D15">
        <v>7.6</v>
      </c>
      <c r="F15" s="2" t="s">
        <v>10</v>
      </c>
      <c r="G15" s="4"/>
      <c r="H15" s="4"/>
      <c r="I15" s="4"/>
      <c r="J15" s="4"/>
      <c r="K15" s="4"/>
    </row>
    <row r="16" spans="1:17" x14ac:dyDescent="0.3">
      <c r="A16">
        <v>17</v>
      </c>
      <c r="B16" t="s">
        <v>6</v>
      </c>
      <c r="C16" t="s">
        <v>7</v>
      </c>
      <c r="D16">
        <v>5.5</v>
      </c>
      <c r="F16" s="24" t="s">
        <v>80</v>
      </c>
      <c r="G16" s="4">
        <v>5.18</v>
      </c>
      <c r="H16" s="4">
        <v>4.4571428571428573</v>
      </c>
      <c r="I16" s="4">
        <v>6.177777777777778</v>
      </c>
      <c r="J16" s="4">
        <v>8.1</v>
      </c>
      <c r="K16" s="4">
        <v>6.1540540540540549</v>
      </c>
    </row>
    <row r="17" spans="1:13" x14ac:dyDescent="0.3">
      <c r="A17">
        <v>18</v>
      </c>
      <c r="B17" t="s">
        <v>6</v>
      </c>
      <c r="C17" t="s">
        <v>9</v>
      </c>
      <c r="D17">
        <v>4.5</v>
      </c>
      <c r="F17" s="24" t="s">
        <v>83</v>
      </c>
      <c r="G17" s="4">
        <v>1.4</v>
      </c>
      <c r="H17" s="4">
        <v>2.5</v>
      </c>
      <c r="I17" s="4">
        <v>4.3</v>
      </c>
      <c r="J17" s="4">
        <v>4.3</v>
      </c>
      <c r="K17" s="4">
        <v>1.4</v>
      </c>
    </row>
    <row r="18" spans="1:13" x14ac:dyDescent="0.3">
      <c r="A18">
        <v>19</v>
      </c>
      <c r="B18" t="s">
        <v>6</v>
      </c>
      <c r="C18" t="s">
        <v>7</v>
      </c>
      <c r="D18">
        <v>4.2</v>
      </c>
      <c r="F18" s="24" t="s">
        <v>85</v>
      </c>
      <c r="G18" s="4">
        <v>15.2</v>
      </c>
      <c r="H18" s="4">
        <v>7.9</v>
      </c>
      <c r="I18" s="4">
        <v>9.1</v>
      </c>
      <c r="J18" s="4">
        <v>19</v>
      </c>
      <c r="K18" s="4">
        <v>19</v>
      </c>
    </row>
    <row r="19" spans="1:13" x14ac:dyDescent="0.3">
      <c r="A19">
        <v>20</v>
      </c>
      <c r="B19" t="s">
        <v>4</v>
      </c>
      <c r="C19" t="s">
        <v>5</v>
      </c>
      <c r="D19">
        <v>2.2999999999999998</v>
      </c>
      <c r="F19" s="24" t="s">
        <v>87</v>
      </c>
      <c r="G19" s="4">
        <v>10</v>
      </c>
      <c r="H19" s="4">
        <v>7</v>
      </c>
      <c r="I19" s="4">
        <v>9</v>
      </c>
      <c r="J19" s="4">
        <v>11</v>
      </c>
      <c r="K19" s="4">
        <v>37</v>
      </c>
    </row>
    <row r="20" spans="1:13" x14ac:dyDescent="0.3">
      <c r="A20">
        <v>21</v>
      </c>
      <c r="B20" t="s">
        <v>11</v>
      </c>
      <c r="C20" t="s">
        <v>5</v>
      </c>
      <c r="D20">
        <v>4.9000000000000004</v>
      </c>
      <c r="F20" s="2" t="s">
        <v>7</v>
      </c>
      <c r="G20" s="4"/>
      <c r="H20" s="4"/>
      <c r="I20" s="4"/>
      <c r="J20" s="4"/>
      <c r="K20" s="4"/>
    </row>
    <row r="21" spans="1:13" x14ac:dyDescent="0.3">
      <c r="A21">
        <v>22</v>
      </c>
      <c r="B21" t="s">
        <v>8</v>
      </c>
      <c r="C21" t="s">
        <v>5</v>
      </c>
      <c r="D21">
        <v>4.3</v>
      </c>
      <c r="F21" s="24" t="s">
        <v>80</v>
      </c>
      <c r="G21" s="4">
        <v>3.3200000000000003</v>
      </c>
      <c r="H21" s="4">
        <v>6.3111111111111109</v>
      </c>
      <c r="I21" s="4">
        <v>5.9615384615384626</v>
      </c>
      <c r="J21" s="4">
        <v>6.1857142857142859</v>
      </c>
      <c r="K21" s="4">
        <v>5.6527272727272724</v>
      </c>
    </row>
    <row r="22" spans="1:13" x14ac:dyDescent="0.3">
      <c r="A22">
        <v>23</v>
      </c>
      <c r="B22" t="s">
        <v>11</v>
      </c>
      <c r="C22" t="s">
        <v>10</v>
      </c>
      <c r="D22">
        <v>5.4</v>
      </c>
      <c r="F22" s="24" t="s">
        <v>83</v>
      </c>
      <c r="G22" s="4">
        <v>1.9</v>
      </c>
      <c r="H22" s="4">
        <v>3.2</v>
      </c>
      <c r="I22" s="4">
        <v>2.9</v>
      </c>
      <c r="J22" s="4">
        <v>3.1</v>
      </c>
      <c r="K22" s="4">
        <v>1.9</v>
      </c>
    </row>
    <row r="23" spans="1:13" x14ac:dyDescent="0.3">
      <c r="A23">
        <v>24</v>
      </c>
      <c r="B23" t="s">
        <v>6</v>
      </c>
      <c r="C23" t="s">
        <v>7</v>
      </c>
      <c r="D23">
        <v>7.7</v>
      </c>
      <c r="F23" s="24" t="s">
        <v>85</v>
      </c>
      <c r="G23" s="4">
        <v>4.5</v>
      </c>
      <c r="H23" s="4">
        <v>16.8</v>
      </c>
      <c r="I23" s="4">
        <v>17.7</v>
      </c>
      <c r="J23" s="4">
        <v>14</v>
      </c>
      <c r="K23" s="4">
        <v>17.7</v>
      </c>
    </row>
    <row r="24" spans="1:13" x14ac:dyDescent="0.3">
      <c r="A24">
        <v>25</v>
      </c>
      <c r="B24" t="s">
        <v>6</v>
      </c>
      <c r="C24" t="s">
        <v>10</v>
      </c>
      <c r="D24">
        <v>19</v>
      </c>
      <c r="F24" s="24" t="s">
        <v>87</v>
      </c>
      <c r="G24" s="4">
        <v>10</v>
      </c>
      <c r="H24" s="4">
        <v>18</v>
      </c>
      <c r="I24" s="4">
        <v>13</v>
      </c>
      <c r="J24" s="4">
        <v>14</v>
      </c>
      <c r="K24" s="4">
        <v>55</v>
      </c>
    </row>
    <row r="25" spans="1:13" x14ac:dyDescent="0.3">
      <c r="A25">
        <v>26</v>
      </c>
      <c r="B25" t="s">
        <v>11</v>
      </c>
      <c r="C25" t="s">
        <v>10</v>
      </c>
      <c r="D25">
        <v>7.2</v>
      </c>
      <c r="F25" s="2" t="s">
        <v>81</v>
      </c>
      <c r="G25" s="4">
        <v>3.7604166666666665</v>
      </c>
      <c r="H25" s="4">
        <v>5.474418604651162</v>
      </c>
      <c r="I25" s="4">
        <v>6.086046511627905</v>
      </c>
      <c r="J25" s="4">
        <v>6.8791666666666673</v>
      </c>
      <c r="K25" s="4">
        <v>5.5373626373626372</v>
      </c>
    </row>
    <row r="26" spans="1:13" x14ac:dyDescent="0.3">
      <c r="A26">
        <v>27</v>
      </c>
      <c r="B26" t="s">
        <v>11</v>
      </c>
      <c r="C26" t="s">
        <v>9</v>
      </c>
      <c r="D26">
        <v>4.5999999999999996</v>
      </c>
      <c r="F26" s="2" t="s">
        <v>82</v>
      </c>
      <c r="G26" s="4">
        <v>1.4</v>
      </c>
      <c r="H26" s="4">
        <v>2</v>
      </c>
      <c r="I26" s="4">
        <v>2.2000000000000002</v>
      </c>
      <c r="J26" s="4">
        <v>3.1</v>
      </c>
      <c r="K26" s="4">
        <v>1.4</v>
      </c>
    </row>
    <row r="27" spans="1:13" x14ac:dyDescent="0.3">
      <c r="A27">
        <v>28</v>
      </c>
      <c r="B27" t="s">
        <v>11</v>
      </c>
      <c r="C27" t="s">
        <v>10</v>
      </c>
      <c r="D27">
        <v>9.1</v>
      </c>
      <c r="F27" s="2" t="s">
        <v>84</v>
      </c>
      <c r="G27" s="4">
        <v>15.2</v>
      </c>
      <c r="H27" s="4">
        <v>16.8</v>
      </c>
      <c r="I27" s="4">
        <v>17.7</v>
      </c>
      <c r="J27" s="4">
        <v>19</v>
      </c>
      <c r="K27" s="4">
        <v>19</v>
      </c>
    </row>
    <row r="28" spans="1:13" x14ac:dyDescent="0.3">
      <c r="A28">
        <v>29</v>
      </c>
      <c r="B28" t="s">
        <v>6</v>
      </c>
      <c r="C28" t="s">
        <v>9</v>
      </c>
      <c r="D28">
        <v>7.3</v>
      </c>
      <c r="F28" s="2" t="s">
        <v>86</v>
      </c>
      <c r="G28" s="4">
        <v>48</v>
      </c>
      <c r="H28" s="4">
        <v>43</v>
      </c>
      <c r="I28" s="4">
        <v>43</v>
      </c>
      <c r="J28" s="4">
        <v>48</v>
      </c>
      <c r="K28" s="4">
        <v>182</v>
      </c>
    </row>
    <row r="29" spans="1:13" x14ac:dyDescent="0.3">
      <c r="A29">
        <v>30</v>
      </c>
      <c r="B29" t="s">
        <v>6</v>
      </c>
      <c r="C29" t="s">
        <v>9</v>
      </c>
      <c r="D29">
        <v>4.3</v>
      </c>
    </row>
    <row r="30" spans="1:13" ht="18" x14ac:dyDescent="0.35">
      <c r="A30">
        <v>31</v>
      </c>
      <c r="B30" t="s">
        <v>8</v>
      </c>
      <c r="C30" t="s">
        <v>10</v>
      </c>
      <c r="D30">
        <v>2.9</v>
      </c>
      <c r="G30" s="34" t="s">
        <v>90</v>
      </c>
      <c r="H30" s="34"/>
      <c r="M30" s="8" t="s">
        <v>91</v>
      </c>
    </row>
    <row r="31" spans="1:13" x14ac:dyDescent="0.3">
      <c r="A31">
        <v>32</v>
      </c>
      <c r="B31" t="s">
        <v>8</v>
      </c>
      <c r="C31" t="s">
        <v>7</v>
      </c>
      <c r="D31">
        <v>4.5</v>
      </c>
      <c r="F31" s="32"/>
      <c r="G31" s="30" t="s">
        <v>4</v>
      </c>
      <c r="H31" s="12" t="s">
        <v>8</v>
      </c>
      <c r="I31" s="12" t="s">
        <v>11</v>
      </c>
      <c r="J31" s="12" t="s">
        <v>6</v>
      </c>
      <c r="M31" s="16"/>
    </row>
    <row r="32" spans="1:13" x14ac:dyDescent="0.3">
      <c r="A32">
        <v>33</v>
      </c>
      <c r="B32" t="s">
        <v>6</v>
      </c>
      <c r="C32" t="s">
        <v>7</v>
      </c>
      <c r="D32">
        <v>5.6</v>
      </c>
      <c r="F32" s="31" t="s">
        <v>9</v>
      </c>
      <c r="G32" s="21">
        <f>IFERROR(COUNTIFS($B:$B,G$31,$C:$C,$F32,$D:$D,"&lt;7") / COUNTIFS($B:$B,G$31,$C:$C,$F32), 0)</f>
        <v>1</v>
      </c>
      <c r="H32" s="21">
        <f t="shared" ref="H32:J35" si="0">IFERROR(COUNTIFS($B:$B,H$31,$C:$C,$F32,$D:$D,"&lt;7") / COUNTIFS($B:$B,H$31,$C:$C,$F32), 0)</f>
        <v>0.8</v>
      </c>
      <c r="I32" s="21">
        <f t="shared" si="0"/>
        <v>0.90909090909090906</v>
      </c>
      <c r="J32" s="21">
        <f t="shared" si="0"/>
        <v>0.63636363636363635</v>
      </c>
      <c r="M32" s="17" t="s">
        <v>92</v>
      </c>
    </row>
    <row r="33" spans="1:13" x14ac:dyDescent="0.3">
      <c r="A33">
        <v>34</v>
      </c>
      <c r="B33" t="s">
        <v>11</v>
      </c>
      <c r="C33" t="s">
        <v>7</v>
      </c>
      <c r="D33">
        <v>6.1</v>
      </c>
      <c r="F33" s="12" t="s">
        <v>5</v>
      </c>
      <c r="G33" s="21">
        <f t="shared" ref="G33:G35" si="1">IFERROR(COUNTIFS($B:$B,G$31,$C:$C,$F33,$D:$D,"&lt;7") / COUNTIFS($B:$B,G$31,$C:$C,$F33), 0)</f>
        <v>0.9375</v>
      </c>
      <c r="H33" s="21">
        <f t="shared" si="0"/>
        <v>1</v>
      </c>
      <c r="I33" s="21">
        <f t="shared" si="0"/>
        <v>0.8</v>
      </c>
      <c r="J33" s="21">
        <f t="shared" si="0"/>
        <v>0.41666666666666669</v>
      </c>
    </row>
    <row r="34" spans="1:13" x14ac:dyDescent="0.3">
      <c r="A34">
        <v>35</v>
      </c>
      <c r="B34" t="s">
        <v>11</v>
      </c>
      <c r="C34" t="s">
        <v>7</v>
      </c>
      <c r="D34">
        <v>5.7</v>
      </c>
      <c r="F34" s="12" t="s">
        <v>88</v>
      </c>
      <c r="G34" s="21">
        <f t="shared" si="1"/>
        <v>0</v>
      </c>
      <c r="H34" s="21">
        <f t="shared" si="0"/>
        <v>0</v>
      </c>
      <c r="I34" s="21">
        <f t="shared" si="0"/>
        <v>0</v>
      </c>
      <c r="J34" s="21">
        <f t="shared" si="0"/>
        <v>0</v>
      </c>
      <c r="M34" s="8" t="s">
        <v>93</v>
      </c>
    </row>
    <row r="35" spans="1:13" x14ac:dyDescent="0.3">
      <c r="A35">
        <v>36</v>
      </c>
      <c r="B35" t="s">
        <v>8</v>
      </c>
      <c r="C35" t="s">
        <v>7</v>
      </c>
      <c r="D35">
        <v>3.9</v>
      </c>
      <c r="F35" s="12" t="s">
        <v>7</v>
      </c>
      <c r="G35" s="21">
        <f t="shared" si="1"/>
        <v>1</v>
      </c>
      <c r="H35" s="21">
        <f t="shared" si="0"/>
        <v>0.83333333333333337</v>
      </c>
      <c r="I35" s="21">
        <f t="shared" si="0"/>
        <v>0.92307692307692313</v>
      </c>
      <c r="J35" s="21">
        <f t="shared" si="0"/>
        <v>0.7142857142857143</v>
      </c>
      <c r="M35" s="16"/>
    </row>
    <row r="36" spans="1:13" x14ac:dyDescent="0.3">
      <c r="A36">
        <v>37</v>
      </c>
      <c r="B36" t="s">
        <v>6</v>
      </c>
      <c r="C36" t="s">
        <v>10</v>
      </c>
      <c r="D36">
        <v>4.3</v>
      </c>
      <c r="M36" s="17" t="s">
        <v>94</v>
      </c>
    </row>
    <row r="37" spans="1:13" x14ac:dyDescent="0.3">
      <c r="A37">
        <v>38</v>
      </c>
      <c r="B37" t="s">
        <v>8</v>
      </c>
      <c r="C37" t="s">
        <v>10</v>
      </c>
      <c r="D37">
        <v>2.5</v>
      </c>
    </row>
    <row r="38" spans="1:13" ht="18" x14ac:dyDescent="0.3">
      <c r="A38">
        <v>39</v>
      </c>
      <c r="B38" t="s">
        <v>8</v>
      </c>
      <c r="C38" t="s">
        <v>5</v>
      </c>
      <c r="D38">
        <v>3.6</v>
      </c>
      <c r="F38" s="15" t="s">
        <v>105</v>
      </c>
      <c r="M38" s="8" t="s">
        <v>95</v>
      </c>
    </row>
    <row r="39" spans="1:13" x14ac:dyDescent="0.3">
      <c r="A39">
        <v>40</v>
      </c>
      <c r="B39" t="s">
        <v>4</v>
      </c>
      <c r="C39" t="s">
        <v>7</v>
      </c>
      <c r="D39">
        <v>3.7</v>
      </c>
      <c r="F39" s="16"/>
      <c r="M39" s="16"/>
    </row>
    <row r="40" spans="1:13" x14ac:dyDescent="0.3">
      <c r="A40">
        <v>42</v>
      </c>
      <c r="B40" t="s">
        <v>4</v>
      </c>
      <c r="C40" t="s">
        <v>5</v>
      </c>
      <c r="D40">
        <v>2</v>
      </c>
      <c r="F40" s="17" t="s">
        <v>101</v>
      </c>
      <c r="M40" s="17" t="s">
        <v>96</v>
      </c>
    </row>
    <row r="41" spans="1:13" x14ac:dyDescent="0.3">
      <c r="A41">
        <v>43</v>
      </c>
      <c r="B41" t="s">
        <v>11</v>
      </c>
      <c r="C41" t="s">
        <v>7</v>
      </c>
      <c r="D41">
        <v>5.3</v>
      </c>
      <c r="F41" s="16"/>
      <c r="M41" s="16"/>
    </row>
    <row r="42" spans="1:13" x14ac:dyDescent="0.3">
      <c r="A42">
        <v>44</v>
      </c>
      <c r="B42" t="s">
        <v>6</v>
      </c>
      <c r="C42" t="s">
        <v>9</v>
      </c>
      <c r="D42">
        <v>6.8</v>
      </c>
      <c r="F42" s="17" t="s">
        <v>102</v>
      </c>
      <c r="M42" s="16" t="s">
        <v>97</v>
      </c>
    </row>
    <row r="43" spans="1:13" x14ac:dyDescent="0.3">
      <c r="A43">
        <v>45</v>
      </c>
      <c r="B43" t="s">
        <v>6</v>
      </c>
      <c r="C43" t="s">
        <v>5</v>
      </c>
      <c r="D43">
        <v>4.2</v>
      </c>
      <c r="F43" s="16"/>
    </row>
    <row r="44" spans="1:13" x14ac:dyDescent="0.3">
      <c r="A44">
        <v>46</v>
      </c>
      <c r="B44" t="s">
        <v>6</v>
      </c>
      <c r="C44" t="s">
        <v>10</v>
      </c>
      <c r="D44">
        <v>6.3</v>
      </c>
      <c r="F44" s="17" t="s">
        <v>103</v>
      </c>
      <c r="M44" s="8" t="s">
        <v>98</v>
      </c>
    </row>
    <row r="45" spans="1:13" x14ac:dyDescent="0.3">
      <c r="A45">
        <v>47</v>
      </c>
      <c r="B45" t="s">
        <v>6</v>
      </c>
      <c r="C45" t="s">
        <v>9</v>
      </c>
      <c r="D45">
        <v>6.1</v>
      </c>
      <c r="F45" s="16"/>
      <c r="M45" s="16"/>
    </row>
    <row r="46" spans="1:13" x14ac:dyDescent="0.3">
      <c r="A46">
        <v>48</v>
      </c>
      <c r="B46" t="s">
        <v>4</v>
      </c>
      <c r="C46" t="s">
        <v>9</v>
      </c>
      <c r="D46">
        <v>2.1</v>
      </c>
      <c r="F46" s="17" t="s">
        <v>104</v>
      </c>
      <c r="M46" s="17" t="s">
        <v>99</v>
      </c>
    </row>
    <row r="47" spans="1:13" x14ac:dyDescent="0.3">
      <c r="A47">
        <v>49</v>
      </c>
      <c r="B47" t="s">
        <v>11</v>
      </c>
      <c r="C47" t="s">
        <v>9</v>
      </c>
      <c r="D47">
        <v>5.5</v>
      </c>
      <c r="M47" s="16"/>
    </row>
    <row r="48" spans="1:13" x14ac:dyDescent="0.3">
      <c r="A48">
        <v>50</v>
      </c>
      <c r="B48" t="s">
        <v>11</v>
      </c>
      <c r="C48" t="s">
        <v>5</v>
      </c>
      <c r="D48">
        <v>5.8</v>
      </c>
      <c r="M48" s="17" t="s">
        <v>100</v>
      </c>
    </row>
    <row r="49" spans="1:4" x14ac:dyDescent="0.3">
      <c r="A49">
        <v>51</v>
      </c>
      <c r="B49" t="s">
        <v>4</v>
      </c>
      <c r="C49" t="s">
        <v>10</v>
      </c>
      <c r="D49">
        <v>3.9</v>
      </c>
    </row>
    <row r="50" spans="1:4" x14ac:dyDescent="0.3">
      <c r="A50">
        <v>52</v>
      </c>
      <c r="B50" t="s">
        <v>11</v>
      </c>
      <c r="C50" t="s">
        <v>9</v>
      </c>
      <c r="D50">
        <v>17.600000000000001</v>
      </c>
    </row>
    <row r="51" spans="1:4" x14ac:dyDescent="0.3">
      <c r="A51">
        <v>53</v>
      </c>
      <c r="B51" t="s">
        <v>4</v>
      </c>
      <c r="C51" t="s">
        <v>7</v>
      </c>
      <c r="D51">
        <v>1.9</v>
      </c>
    </row>
    <row r="52" spans="1:4" x14ac:dyDescent="0.3">
      <c r="A52">
        <v>54</v>
      </c>
      <c r="B52" t="s">
        <v>6</v>
      </c>
      <c r="C52" t="s">
        <v>9</v>
      </c>
      <c r="D52">
        <v>4.0999999999999996</v>
      </c>
    </row>
    <row r="53" spans="1:4" x14ac:dyDescent="0.3">
      <c r="A53">
        <v>55</v>
      </c>
      <c r="B53" t="s">
        <v>4</v>
      </c>
      <c r="C53" t="s">
        <v>9</v>
      </c>
      <c r="D53">
        <v>3.4</v>
      </c>
    </row>
    <row r="54" spans="1:4" x14ac:dyDescent="0.3">
      <c r="A54">
        <v>56</v>
      </c>
      <c r="B54" t="s">
        <v>6</v>
      </c>
      <c r="C54" t="s">
        <v>5</v>
      </c>
      <c r="D54">
        <v>7</v>
      </c>
    </row>
    <row r="55" spans="1:4" x14ac:dyDescent="0.3">
      <c r="A55">
        <v>57</v>
      </c>
      <c r="B55" t="s">
        <v>6</v>
      </c>
      <c r="C55" t="s">
        <v>5</v>
      </c>
      <c r="D55">
        <v>7</v>
      </c>
    </row>
    <row r="56" spans="1:4" x14ac:dyDescent="0.3">
      <c r="A56">
        <v>58</v>
      </c>
      <c r="B56" t="s">
        <v>8</v>
      </c>
      <c r="C56" t="s">
        <v>10</v>
      </c>
      <c r="D56">
        <v>7.9</v>
      </c>
    </row>
    <row r="57" spans="1:4" x14ac:dyDescent="0.3">
      <c r="A57">
        <v>59</v>
      </c>
      <c r="B57" t="s">
        <v>4</v>
      </c>
      <c r="C57" t="s">
        <v>7</v>
      </c>
      <c r="D57">
        <v>3.5</v>
      </c>
    </row>
    <row r="58" spans="1:4" x14ac:dyDescent="0.3">
      <c r="A58">
        <v>60</v>
      </c>
      <c r="B58" t="s">
        <v>8</v>
      </c>
      <c r="C58" t="s">
        <v>5</v>
      </c>
      <c r="D58">
        <v>5.0999999999999996</v>
      </c>
    </row>
    <row r="59" spans="1:4" x14ac:dyDescent="0.3">
      <c r="A59">
        <v>61</v>
      </c>
      <c r="B59" t="s">
        <v>4</v>
      </c>
      <c r="C59" t="s">
        <v>9</v>
      </c>
      <c r="D59">
        <v>3.8</v>
      </c>
    </row>
    <row r="60" spans="1:4" x14ac:dyDescent="0.3">
      <c r="A60">
        <v>62</v>
      </c>
      <c r="B60" t="s">
        <v>4</v>
      </c>
      <c r="C60" t="s">
        <v>10</v>
      </c>
      <c r="D60">
        <v>3.5</v>
      </c>
    </row>
    <row r="61" spans="1:4" x14ac:dyDescent="0.3">
      <c r="A61">
        <v>63</v>
      </c>
      <c r="B61" t="s">
        <v>8</v>
      </c>
      <c r="C61" t="s">
        <v>9</v>
      </c>
      <c r="D61">
        <v>3.7</v>
      </c>
    </row>
    <row r="62" spans="1:4" x14ac:dyDescent="0.3">
      <c r="A62">
        <v>64</v>
      </c>
      <c r="B62" t="s">
        <v>8</v>
      </c>
      <c r="C62" t="s">
        <v>9</v>
      </c>
      <c r="D62">
        <v>4.8</v>
      </c>
    </row>
    <row r="63" spans="1:4" x14ac:dyDescent="0.3">
      <c r="A63">
        <v>66</v>
      </c>
      <c r="B63" t="s">
        <v>11</v>
      </c>
      <c r="C63" t="s">
        <v>10</v>
      </c>
      <c r="D63">
        <v>4.5999999999999996</v>
      </c>
    </row>
    <row r="64" spans="1:4" x14ac:dyDescent="0.3">
      <c r="A64">
        <v>67</v>
      </c>
      <c r="B64" t="s">
        <v>6</v>
      </c>
      <c r="C64" t="s">
        <v>7</v>
      </c>
      <c r="D64">
        <v>14</v>
      </c>
    </row>
    <row r="65" spans="1:4" x14ac:dyDescent="0.3">
      <c r="A65">
        <v>68</v>
      </c>
      <c r="B65" t="s">
        <v>8</v>
      </c>
      <c r="C65" t="s">
        <v>7</v>
      </c>
      <c r="D65">
        <v>4.0999999999999996</v>
      </c>
    </row>
    <row r="66" spans="1:4" x14ac:dyDescent="0.3">
      <c r="A66">
        <v>69</v>
      </c>
      <c r="B66" t="s">
        <v>6</v>
      </c>
      <c r="C66" t="s">
        <v>5</v>
      </c>
      <c r="D66">
        <v>10.6</v>
      </c>
    </row>
    <row r="67" spans="1:4" x14ac:dyDescent="0.3">
      <c r="A67">
        <v>70</v>
      </c>
      <c r="B67" t="s">
        <v>11</v>
      </c>
      <c r="C67" t="s">
        <v>5</v>
      </c>
      <c r="D67">
        <v>2.2000000000000002</v>
      </c>
    </row>
    <row r="68" spans="1:4" x14ac:dyDescent="0.3">
      <c r="A68">
        <v>71</v>
      </c>
      <c r="B68" t="s">
        <v>11</v>
      </c>
      <c r="C68" t="s">
        <v>10</v>
      </c>
      <c r="D68">
        <v>6</v>
      </c>
    </row>
    <row r="69" spans="1:4" x14ac:dyDescent="0.3">
      <c r="A69">
        <v>73</v>
      </c>
      <c r="B69" t="s">
        <v>8</v>
      </c>
      <c r="C69" t="s">
        <v>7</v>
      </c>
      <c r="D69">
        <v>3.5</v>
      </c>
    </row>
    <row r="70" spans="1:4" x14ac:dyDescent="0.3">
      <c r="A70">
        <v>74</v>
      </c>
      <c r="B70" t="s">
        <v>11</v>
      </c>
      <c r="C70" t="s">
        <v>7</v>
      </c>
      <c r="D70">
        <v>6.6</v>
      </c>
    </row>
    <row r="71" spans="1:4" x14ac:dyDescent="0.3">
      <c r="A71">
        <v>75</v>
      </c>
      <c r="B71" t="s">
        <v>8</v>
      </c>
      <c r="C71" t="s">
        <v>9</v>
      </c>
      <c r="D71">
        <v>4.0999999999999996</v>
      </c>
    </row>
    <row r="72" spans="1:4" x14ac:dyDescent="0.3">
      <c r="A72">
        <v>76</v>
      </c>
      <c r="B72" t="s">
        <v>11</v>
      </c>
      <c r="C72" t="s">
        <v>7</v>
      </c>
      <c r="D72">
        <v>3.4</v>
      </c>
    </row>
    <row r="73" spans="1:4" x14ac:dyDescent="0.3">
      <c r="A73">
        <v>78</v>
      </c>
      <c r="B73" t="s">
        <v>6</v>
      </c>
      <c r="C73" t="s">
        <v>10</v>
      </c>
      <c r="D73">
        <v>7.4</v>
      </c>
    </row>
    <row r="74" spans="1:4" x14ac:dyDescent="0.3">
      <c r="A74">
        <v>79</v>
      </c>
      <c r="B74" t="s">
        <v>4</v>
      </c>
      <c r="C74" t="s">
        <v>9</v>
      </c>
      <c r="D74">
        <v>2.4</v>
      </c>
    </row>
    <row r="75" spans="1:4" x14ac:dyDescent="0.3">
      <c r="A75">
        <v>81</v>
      </c>
      <c r="B75" t="s">
        <v>4</v>
      </c>
      <c r="C75" t="s">
        <v>7</v>
      </c>
      <c r="D75">
        <v>3</v>
      </c>
    </row>
    <row r="76" spans="1:4" x14ac:dyDescent="0.3">
      <c r="A76">
        <v>82</v>
      </c>
      <c r="B76" t="s">
        <v>6</v>
      </c>
      <c r="C76" t="s">
        <v>7</v>
      </c>
      <c r="D76">
        <v>4.7</v>
      </c>
    </row>
    <row r="77" spans="1:4" x14ac:dyDescent="0.3">
      <c r="A77">
        <v>83</v>
      </c>
      <c r="B77" t="s">
        <v>8</v>
      </c>
      <c r="C77" t="s">
        <v>10</v>
      </c>
      <c r="D77">
        <v>6.1</v>
      </c>
    </row>
    <row r="78" spans="1:4" x14ac:dyDescent="0.3">
      <c r="A78">
        <v>85</v>
      </c>
      <c r="B78" t="s">
        <v>4</v>
      </c>
      <c r="C78" t="s">
        <v>10</v>
      </c>
      <c r="D78">
        <v>1.4</v>
      </c>
    </row>
    <row r="79" spans="1:4" x14ac:dyDescent="0.3">
      <c r="A79">
        <v>86</v>
      </c>
      <c r="B79" t="s">
        <v>4</v>
      </c>
      <c r="C79" t="s">
        <v>5</v>
      </c>
      <c r="D79">
        <v>3.1</v>
      </c>
    </row>
    <row r="80" spans="1:4" x14ac:dyDescent="0.3">
      <c r="A80">
        <v>87</v>
      </c>
      <c r="B80" t="s">
        <v>11</v>
      </c>
      <c r="C80" t="s">
        <v>9</v>
      </c>
      <c r="D80">
        <v>4</v>
      </c>
    </row>
    <row r="81" spans="1:4" x14ac:dyDescent="0.3">
      <c r="A81">
        <v>88</v>
      </c>
      <c r="B81" t="s">
        <v>8</v>
      </c>
      <c r="C81" t="s">
        <v>9</v>
      </c>
      <c r="D81">
        <v>14.9</v>
      </c>
    </row>
    <row r="82" spans="1:4" x14ac:dyDescent="0.3">
      <c r="A82">
        <v>89</v>
      </c>
      <c r="B82" t="s">
        <v>6</v>
      </c>
      <c r="C82" t="s">
        <v>9</v>
      </c>
      <c r="D82">
        <v>4.4000000000000004</v>
      </c>
    </row>
    <row r="83" spans="1:4" x14ac:dyDescent="0.3">
      <c r="A83">
        <v>90</v>
      </c>
      <c r="B83" t="s">
        <v>11</v>
      </c>
      <c r="C83" t="s">
        <v>7</v>
      </c>
      <c r="D83">
        <v>4.8</v>
      </c>
    </row>
    <row r="84" spans="1:4" x14ac:dyDescent="0.3">
      <c r="A84">
        <v>92</v>
      </c>
      <c r="B84" t="s">
        <v>6</v>
      </c>
      <c r="C84" t="s">
        <v>5</v>
      </c>
      <c r="D84">
        <v>7.7</v>
      </c>
    </row>
    <row r="85" spans="1:4" x14ac:dyDescent="0.3">
      <c r="A85">
        <v>93</v>
      </c>
      <c r="B85" t="s">
        <v>11</v>
      </c>
      <c r="C85" t="s">
        <v>9</v>
      </c>
      <c r="D85">
        <v>3.2</v>
      </c>
    </row>
    <row r="86" spans="1:4" x14ac:dyDescent="0.3">
      <c r="A86">
        <v>94</v>
      </c>
      <c r="B86" t="s">
        <v>11</v>
      </c>
      <c r="C86" t="s">
        <v>10</v>
      </c>
      <c r="D86">
        <v>4.5</v>
      </c>
    </row>
    <row r="87" spans="1:4" x14ac:dyDescent="0.3">
      <c r="A87">
        <v>95</v>
      </c>
      <c r="B87" t="s">
        <v>11</v>
      </c>
      <c r="C87" t="s">
        <v>10</v>
      </c>
      <c r="D87">
        <v>4.3</v>
      </c>
    </row>
    <row r="88" spans="1:4" x14ac:dyDescent="0.3">
      <c r="A88">
        <v>96</v>
      </c>
      <c r="B88" t="s">
        <v>11</v>
      </c>
      <c r="C88" t="s">
        <v>7</v>
      </c>
      <c r="D88">
        <v>4</v>
      </c>
    </row>
    <row r="89" spans="1:4" x14ac:dyDescent="0.3">
      <c r="A89">
        <v>97</v>
      </c>
      <c r="B89" t="s">
        <v>11</v>
      </c>
      <c r="C89" t="s">
        <v>10</v>
      </c>
      <c r="D89">
        <v>7.6</v>
      </c>
    </row>
    <row r="90" spans="1:4" x14ac:dyDescent="0.3">
      <c r="A90">
        <v>98</v>
      </c>
      <c r="B90" t="s">
        <v>6</v>
      </c>
      <c r="C90" t="s">
        <v>5</v>
      </c>
      <c r="D90">
        <v>6.8</v>
      </c>
    </row>
    <row r="91" spans="1:4" x14ac:dyDescent="0.3">
      <c r="A91">
        <v>99</v>
      </c>
      <c r="B91" t="s">
        <v>11</v>
      </c>
      <c r="C91" t="s">
        <v>9</v>
      </c>
      <c r="D91">
        <v>3.1</v>
      </c>
    </row>
    <row r="92" spans="1:4" x14ac:dyDescent="0.3">
      <c r="A92">
        <v>100</v>
      </c>
      <c r="B92" t="s">
        <v>8</v>
      </c>
      <c r="C92" t="s">
        <v>7</v>
      </c>
      <c r="D92">
        <v>4.9000000000000004</v>
      </c>
    </row>
    <row r="93" spans="1:4" x14ac:dyDescent="0.3">
      <c r="A93">
        <v>101</v>
      </c>
      <c r="B93" t="s">
        <v>4</v>
      </c>
      <c r="C93" t="s">
        <v>9</v>
      </c>
      <c r="D93">
        <v>4.7</v>
      </c>
    </row>
    <row r="94" spans="1:4" x14ac:dyDescent="0.3">
      <c r="A94">
        <v>102</v>
      </c>
      <c r="B94" t="s">
        <v>11</v>
      </c>
      <c r="C94" t="s">
        <v>9</v>
      </c>
      <c r="D94">
        <v>6.5</v>
      </c>
    </row>
    <row r="95" spans="1:4" x14ac:dyDescent="0.3">
      <c r="A95">
        <v>103</v>
      </c>
      <c r="B95" t="s">
        <v>11</v>
      </c>
      <c r="C95" t="s">
        <v>5</v>
      </c>
      <c r="D95">
        <v>2.7</v>
      </c>
    </row>
    <row r="96" spans="1:4" x14ac:dyDescent="0.3">
      <c r="A96">
        <v>104</v>
      </c>
      <c r="B96" t="s">
        <v>6</v>
      </c>
      <c r="C96" t="s">
        <v>10</v>
      </c>
      <c r="D96">
        <v>5</v>
      </c>
    </row>
    <row r="97" spans="1:4" x14ac:dyDescent="0.3">
      <c r="A97">
        <v>105</v>
      </c>
      <c r="B97" t="s">
        <v>11</v>
      </c>
      <c r="C97" t="s">
        <v>10</v>
      </c>
      <c r="D97">
        <v>6.9</v>
      </c>
    </row>
    <row r="98" spans="1:4" x14ac:dyDescent="0.3">
      <c r="A98">
        <v>106</v>
      </c>
      <c r="B98" t="s">
        <v>11</v>
      </c>
      <c r="C98" t="s">
        <v>9</v>
      </c>
      <c r="D98">
        <v>3.9</v>
      </c>
    </row>
    <row r="99" spans="1:4" x14ac:dyDescent="0.3">
      <c r="A99">
        <v>107</v>
      </c>
      <c r="B99" t="s">
        <v>11</v>
      </c>
      <c r="C99" t="s">
        <v>7</v>
      </c>
      <c r="D99">
        <v>17.7</v>
      </c>
    </row>
    <row r="100" spans="1:4" x14ac:dyDescent="0.3">
      <c r="A100">
        <v>108</v>
      </c>
      <c r="B100" t="s">
        <v>6</v>
      </c>
      <c r="C100" t="s">
        <v>10</v>
      </c>
      <c r="D100">
        <v>7.5</v>
      </c>
    </row>
    <row r="101" spans="1:4" x14ac:dyDescent="0.3">
      <c r="A101">
        <v>109</v>
      </c>
      <c r="B101" t="s">
        <v>11</v>
      </c>
      <c r="C101" t="s">
        <v>7</v>
      </c>
      <c r="D101">
        <v>3.6</v>
      </c>
    </row>
    <row r="102" spans="1:4" x14ac:dyDescent="0.3">
      <c r="A102">
        <v>110</v>
      </c>
      <c r="B102" t="s">
        <v>4</v>
      </c>
      <c r="C102" t="s">
        <v>10</v>
      </c>
      <c r="D102">
        <v>3</v>
      </c>
    </row>
    <row r="103" spans="1:4" x14ac:dyDescent="0.3">
      <c r="A103">
        <v>112</v>
      </c>
      <c r="B103" t="s">
        <v>4</v>
      </c>
      <c r="C103" t="s">
        <v>5</v>
      </c>
      <c r="D103">
        <v>2.2000000000000002</v>
      </c>
    </row>
    <row r="104" spans="1:4" x14ac:dyDescent="0.3">
      <c r="A104">
        <v>113</v>
      </c>
      <c r="B104" t="s">
        <v>6</v>
      </c>
      <c r="C104" t="s">
        <v>7</v>
      </c>
      <c r="D104">
        <v>5.5</v>
      </c>
    </row>
    <row r="105" spans="1:4" x14ac:dyDescent="0.3">
      <c r="A105">
        <v>114</v>
      </c>
      <c r="B105" t="s">
        <v>11</v>
      </c>
      <c r="C105" t="s">
        <v>5</v>
      </c>
      <c r="D105">
        <v>12.1</v>
      </c>
    </row>
    <row r="106" spans="1:4" x14ac:dyDescent="0.3">
      <c r="A106">
        <v>115</v>
      </c>
      <c r="B106" t="s">
        <v>4</v>
      </c>
      <c r="C106" t="s">
        <v>5</v>
      </c>
      <c r="D106">
        <v>4.3</v>
      </c>
    </row>
    <row r="107" spans="1:4" x14ac:dyDescent="0.3">
      <c r="A107">
        <v>116</v>
      </c>
      <c r="B107" t="s">
        <v>6</v>
      </c>
      <c r="C107" t="s">
        <v>7</v>
      </c>
      <c r="D107">
        <v>3.1</v>
      </c>
    </row>
    <row r="108" spans="1:4" x14ac:dyDescent="0.3">
      <c r="A108">
        <v>117</v>
      </c>
      <c r="B108" t="s">
        <v>8</v>
      </c>
      <c r="C108" t="s">
        <v>5</v>
      </c>
      <c r="D108">
        <v>3.6</v>
      </c>
    </row>
    <row r="109" spans="1:4" x14ac:dyDescent="0.3">
      <c r="A109">
        <v>118</v>
      </c>
      <c r="B109" t="s">
        <v>11</v>
      </c>
      <c r="C109" t="s">
        <v>9</v>
      </c>
      <c r="D109">
        <v>5.2</v>
      </c>
    </row>
    <row r="110" spans="1:4" x14ac:dyDescent="0.3">
      <c r="A110">
        <v>119</v>
      </c>
      <c r="B110" t="s">
        <v>6</v>
      </c>
      <c r="C110" t="s">
        <v>5</v>
      </c>
      <c r="D110">
        <v>8.9</v>
      </c>
    </row>
    <row r="111" spans="1:4" x14ac:dyDescent="0.3">
      <c r="A111">
        <v>120</v>
      </c>
      <c r="B111" t="s">
        <v>8</v>
      </c>
      <c r="C111" t="s">
        <v>10</v>
      </c>
      <c r="D111">
        <v>2.6</v>
      </c>
    </row>
    <row r="112" spans="1:4" x14ac:dyDescent="0.3">
      <c r="A112">
        <v>121</v>
      </c>
      <c r="B112" t="s">
        <v>6</v>
      </c>
      <c r="C112" t="s">
        <v>7</v>
      </c>
      <c r="D112">
        <v>8.3000000000000007</v>
      </c>
    </row>
    <row r="113" spans="1:4" x14ac:dyDescent="0.3">
      <c r="A113">
        <v>122</v>
      </c>
      <c r="B113" t="s">
        <v>8</v>
      </c>
      <c r="C113" t="s">
        <v>9</v>
      </c>
      <c r="D113">
        <v>4</v>
      </c>
    </row>
    <row r="114" spans="1:4" x14ac:dyDescent="0.3">
      <c r="A114">
        <v>124</v>
      </c>
      <c r="B114" t="s">
        <v>4</v>
      </c>
      <c r="C114" t="s">
        <v>10</v>
      </c>
      <c r="D114">
        <v>3.4</v>
      </c>
    </row>
    <row r="115" spans="1:4" x14ac:dyDescent="0.3">
      <c r="A115">
        <v>125</v>
      </c>
      <c r="B115" t="s">
        <v>8</v>
      </c>
      <c r="C115" t="s">
        <v>10</v>
      </c>
      <c r="D115">
        <v>4.2</v>
      </c>
    </row>
    <row r="116" spans="1:4" x14ac:dyDescent="0.3">
      <c r="A116">
        <v>126</v>
      </c>
      <c r="B116" t="s">
        <v>6</v>
      </c>
      <c r="C116" t="s">
        <v>10</v>
      </c>
      <c r="D116">
        <v>4.8</v>
      </c>
    </row>
    <row r="117" spans="1:4" x14ac:dyDescent="0.3">
      <c r="A117">
        <v>127</v>
      </c>
      <c r="B117" t="s">
        <v>11</v>
      </c>
      <c r="C117" t="s">
        <v>5</v>
      </c>
      <c r="D117">
        <v>5.0999999999999996</v>
      </c>
    </row>
    <row r="118" spans="1:4" x14ac:dyDescent="0.3">
      <c r="A118">
        <v>129</v>
      </c>
      <c r="B118" t="s">
        <v>6</v>
      </c>
      <c r="C118" t="s">
        <v>7</v>
      </c>
      <c r="D118">
        <v>6.2</v>
      </c>
    </row>
    <row r="119" spans="1:4" x14ac:dyDescent="0.3">
      <c r="A119">
        <v>130</v>
      </c>
      <c r="B119" t="s">
        <v>6</v>
      </c>
      <c r="C119" t="s">
        <v>7</v>
      </c>
      <c r="D119">
        <v>7.3</v>
      </c>
    </row>
    <row r="120" spans="1:4" x14ac:dyDescent="0.3">
      <c r="A120">
        <v>131</v>
      </c>
      <c r="B120" t="s">
        <v>6</v>
      </c>
      <c r="C120" t="s">
        <v>9</v>
      </c>
      <c r="D120">
        <v>9.1999999999999993</v>
      </c>
    </row>
    <row r="121" spans="1:4" x14ac:dyDescent="0.3">
      <c r="A121">
        <v>133</v>
      </c>
      <c r="B121" t="s">
        <v>8</v>
      </c>
      <c r="C121" t="s">
        <v>7</v>
      </c>
      <c r="D121">
        <v>6.1</v>
      </c>
    </row>
    <row r="122" spans="1:4" x14ac:dyDescent="0.3">
      <c r="A122">
        <v>134</v>
      </c>
      <c r="B122" t="s">
        <v>8</v>
      </c>
      <c r="C122" t="s">
        <v>5</v>
      </c>
      <c r="D122">
        <v>2</v>
      </c>
    </row>
    <row r="123" spans="1:4" x14ac:dyDescent="0.3">
      <c r="A123">
        <v>135</v>
      </c>
      <c r="B123" t="s">
        <v>4</v>
      </c>
      <c r="C123" t="s">
        <v>10</v>
      </c>
      <c r="D123">
        <v>12.9</v>
      </c>
    </row>
    <row r="124" spans="1:4" x14ac:dyDescent="0.3">
      <c r="A124">
        <v>136</v>
      </c>
      <c r="B124" t="s">
        <v>8</v>
      </c>
      <c r="C124" t="s">
        <v>7</v>
      </c>
      <c r="D124">
        <v>4.5999999999999996</v>
      </c>
    </row>
    <row r="125" spans="1:4" x14ac:dyDescent="0.3">
      <c r="A125">
        <v>137</v>
      </c>
      <c r="B125" t="s">
        <v>8</v>
      </c>
      <c r="C125" t="s">
        <v>9</v>
      </c>
      <c r="D125">
        <v>13.3</v>
      </c>
    </row>
    <row r="126" spans="1:4" x14ac:dyDescent="0.3">
      <c r="A126">
        <v>138</v>
      </c>
      <c r="B126" t="s">
        <v>8</v>
      </c>
      <c r="C126" t="s">
        <v>5</v>
      </c>
      <c r="D126">
        <v>3.4</v>
      </c>
    </row>
    <row r="127" spans="1:4" x14ac:dyDescent="0.3">
      <c r="A127">
        <v>139</v>
      </c>
      <c r="B127" t="s">
        <v>4</v>
      </c>
      <c r="C127" t="s">
        <v>7</v>
      </c>
      <c r="D127">
        <v>2.8</v>
      </c>
    </row>
    <row r="128" spans="1:4" x14ac:dyDescent="0.3">
      <c r="A128">
        <v>140</v>
      </c>
      <c r="B128" t="s">
        <v>8</v>
      </c>
      <c r="C128" t="s">
        <v>7</v>
      </c>
      <c r="D128">
        <v>3.5</v>
      </c>
    </row>
    <row r="129" spans="1:4" x14ac:dyDescent="0.3">
      <c r="A129">
        <v>141</v>
      </c>
      <c r="B129" t="s">
        <v>6</v>
      </c>
      <c r="C129" t="s">
        <v>5</v>
      </c>
      <c r="D129">
        <v>4.8</v>
      </c>
    </row>
    <row r="130" spans="1:4" x14ac:dyDescent="0.3">
      <c r="A130">
        <v>142</v>
      </c>
      <c r="B130" t="s">
        <v>8</v>
      </c>
      <c r="C130" t="s">
        <v>7</v>
      </c>
      <c r="D130">
        <v>16.8</v>
      </c>
    </row>
    <row r="131" spans="1:4" x14ac:dyDescent="0.3">
      <c r="A131">
        <v>143</v>
      </c>
      <c r="B131" t="s">
        <v>6</v>
      </c>
      <c r="C131" t="s">
        <v>5</v>
      </c>
      <c r="D131">
        <v>6.7</v>
      </c>
    </row>
    <row r="132" spans="1:4" x14ac:dyDescent="0.3">
      <c r="A132">
        <v>144</v>
      </c>
      <c r="B132" t="s">
        <v>6</v>
      </c>
      <c r="C132" t="s">
        <v>10</v>
      </c>
      <c r="D132">
        <v>4.5999999999999996</v>
      </c>
    </row>
    <row r="133" spans="1:4" x14ac:dyDescent="0.3">
      <c r="A133">
        <v>145</v>
      </c>
      <c r="B133" t="s">
        <v>6</v>
      </c>
      <c r="C133" t="s">
        <v>5</v>
      </c>
      <c r="D133">
        <v>7.8</v>
      </c>
    </row>
    <row r="134" spans="1:4" x14ac:dyDescent="0.3">
      <c r="A134">
        <v>146</v>
      </c>
      <c r="B134" t="s">
        <v>4</v>
      </c>
      <c r="C134" t="s">
        <v>5</v>
      </c>
      <c r="D134">
        <v>3.2</v>
      </c>
    </row>
    <row r="135" spans="1:4" x14ac:dyDescent="0.3">
      <c r="A135">
        <v>147</v>
      </c>
      <c r="B135" t="s">
        <v>4</v>
      </c>
      <c r="C135" t="s">
        <v>5</v>
      </c>
      <c r="D135">
        <v>3.7</v>
      </c>
    </row>
    <row r="136" spans="1:4" x14ac:dyDescent="0.3">
      <c r="A136">
        <v>148</v>
      </c>
      <c r="B136" t="s">
        <v>4</v>
      </c>
      <c r="C136" t="s">
        <v>7</v>
      </c>
      <c r="D136">
        <v>3.5</v>
      </c>
    </row>
    <row r="137" spans="1:4" x14ac:dyDescent="0.3">
      <c r="A137">
        <v>149</v>
      </c>
      <c r="B137" t="s">
        <v>8</v>
      </c>
      <c r="C137" t="s">
        <v>7</v>
      </c>
      <c r="D137">
        <v>3.2</v>
      </c>
    </row>
    <row r="138" spans="1:4" x14ac:dyDescent="0.3">
      <c r="A138">
        <v>150</v>
      </c>
      <c r="B138" t="s">
        <v>6</v>
      </c>
      <c r="C138" t="s">
        <v>5</v>
      </c>
      <c r="D138">
        <v>4.9000000000000004</v>
      </c>
    </row>
    <row r="139" spans="1:4" x14ac:dyDescent="0.3">
      <c r="A139">
        <v>151</v>
      </c>
      <c r="B139" t="s">
        <v>4</v>
      </c>
      <c r="C139" t="s">
        <v>7</v>
      </c>
      <c r="D139">
        <v>3.6</v>
      </c>
    </row>
    <row r="140" spans="1:4" x14ac:dyDescent="0.3">
      <c r="A140">
        <v>152</v>
      </c>
      <c r="B140" t="s">
        <v>4</v>
      </c>
      <c r="C140" t="s">
        <v>9</v>
      </c>
      <c r="D140">
        <v>3.5</v>
      </c>
    </row>
    <row r="141" spans="1:4" x14ac:dyDescent="0.3">
      <c r="A141">
        <v>153</v>
      </c>
      <c r="B141" t="s">
        <v>8</v>
      </c>
      <c r="C141" t="s">
        <v>9</v>
      </c>
      <c r="D141">
        <v>4</v>
      </c>
    </row>
    <row r="142" spans="1:4" x14ac:dyDescent="0.3">
      <c r="A142">
        <v>155</v>
      </c>
      <c r="B142" t="s">
        <v>8</v>
      </c>
      <c r="C142" t="s">
        <v>7</v>
      </c>
      <c r="D142">
        <v>5.3</v>
      </c>
    </row>
    <row r="143" spans="1:4" x14ac:dyDescent="0.3">
      <c r="A143">
        <v>156</v>
      </c>
      <c r="B143" t="s">
        <v>11</v>
      </c>
      <c r="C143" t="s">
        <v>5</v>
      </c>
      <c r="D143">
        <v>4.0999999999999996</v>
      </c>
    </row>
    <row r="144" spans="1:4" x14ac:dyDescent="0.3">
      <c r="A144">
        <v>157</v>
      </c>
      <c r="B144" t="s">
        <v>4</v>
      </c>
      <c r="C144" t="s">
        <v>10</v>
      </c>
      <c r="D144">
        <v>3.4</v>
      </c>
    </row>
    <row r="145" spans="1:4" x14ac:dyDescent="0.3">
      <c r="A145">
        <v>158</v>
      </c>
      <c r="B145" t="s">
        <v>11</v>
      </c>
      <c r="C145" t="s">
        <v>7</v>
      </c>
      <c r="D145">
        <v>4.7</v>
      </c>
    </row>
    <row r="146" spans="1:4" x14ac:dyDescent="0.3">
      <c r="A146">
        <v>159</v>
      </c>
      <c r="B146" t="s">
        <v>8</v>
      </c>
      <c r="C146" t="s">
        <v>9</v>
      </c>
      <c r="D146">
        <v>3.8</v>
      </c>
    </row>
    <row r="147" spans="1:4" x14ac:dyDescent="0.3">
      <c r="A147">
        <v>162</v>
      </c>
      <c r="B147" t="s">
        <v>8</v>
      </c>
      <c r="C147" t="s">
        <v>9</v>
      </c>
      <c r="D147">
        <v>4.8</v>
      </c>
    </row>
    <row r="148" spans="1:4" x14ac:dyDescent="0.3">
      <c r="A148">
        <v>163</v>
      </c>
      <c r="B148" t="s">
        <v>6</v>
      </c>
      <c r="C148" t="s">
        <v>9</v>
      </c>
      <c r="D148">
        <v>8.6</v>
      </c>
    </row>
    <row r="149" spans="1:4" x14ac:dyDescent="0.3">
      <c r="A149">
        <v>164</v>
      </c>
      <c r="B149" t="s">
        <v>6</v>
      </c>
      <c r="C149" t="s">
        <v>10</v>
      </c>
      <c r="D149">
        <v>6</v>
      </c>
    </row>
    <row r="150" spans="1:4" x14ac:dyDescent="0.3">
      <c r="A150">
        <v>165</v>
      </c>
      <c r="B150" t="s">
        <v>11</v>
      </c>
      <c r="C150" t="s">
        <v>5</v>
      </c>
      <c r="D150">
        <v>15</v>
      </c>
    </row>
    <row r="151" spans="1:4" x14ac:dyDescent="0.3">
      <c r="A151">
        <v>166</v>
      </c>
      <c r="B151" t="s">
        <v>8</v>
      </c>
      <c r="C151" t="s">
        <v>5</v>
      </c>
      <c r="D151">
        <v>3.7</v>
      </c>
    </row>
    <row r="152" spans="1:4" x14ac:dyDescent="0.3">
      <c r="A152">
        <v>167</v>
      </c>
      <c r="B152" t="s">
        <v>6</v>
      </c>
      <c r="C152" t="s">
        <v>10</v>
      </c>
      <c r="D152">
        <v>6.6</v>
      </c>
    </row>
    <row r="153" spans="1:4" x14ac:dyDescent="0.3">
      <c r="A153">
        <v>168</v>
      </c>
      <c r="B153" t="s">
        <v>4</v>
      </c>
      <c r="C153" t="s">
        <v>10</v>
      </c>
      <c r="D153">
        <v>2.9</v>
      </c>
    </row>
    <row r="154" spans="1:4" x14ac:dyDescent="0.3">
      <c r="A154">
        <v>169</v>
      </c>
      <c r="B154" t="s">
        <v>4</v>
      </c>
      <c r="C154" t="s">
        <v>5</v>
      </c>
      <c r="D154">
        <v>15.1</v>
      </c>
    </row>
    <row r="155" spans="1:4" x14ac:dyDescent="0.3">
      <c r="A155">
        <v>170</v>
      </c>
      <c r="B155" t="s">
        <v>11</v>
      </c>
      <c r="C155" t="s">
        <v>5</v>
      </c>
      <c r="D155">
        <v>5.9</v>
      </c>
    </row>
    <row r="156" spans="1:4" x14ac:dyDescent="0.3">
      <c r="A156">
        <v>171</v>
      </c>
      <c r="B156" t="s">
        <v>6</v>
      </c>
      <c r="C156" t="s">
        <v>7</v>
      </c>
      <c r="D156">
        <v>4.4000000000000004</v>
      </c>
    </row>
    <row r="157" spans="1:4" x14ac:dyDescent="0.3">
      <c r="A157">
        <v>172</v>
      </c>
      <c r="B157" t="s">
        <v>8</v>
      </c>
      <c r="C157" t="s">
        <v>7</v>
      </c>
      <c r="D157">
        <v>6.1</v>
      </c>
    </row>
    <row r="158" spans="1:4" x14ac:dyDescent="0.3">
      <c r="A158">
        <v>173</v>
      </c>
      <c r="B158" t="s">
        <v>4</v>
      </c>
      <c r="C158" t="s">
        <v>10</v>
      </c>
      <c r="D158">
        <v>2.2000000000000002</v>
      </c>
    </row>
    <row r="159" spans="1:4" x14ac:dyDescent="0.3">
      <c r="A159">
        <v>174</v>
      </c>
      <c r="B159" t="s">
        <v>6</v>
      </c>
      <c r="C159" t="s">
        <v>7</v>
      </c>
      <c r="D159">
        <v>3.6</v>
      </c>
    </row>
    <row r="160" spans="1:4" x14ac:dyDescent="0.3">
      <c r="A160">
        <v>175</v>
      </c>
      <c r="B160" t="s">
        <v>6</v>
      </c>
      <c r="C160" t="s">
        <v>9</v>
      </c>
      <c r="D160">
        <v>8.3000000000000007</v>
      </c>
    </row>
    <row r="161" spans="1:4" x14ac:dyDescent="0.3">
      <c r="A161">
        <v>176</v>
      </c>
      <c r="B161" t="s">
        <v>11</v>
      </c>
      <c r="C161" t="s">
        <v>7</v>
      </c>
      <c r="D161">
        <v>6.2</v>
      </c>
    </row>
    <row r="162" spans="1:4" x14ac:dyDescent="0.3">
      <c r="A162">
        <v>177</v>
      </c>
      <c r="B162" t="s">
        <v>4</v>
      </c>
      <c r="C162" t="s">
        <v>7</v>
      </c>
      <c r="D162">
        <v>3.5</v>
      </c>
    </row>
    <row r="163" spans="1:4" x14ac:dyDescent="0.3">
      <c r="A163">
        <v>178</v>
      </c>
      <c r="B163" t="s">
        <v>4</v>
      </c>
      <c r="C163" t="s">
        <v>9</v>
      </c>
      <c r="D163">
        <v>3.5</v>
      </c>
    </row>
    <row r="164" spans="1:4" x14ac:dyDescent="0.3">
      <c r="A164">
        <v>179</v>
      </c>
      <c r="B164" t="s">
        <v>8</v>
      </c>
      <c r="C164" t="s">
        <v>10</v>
      </c>
      <c r="D164">
        <v>5</v>
      </c>
    </row>
    <row r="165" spans="1:4" x14ac:dyDescent="0.3">
      <c r="A165">
        <v>180</v>
      </c>
      <c r="B165" t="s">
        <v>4</v>
      </c>
      <c r="C165" t="s">
        <v>9</v>
      </c>
      <c r="D165">
        <v>2.2999999999999998</v>
      </c>
    </row>
    <row r="166" spans="1:4" x14ac:dyDescent="0.3">
      <c r="A166">
        <v>181</v>
      </c>
      <c r="B166" t="s">
        <v>8</v>
      </c>
      <c r="C166" t="s">
        <v>7</v>
      </c>
      <c r="D166">
        <v>4.0999999999999996</v>
      </c>
    </row>
    <row r="167" spans="1:4" x14ac:dyDescent="0.3">
      <c r="A167">
        <v>183</v>
      </c>
      <c r="B167" t="s">
        <v>11</v>
      </c>
      <c r="C167" t="s">
        <v>7</v>
      </c>
      <c r="D167">
        <v>6.5</v>
      </c>
    </row>
    <row r="168" spans="1:4" x14ac:dyDescent="0.3">
      <c r="A168">
        <v>184</v>
      </c>
      <c r="B168" t="s">
        <v>4</v>
      </c>
      <c r="C168" t="s">
        <v>9</v>
      </c>
      <c r="D168">
        <v>2.9</v>
      </c>
    </row>
    <row r="169" spans="1:4" x14ac:dyDescent="0.3">
      <c r="A169">
        <v>185</v>
      </c>
      <c r="B169" t="s">
        <v>8</v>
      </c>
      <c r="C169" t="s">
        <v>9</v>
      </c>
      <c r="D169">
        <v>3.2</v>
      </c>
    </row>
    <row r="170" spans="1:4" x14ac:dyDescent="0.3">
      <c r="A170">
        <v>186</v>
      </c>
      <c r="B170" t="s">
        <v>8</v>
      </c>
      <c r="C170" t="s">
        <v>7</v>
      </c>
      <c r="D170">
        <v>3.7</v>
      </c>
    </row>
    <row r="171" spans="1:4" x14ac:dyDescent="0.3">
      <c r="A171">
        <v>187</v>
      </c>
      <c r="B171" t="s">
        <v>11</v>
      </c>
      <c r="C171" t="s">
        <v>5</v>
      </c>
      <c r="D171">
        <v>5.6</v>
      </c>
    </row>
    <row r="172" spans="1:4" x14ac:dyDescent="0.3">
      <c r="A172">
        <v>188</v>
      </c>
      <c r="B172" t="s">
        <v>4</v>
      </c>
      <c r="C172" t="s">
        <v>5</v>
      </c>
      <c r="D172">
        <v>2.5</v>
      </c>
    </row>
    <row r="173" spans="1:4" x14ac:dyDescent="0.3">
      <c r="A173">
        <v>189</v>
      </c>
      <c r="B173" t="s">
        <v>4</v>
      </c>
      <c r="C173" t="s">
        <v>9</v>
      </c>
      <c r="D173">
        <v>2.2999999999999998</v>
      </c>
    </row>
    <row r="174" spans="1:4" x14ac:dyDescent="0.3">
      <c r="A174">
        <v>190</v>
      </c>
      <c r="B174" t="s">
        <v>11</v>
      </c>
      <c r="C174" t="s">
        <v>9</v>
      </c>
      <c r="D174">
        <v>5.4</v>
      </c>
    </row>
    <row r="175" spans="1:4" x14ac:dyDescent="0.3">
      <c r="A175">
        <v>191</v>
      </c>
      <c r="B175" t="s">
        <v>4</v>
      </c>
      <c r="C175" t="s">
        <v>5</v>
      </c>
      <c r="D175">
        <v>3.2</v>
      </c>
    </row>
    <row r="176" spans="1:4" x14ac:dyDescent="0.3">
      <c r="A176">
        <v>192</v>
      </c>
      <c r="B176" t="s">
        <v>4</v>
      </c>
      <c r="C176" t="s">
        <v>5</v>
      </c>
      <c r="D176">
        <v>2.6</v>
      </c>
    </row>
    <row r="177" spans="1:4" x14ac:dyDescent="0.3">
      <c r="A177">
        <v>193</v>
      </c>
      <c r="B177" t="s">
        <v>8</v>
      </c>
      <c r="C177" t="s">
        <v>7</v>
      </c>
      <c r="D177">
        <v>15.5</v>
      </c>
    </row>
    <row r="178" spans="1:4" x14ac:dyDescent="0.3">
      <c r="A178">
        <v>194</v>
      </c>
      <c r="B178" t="s">
        <v>4</v>
      </c>
      <c r="C178" t="s">
        <v>7</v>
      </c>
      <c r="D178">
        <v>3.2</v>
      </c>
    </row>
    <row r="179" spans="1:4" x14ac:dyDescent="0.3">
      <c r="A179">
        <v>195</v>
      </c>
      <c r="B179" t="s">
        <v>4</v>
      </c>
      <c r="C179" t="s">
        <v>5</v>
      </c>
      <c r="D179">
        <v>1.8</v>
      </c>
    </row>
    <row r="180" spans="1:4" x14ac:dyDescent="0.3">
      <c r="A180">
        <v>196</v>
      </c>
      <c r="B180" t="s">
        <v>11</v>
      </c>
      <c r="C180" t="s">
        <v>7</v>
      </c>
      <c r="D180">
        <v>2.9</v>
      </c>
    </row>
    <row r="181" spans="1:4" x14ac:dyDescent="0.3">
      <c r="A181">
        <v>198</v>
      </c>
      <c r="B181" t="s">
        <v>6</v>
      </c>
      <c r="C181" t="s">
        <v>10</v>
      </c>
      <c r="D181">
        <v>17.600000000000001</v>
      </c>
    </row>
    <row r="182" spans="1:4" x14ac:dyDescent="0.3">
      <c r="A182">
        <v>199</v>
      </c>
      <c r="B182" t="s">
        <v>8</v>
      </c>
      <c r="C182" t="s">
        <v>7</v>
      </c>
      <c r="D182">
        <v>4.3</v>
      </c>
    </row>
    <row r="183" spans="1:4" x14ac:dyDescent="0.3">
      <c r="A183">
        <v>200</v>
      </c>
      <c r="B183" t="s">
        <v>4</v>
      </c>
      <c r="C183" t="s">
        <v>9</v>
      </c>
      <c r="D183">
        <v>4.2</v>
      </c>
    </row>
  </sheetData>
  <mergeCells count="2">
    <mergeCell ref="N3:P3"/>
    <mergeCell ref="G30:H30"/>
  </mergeCells>
  <conditionalFormatting sqref="F31:J35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0F941-849F-439B-B4F6-FD01B14F1DB6}">
  <dimension ref="A1:Q183"/>
  <sheetViews>
    <sheetView topLeftCell="A177" workbookViewId="0">
      <selection activeCell="M69" sqref="M69"/>
    </sheetView>
  </sheetViews>
  <sheetFormatPr defaultRowHeight="14.4" x14ac:dyDescent="0.3"/>
  <cols>
    <col min="3" max="3" width="14.88671875" customWidth="1"/>
    <col min="4" max="4" width="12.77734375" customWidth="1"/>
    <col min="6" max="6" width="18.109375" bestFit="1" customWidth="1"/>
    <col min="7" max="7" width="6" customWidth="1"/>
    <col min="8" max="10" width="6" bestFit="1" customWidth="1"/>
    <col min="11" max="11" width="10.5546875" bestFit="1" customWidth="1"/>
  </cols>
  <sheetData>
    <row r="1" spans="1:15" x14ac:dyDescent="0.3">
      <c r="A1" s="8" t="s">
        <v>0</v>
      </c>
      <c r="B1" s="8" t="s">
        <v>1</v>
      </c>
      <c r="C1" s="8" t="s">
        <v>2</v>
      </c>
      <c r="D1" s="8" t="s">
        <v>3</v>
      </c>
      <c r="F1" s="12"/>
      <c r="G1" s="10" t="s">
        <v>8</v>
      </c>
      <c r="H1" s="10" t="s">
        <v>11</v>
      </c>
      <c r="I1" s="10" t="s">
        <v>6</v>
      </c>
      <c r="J1" s="10" t="s">
        <v>4</v>
      </c>
      <c r="L1" s="20" t="s">
        <v>8</v>
      </c>
      <c r="M1" s="20" t="s">
        <v>11</v>
      </c>
      <c r="N1" s="20" t="s">
        <v>6</v>
      </c>
      <c r="O1" s="20" t="s">
        <v>4</v>
      </c>
    </row>
    <row r="2" spans="1:15" x14ac:dyDescent="0.3">
      <c r="A2">
        <v>1</v>
      </c>
      <c r="B2" t="s">
        <v>4</v>
      </c>
      <c r="C2" t="s">
        <v>5</v>
      </c>
      <c r="D2">
        <v>2.5</v>
      </c>
      <c r="F2" s="10" t="s">
        <v>76</v>
      </c>
      <c r="G2" s="12">
        <f>COUNTIF($B$2:$B$183,G1)</f>
        <v>43</v>
      </c>
      <c r="H2" s="12">
        <f t="shared" ref="H2:J2" si="0">COUNTIF($B$2:$B$183,H1)</f>
        <v>43</v>
      </c>
      <c r="I2" s="12">
        <f t="shared" si="0"/>
        <v>48</v>
      </c>
      <c r="J2" s="12">
        <f t="shared" si="0"/>
        <v>48</v>
      </c>
      <c r="L2" s="22" cm="1">
        <f t="array" ref="L2:L44">_xlfn._xlws.FILTER(D2:D183,B2:B183=B4)</f>
        <v>4.3</v>
      </c>
      <c r="M2" s="22" cm="1">
        <f t="array" ref="M2:M44">_xlfn._xlws.FILTER(D2:D183,B2:B183=B22)</f>
        <v>6.2</v>
      </c>
      <c r="N2" s="22" cm="1">
        <f t="array" ref="N2:N49">_xlfn._xlws.FILTER(D2:D183,B2:B183=B3)</f>
        <v>6.5</v>
      </c>
      <c r="O2" s="22" cm="1">
        <f t="array" ref="O2:O49">_xlfn._xlws.FILTER(D2:D183,B2:B183=B5)</f>
        <v>2.5</v>
      </c>
    </row>
    <row r="3" spans="1:15" x14ac:dyDescent="0.3">
      <c r="A3">
        <v>2</v>
      </c>
      <c r="B3" t="s">
        <v>6</v>
      </c>
      <c r="C3" t="s">
        <v>7</v>
      </c>
      <c r="D3">
        <v>6.5</v>
      </c>
      <c r="F3" s="10" t="s">
        <v>75</v>
      </c>
      <c r="G3" s="12">
        <f>_xlfn.MINIFS($D$2:$D$183,$B$2:$B$183,G1)</f>
        <v>2</v>
      </c>
      <c r="H3" s="12">
        <f t="shared" ref="H3:J3" si="1">_xlfn.MINIFS($D$2:$D$183,$B$2:$B$183,H1)</f>
        <v>2.2000000000000002</v>
      </c>
      <c r="I3" s="12">
        <f t="shared" si="1"/>
        <v>3.1</v>
      </c>
      <c r="J3" s="12">
        <f t="shared" si="1"/>
        <v>1.4</v>
      </c>
      <c r="L3" s="22">
        <v>14.8</v>
      </c>
      <c r="M3" s="22">
        <v>4.9000000000000004</v>
      </c>
      <c r="N3" s="22">
        <v>6.9</v>
      </c>
      <c r="O3" s="22">
        <v>2.4</v>
      </c>
    </row>
    <row r="4" spans="1:15" x14ac:dyDescent="0.3">
      <c r="A4">
        <v>3</v>
      </c>
      <c r="B4" t="s">
        <v>8</v>
      </c>
      <c r="C4" t="s">
        <v>5</v>
      </c>
      <c r="D4">
        <v>4.3</v>
      </c>
      <c r="F4" s="10" t="s">
        <v>13</v>
      </c>
      <c r="G4" s="12" cm="1">
        <f t="array" ref="G4">_xlfn.PERCENTILE.INC(_xlfn._xlws.FILTER($D$2:$D$183,$B$2:$B$183=G1),0.25)</f>
        <v>3.6500000000000004</v>
      </c>
      <c r="H4" s="12" cm="1">
        <f t="array" ref="H4">_xlfn.PERCENTILE.INC(_xlfn._xlws.FILTER($D$2:$D$183,$B$2:$B$183=H1),0.25)</f>
        <v>4.1999999999999993</v>
      </c>
      <c r="I4" s="21" cm="1">
        <f t="array" ref="I4">_xlfn.PERCENTILE.INC(_xlfn._xlws.FILTER($D$2:$D$183,$B$2:$B$183=I1),0.25)</f>
        <v>4.7750000000000004</v>
      </c>
      <c r="J4" s="12" cm="1">
        <f t="array" ref="J4">_xlfn.PERCENTILE.INC(_xlfn._xlws.FILTER($D$2:$D$183,$B$2:$B$183=J1),0.25)</f>
        <v>2.4</v>
      </c>
      <c r="L4" s="22">
        <v>4.7</v>
      </c>
      <c r="M4" s="22">
        <v>5.4</v>
      </c>
      <c r="N4" s="22">
        <v>7.6</v>
      </c>
      <c r="O4" s="22">
        <v>4.5</v>
      </c>
    </row>
    <row r="5" spans="1:15" x14ac:dyDescent="0.3">
      <c r="A5">
        <v>4</v>
      </c>
      <c r="B5" t="s">
        <v>4</v>
      </c>
      <c r="C5" t="s">
        <v>9</v>
      </c>
      <c r="D5">
        <v>2.4</v>
      </c>
      <c r="F5" s="10" t="s">
        <v>71</v>
      </c>
      <c r="G5" s="12" cm="1">
        <f t="array" ref="G5">MEDIAN(IF($B$2:$B$183=G1,$D$2:$D$183))</f>
        <v>4.2</v>
      </c>
      <c r="H5" s="12" cm="1">
        <f t="array" ref="H5">MEDIAN(IF($B$2:$B$183=H1,$D$2:$D$183))</f>
        <v>5.4</v>
      </c>
      <c r="I5" s="12" cm="1">
        <f t="array" ref="I5">MEDIAN(IF($B$2:$B$183=I1,$D$2:$D$183))</f>
        <v>6.55</v>
      </c>
      <c r="J5" s="12" cm="1">
        <f t="array" ref="J5">MEDIAN(IF($B$2:$B$183=J1,$D$2:$D$183))</f>
        <v>3.2</v>
      </c>
      <c r="L5" s="22">
        <v>4.3</v>
      </c>
      <c r="M5" s="22">
        <v>7.2</v>
      </c>
      <c r="N5" s="22">
        <v>5.5</v>
      </c>
      <c r="O5" s="22">
        <v>15.2</v>
      </c>
    </row>
    <row r="6" spans="1:15" x14ac:dyDescent="0.3">
      <c r="A6">
        <v>5</v>
      </c>
      <c r="B6" t="s">
        <v>4</v>
      </c>
      <c r="C6" t="s">
        <v>7</v>
      </c>
      <c r="D6">
        <v>4.5</v>
      </c>
      <c r="F6" s="10" t="s">
        <v>16</v>
      </c>
      <c r="G6" s="12" cm="1">
        <f t="array" ref="G6">_xlfn.QUARTILE.INC(IF($B$2:$B$183=G1,$D$2:$D$183),3)</f>
        <v>5.05</v>
      </c>
      <c r="H6" s="12" cm="1">
        <f t="array" ref="H6">_xlfn.QUARTILE.INC(IF($B$2:$B$183=H1,$D$2:$D$183),3)</f>
        <v>6.35</v>
      </c>
      <c r="I6" s="21" cm="1">
        <f t="array" ref="I6">_xlfn.QUARTILE.INC(IF($B$2:$B$183=I1,$D$2:$D$183),3)</f>
        <v>7.625</v>
      </c>
      <c r="J6" s="21" cm="1">
        <f t="array" ref="J6">_xlfn.QUARTILE.INC(IF($B$2:$B$183=J1,$D$2:$D$183),3)</f>
        <v>3.625</v>
      </c>
      <c r="L6" s="22">
        <v>2.9</v>
      </c>
      <c r="M6" s="22">
        <v>4.5999999999999996</v>
      </c>
      <c r="N6" s="22">
        <v>4.5</v>
      </c>
      <c r="O6" s="22">
        <v>3.9</v>
      </c>
    </row>
    <row r="7" spans="1:15" x14ac:dyDescent="0.3">
      <c r="A7">
        <v>6</v>
      </c>
      <c r="B7" t="s">
        <v>6</v>
      </c>
      <c r="C7" t="s">
        <v>9</v>
      </c>
      <c r="D7">
        <v>6.9</v>
      </c>
      <c r="F7" s="10" t="s">
        <v>77</v>
      </c>
      <c r="G7" s="12">
        <f>_xlfn.MAXIFS($D$2:$D$183,$B$2:$B$183,G1)</f>
        <v>16.8</v>
      </c>
      <c r="H7" s="12">
        <f t="shared" ref="H7:J7" si="2">_xlfn.MAXIFS($D$2:$D$183,$B$2:$B$183,H1)</f>
        <v>17.7</v>
      </c>
      <c r="I7" s="12">
        <f t="shared" si="2"/>
        <v>19</v>
      </c>
      <c r="J7" s="12">
        <f t="shared" si="2"/>
        <v>15.2</v>
      </c>
      <c r="L7" s="22">
        <v>4.5</v>
      </c>
      <c r="M7" s="22">
        <v>9.1</v>
      </c>
      <c r="N7" s="22">
        <v>4.2</v>
      </c>
      <c r="O7" s="22">
        <v>2.2999999999999998</v>
      </c>
    </row>
    <row r="8" spans="1:15" x14ac:dyDescent="0.3">
      <c r="A8">
        <v>7</v>
      </c>
      <c r="B8" t="s">
        <v>8</v>
      </c>
      <c r="C8" t="s">
        <v>7</v>
      </c>
      <c r="D8">
        <v>14.8</v>
      </c>
      <c r="F8" s="10" t="s">
        <v>15</v>
      </c>
      <c r="G8" s="12">
        <f>G6-G4</f>
        <v>1.3999999999999995</v>
      </c>
      <c r="H8" s="12">
        <f t="shared" ref="H8:J8" si="3">H6-H4</f>
        <v>2.1500000000000004</v>
      </c>
      <c r="I8" s="12">
        <f t="shared" si="3"/>
        <v>2.8499999999999996</v>
      </c>
      <c r="J8" s="21">
        <f t="shared" si="3"/>
        <v>1.2250000000000001</v>
      </c>
      <c r="L8" s="22">
        <v>3.9</v>
      </c>
      <c r="M8" s="22">
        <v>6.1</v>
      </c>
      <c r="N8" s="22">
        <v>7.7</v>
      </c>
      <c r="O8" s="22">
        <v>3.3</v>
      </c>
    </row>
    <row r="9" spans="1:15" x14ac:dyDescent="0.3">
      <c r="A9">
        <v>8</v>
      </c>
      <c r="B9" t="s">
        <v>8</v>
      </c>
      <c r="C9" t="s">
        <v>7</v>
      </c>
      <c r="D9">
        <v>4.7</v>
      </c>
      <c r="F9" s="10" t="s">
        <v>78</v>
      </c>
      <c r="G9" s="21">
        <f>AVERAGEIF($B$2:$B$183,G1,$D$2:$D$183)</f>
        <v>5.4744186046511629</v>
      </c>
      <c r="H9" s="21">
        <f t="shared" ref="H9:J9" si="4">AVERAGEIF($B$2:$B$183,H1,$D$2:$D$183)</f>
        <v>6.0860465116279041</v>
      </c>
      <c r="I9" s="21">
        <f t="shared" si="4"/>
        <v>6.8791666666666691</v>
      </c>
      <c r="J9" s="21">
        <f t="shared" si="4"/>
        <v>3.7604166666666665</v>
      </c>
      <c r="L9" s="22">
        <v>2.5</v>
      </c>
      <c r="M9" s="22">
        <v>5.7</v>
      </c>
      <c r="N9" s="22">
        <v>19</v>
      </c>
      <c r="O9" s="22">
        <v>2.2999999999999998</v>
      </c>
    </row>
    <row r="10" spans="1:15" x14ac:dyDescent="0.3">
      <c r="A10">
        <v>9</v>
      </c>
      <c r="B10" t="s">
        <v>4</v>
      </c>
      <c r="C10" t="s">
        <v>10</v>
      </c>
      <c r="D10">
        <v>15.2</v>
      </c>
      <c r="F10" s="10" t="s">
        <v>72</v>
      </c>
      <c r="G10" s="21" cm="1">
        <f t="array" ref="G10">_xlfn.STDEV.S(IF($B$2:$B$183=G1,$D$2:$D$183))</f>
        <v>3.6924048830806746</v>
      </c>
      <c r="H10" s="21" cm="1">
        <f t="array" ref="H10">_xlfn.STDEV.S(IF($B$2:$B$183=H1,$D$2:$D$183))</f>
        <v>3.4539543518193536</v>
      </c>
      <c r="I10" s="21" cm="1">
        <f t="array" ref="I10">_xlfn.STDEV.S(IF($B$2:$B$183=I1,$D$2:$D$183))</f>
        <v>3.1247780062993997</v>
      </c>
      <c r="J10" s="21" cm="1">
        <f t="array" ref="J10">_xlfn.STDEV.S(IF($B$2:$B$183=J1,$D$2:$D$183))</f>
        <v>2.8853068411134171</v>
      </c>
      <c r="L10" s="22">
        <v>3.6</v>
      </c>
      <c r="M10" s="22">
        <v>5.3</v>
      </c>
      <c r="N10" s="22">
        <v>7.3</v>
      </c>
      <c r="O10" s="22">
        <v>3.7</v>
      </c>
    </row>
    <row r="11" spans="1:15" x14ac:dyDescent="0.3">
      <c r="A11">
        <v>10</v>
      </c>
      <c r="B11" t="s">
        <v>11</v>
      </c>
      <c r="C11" t="s">
        <v>9</v>
      </c>
      <c r="D11">
        <v>6.2</v>
      </c>
      <c r="F11" s="10" t="s">
        <v>73</v>
      </c>
      <c r="G11" s="21" cm="1">
        <f t="array" ref="G11">_xlfn.STDEV.S(IF($B$2:$B$183=G1,$D$2:$D$183))
 / AVERAGEIF($B$2:$B$183,"North",$D$2:$D$183)</f>
        <v>0.67448347481932458</v>
      </c>
      <c r="H11" s="21" cm="1">
        <f t="array" ref="H11">_xlfn.STDEV.S(IF($B$2:$B$183=H1,$D$2:$D$183))
 / AVERAGEIF($B$2:$B$183,"North",$D$2:$D$183)</f>
        <v>0.63092624098654293</v>
      </c>
      <c r="I11" s="21" cm="1">
        <f t="array" ref="I11">_xlfn.STDEV.S(IF($B$2:$B$183=I1,$D$2:$D$183))
 / AVERAGEIF($B$2:$B$183,"North",$D$2:$D$183)</f>
        <v>0.57079632230617749</v>
      </c>
      <c r="J11" s="21" cm="1">
        <f t="array" ref="J11">_xlfn.STDEV.S(IF($B$2:$B$183=J1,$D$2:$D$183))
 / AVERAGEIF($B$2:$B$183,"North",$D$2:$D$183)</f>
        <v>0.52705265152029279</v>
      </c>
      <c r="L11" s="22">
        <v>7.9</v>
      </c>
      <c r="M11" s="22">
        <v>5.5</v>
      </c>
      <c r="N11" s="22">
        <v>4.3</v>
      </c>
      <c r="O11" s="22">
        <v>2</v>
      </c>
    </row>
    <row r="12" spans="1:15" x14ac:dyDescent="0.3">
      <c r="A12">
        <v>11</v>
      </c>
      <c r="B12" t="s">
        <v>4</v>
      </c>
      <c r="C12" t="s">
        <v>5</v>
      </c>
      <c r="D12">
        <v>3.9</v>
      </c>
      <c r="F12" s="10" t="s">
        <v>74</v>
      </c>
      <c r="G12" s="21" cm="1">
        <f t="array" ref="G12">SKEW(IF($B$2:$B$183=G1,$D$2:$D$183))</f>
        <v>2.1743183455707693</v>
      </c>
      <c r="H12" s="21" cm="1">
        <f t="array" ref="H12">SKEW(IF($B$2:$B$183=H1,$D$2:$D$183))</f>
        <v>2.2872418658749174</v>
      </c>
      <c r="I12" s="21" cm="1">
        <f t="array" ref="I12">SKEW(IF($B$2:$B$183=I1,$D$2:$D$183))</f>
        <v>2.305843580477406</v>
      </c>
      <c r="J12" s="21" cm="1">
        <f t="array" ref="J12">SKEW(IF($B$2:$B$183=J1,$D$2:$D$183))</f>
        <v>3.3718659181047692</v>
      </c>
      <c r="L12" s="22">
        <v>5.0999999999999996</v>
      </c>
      <c r="M12" s="22">
        <v>5.8</v>
      </c>
      <c r="N12" s="22">
        <v>5.6</v>
      </c>
      <c r="O12" s="22">
        <v>2.1</v>
      </c>
    </row>
    <row r="13" spans="1:15" x14ac:dyDescent="0.3">
      <c r="A13">
        <v>12</v>
      </c>
      <c r="B13" t="s">
        <v>4</v>
      </c>
      <c r="C13" t="s">
        <v>5</v>
      </c>
      <c r="D13">
        <v>2.2999999999999998</v>
      </c>
      <c r="L13" s="22">
        <v>3.7</v>
      </c>
      <c r="M13" s="22">
        <v>17.600000000000001</v>
      </c>
      <c r="N13" s="22">
        <v>4.3</v>
      </c>
      <c r="O13" s="22">
        <v>3.9</v>
      </c>
    </row>
    <row r="14" spans="1:15" x14ac:dyDescent="0.3">
      <c r="A14">
        <v>14</v>
      </c>
      <c r="B14" t="s">
        <v>4</v>
      </c>
      <c r="C14" t="s">
        <v>5</v>
      </c>
      <c r="D14">
        <v>3.3</v>
      </c>
      <c r="L14" s="22">
        <v>4.8</v>
      </c>
      <c r="M14" s="22">
        <v>4.5999999999999996</v>
      </c>
      <c r="N14" s="22">
        <v>6.8</v>
      </c>
      <c r="O14" s="22">
        <v>1.9</v>
      </c>
    </row>
    <row r="15" spans="1:15" x14ac:dyDescent="0.3">
      <c r="A15">
        <v>15</v>
      </c>
      <c r="B15" t="s">
        <v>6</v>
      </c>
      <c r="C15" t="s">
        <v>5</v>
      </c>
      <c r="D15">
        <v>7.6</v>
      </c>
      <c r="L15" s="22">
        <v>4.0999999999999996</v>
      </c>
      <c r="M15" s="22">
        <v>2.2000000000000002</v>
      </c>
      <c r="N15" s="22">
        <v>4.2</v>
      </c>
      <c r="O15" s="22">
        <v>3.4</v>
      </c>
    </row>
    <row r="16" spans="1:15" x14ac:dyDescent="0.3">
      <c r="A16">
        <v>17</v>
      </c>
      <c r="B16" t="s">
        <v>6</v>
      </c>
      <c r="C16" t="s">
        <v>7</v>
      </c>
      <c r="D16">
        <v>5.5</v>
      </c>
      <c r="L16" s="22">
        <v>3.5</v>
      </c>
      <c r="M16" s="22">
        <v>6</v>
      </c>
      <c r="N16" s="22">
        <v>6.3</v>
      </c>
      <c r="O16" s="22">
        <v>3.5</v>
      </c>
    </row>
    <row r="17" spans="1:17" x14ac:dyDescent="0.3">
      <c r="A17">
        <v>18</v>
      </c>
      <c r="B17" t="s">
        <v>6</v>
      </c>
      <c r="C17" t="s">
        <v>9</v>
      </c>
      <c r="D17">
        <v>4.5</v>
      </c>
      <c r="L17" s="22">
        <v>4.0999999999999996</v>
      </c>
      <c r="M17" s="22">
        <v>6.6</v>
      </c>
      <c r="N17" s="22">
        <v>6.1</v>
      </c>
      <c r="O17" s="22">
        <v>3.8</v>
      </c>
    </row>
    <row r="18" spans="1:17" x14ac:dyDescent="0.3">
      <c r="A18">
        <v>19</v>
      </c>
      <c r="B18" t="s">
        <v>6</v>
      </c>
      <c r="C18" t="s">
        <v>7</v>
      </c>
      <c r="D18">
        <v>4.2</v>
      </c>
      <c r="L18" s="22">
        <v>6.1</v>
      </c>
      <c r="M18" s="22">
        <v>3.4</v>
      </c>
      <c r="N18" s="22">
        <v>4.0999999999999996</v>
      </c>
      <c r="O18" s="22">
        <v>3.5</v>
      </c>
    </row>
    <row r="19" spans="1:17" x14ac:dyDescent="0.3">
      <c r="A19">
        <v>20</v>
      </c>
      <c r="B19" t="s">
        <v>4</v>
      </c>
      <c r="C19" t="s">
        <v>5</v>
      </c>
      <c r="D19">
        <v>2.2999999999999998</v>
      </c>
      <c r="L19" s="22">
        <v>14.9</v>
      </c>
      <c r="M19" s="22">
        <v>4</v>
      </c>
      <c r="N19" s="22">
        <v>7</v>
      </c>
      <c r="O19" s="22">
        <v>2.4</v>
      </c>
    </row>
    <row r="20" spans="1:17" x14ac:dyDescent="0.3">
      <c r="A20">
        <v>21</v>
      </c>
      <c r="B20" t="s">
        <v>11</v>
      </c>
      <c r="C20" t="s">
        <v>5</v>
      </c>
      <c r="D20">
        <v>4.9000000000000004</v>
      </c>
      <c r="L20" s="22">
        <v>4.9000000000000004</v>
      </c>
      <c r="M20" s="22">
        <v>4.8</v>
      </c>
      <c r="N20" s="22">
        <v>7</v>
      </c>
      <c r="O20" s="22">
        <v>3</v>
      </c>
    </row>
    <row r="21" spans="1:17" x14ac:dyDescent="0.3">
      <c r="A21">
        <v>22</v>
      </c>
      <c r="B21" t="s">
        <v>8</v>
      </c>
      <c r="C21" t="s">
        <v>5</v>
      </c>
      <c r="D21">
        <v>4.3</v>
      </c>
      <c r="L21" s="22">
        <v>3.6</v>
      </c>
      <c r="M21" s="22">
        <v>3.2</v>
      </c>
      <c r="N21" s="22">
        <v>14</v>
      </c>
      <c r="O21" s="22">
        <v>1.4</v>
      </c>
    </row>
    <row r="22" spans="1:17" x14ac:dyDescent="0.3">
      <c r="A22">
        <v>23</v>
      </c>
      <c r="B22" t="s">
        <v>11</v>
      </c>
      <c r="C22" t="s">
        <v>10</v>
      </c>
      <c r="D22">
        <v>5.4</v>
      </c>
      <c r="L22" s="22">
        <v>2.6</v>
      </c>
      <c r="M22" s="22">
        <v>4.5</v>
      </c>
      <c r="N22" s="22">
        <v>10.6</v>
      </c>
      <c r="O22" s="22">
        <v>3.1</v>
      </c>
    </row>
    <row r="23" spans="1:17" x14ac:dyDescent="0.3">
      <c r="A23">
        <v>24</v>
      </c>
      <c r="B23" t="s">
        <v>6</v>
      </c>
      <c r="C23" t="s">
        <v>7</v>
      </c>
      <c r="D23">
        <v>7.7</v>
      </c>
      <c r="L23" s="22">
        <v>4</v>
      </c>
      <c r="M23" s="22">
        <v>4.3</v>
      </c>
      <c r="N23" s="22">
        <v>7.4</v>
      </c>
      <c r="O23" s="22">
        <v>4.7</v>
      </c>
    </row>
    <row r="24" spans="1:17" x14ac:dyDescent="0.3">
      <c r="A24">
        <v>25</v>
      </c>
      <c r="B24" t="s">
        <v>6</v>
      </c>
      <c r="C24" t="s">
        <v>10</v>
      </c>
      <c r="D24">
        <v>19</v>
      </c>
      <c r="L24" s="22">
        <v>4.2</v>
      </c>
      <c r="M24" s="22">
        <v>4</v>
      </c>
      <c r="N24" s="22">
        <v>4.7</v>
      </c>
      <c r="O24" s="22">
        <v>3</v>
      </c>
    </row>
    <row r="25" spans="1:17" x14ac:dyDescent="0.3">
      <c r="A25">
        <v>26</v>
      </c>
      <c r="B25" t="s">
        <v>11</v>
      </c>
      <c r="C25" t="s">
        <v>10</v>
      </c>
      <c r="D25">
        <v>7.2</v>
      </c>
      <c r="L25" s="22">
        <v>6.1</v>
      </c>
      <c r="M25" s="22">
        <v>7.6</v>
      </c>
      <c r="N25" s="22">
        <v>4.4000000000000004</v>
      </c>
      <c r="O25" s="22">
        <v>2.2000000000000002</v>
      </c>
    </row>
    <row r="26" spans="1:17" x14ac:dyDescent="0.3">
      <c r="A26">
        <v>27</v>
      </c>
      <c r="B26" t="s">
        <v>11</v>
      </c>
      <c r="C26" t="s">
        <v>9</v>
      </c>
      <c r="D26">
        <v>4.5999999999999996</v>
      </c>
      <c r="L26" s="22">
        <v>2</v>
      </c>
      <c r="M26" s="22">
        <v>3.1</v>
      </c>
      <c r="N26" s="22">
        <v>7.7</v>
      </c>
      <c r="O26" s="22">
        <v>4.3</v>
      </c>
    </row>
    <row r="27" spans="1:17" x14ac:dyDescent="0.3">
      <c r="A27">
        <v>28</v>
      </c>
      <c r="B27" t="s">
        <v>11</v>
      </c>
      <c r="C27" t="s">
        <v>10</v>
      </c>
      <c r="D27">
        <v>9.1</v>
      </c>
      <c r="L27" s="22">
        <v>4.5999999999999996</v>
      </c>
      <c r="M27" s="22">
        <v>6.5</v>
      </c>
      <c r="N27" s="22">
        <v>6.8</v>
      </c>
      <c r="O27" s="22">
        <v>3.4</v>
      </c>
    </row>
    <row r="28" spans="1:17" x14ac:dyDescent="0.3">
      <c r="A28">
        <v>29</v>
      </c>
      <c r="B28" t="s">
        <v>6</v>
      </c>
      <c r="C28" t="s">
        <v>9</v>
      </c>
      <c r="D28">
        <v>7.3</v>
      </c>
      <c r="L28" s="22">
        <v>13.3</v>
      </c>
      <c r="M28" s="22">
        <v>2.7</v>
      </c>
      <c r="N28" s="22">
        <v>5</v>
      </c>
      <c r="O28" s="22">
        <v>12.9</v>
      </c>
    </row>
    <row r="29" spans="1:17" x14ac:dyDescent="0.3">
      <c r="A29">
        <v>30</v>
      </c>
      <c r="B29" t="s">
        <v>6</v>
      </c>
      <c r="C29" t="s">
        <v>9</v>
      </c>
      <c r="D29">
        <v>4.3</v>
      </c>
      <c r="L29" s="22">
        <v>3.4</v>
      </c>
      <c r="M29" s="22">
        <v>6.9</v>
      </c>
      <c r="N29" s="22">
        <v>7.5</v>
      </c>
      <c r="O29" s="22">
        <v>2.8</v>
      </c>
    </row>
    <row r="30" spans="1:17" ht="23.4" x14ac:dyDescent="0.3">
      <c r="A30">
        <v>31</v>
      </c>
      <c r="B30" t="s">
        <v>8</v>
      </c>
      <c r="C30" t="s">
        <v>10</v>
      </c>
      <c r="D30">
        <v>2.9</v>
      </c>
      <c r="L30" s="22">
        <v>3.5</v>
      </c>
      <c r="M30" s="22">
        <v>3.9</v>
      </c>
      <c r="N30" s="22">
        <v>5.5</v>
      </c>
      <c r="O30" s="22">
        <v>3.2</v>
      </c>
      <c r="Q30" s="23"/>
    </row>
    <row r="31" spans="1:17" x14ac:dyDescent="0.3">
      <c r="A31">
        <v>32</v>
      </c>
      <c r="B31" t="s">
        <v>8</v>
      </c>
      <c r="C31" t="s">
        <v>7</v>
      </c>
      <c r="D31">
        <v>4.5</v>
      </c>
      <c r="L31" s="22">
        <v>16.8</v>
      </c>
      <c r="M31" s="22">
        <v>17.7</v>
      </c>
      <c r="N31" s="22">
        <v>3.1</v>
      </c>
      <c r="O31" s="22">
        <v>3.7</v>
      </c>
      <c r="Q31" s="16"/>
    </row>
    <row r="32" spans="1:17" x14ac:dyDescent="0.3">
      <c r="A32">
        <v>33</v>
      </c>
      <c r="B32" t="s">
        <v>6</v>
      </c>
      <c r="C32" t="s">
        <v>7</v>
      </c>
      <c r="D32">
        <v>5.6</v>
      </c>
      <c r="L32" s="22">
        <v>3.2</v>
      </c>
      <c r="M32" s="22">
        <v>3.6</v>
      </c>
      <c r="N32" s="22">
        <v>8.9</v>
      </c>
      <c r="O32" s="22">
        <v>3.5</v>
      </c>
      <c r="Q32" s="17"/>
    </row>
    <row r="33" spans="1:17" x14ac:dyDescent="0.3">
      <c r="A33">
        <v>34</v>
      </c>
      <c r="B33" t="s">
        <v>11</v>
      </c>
      <c r="C33" t="s">
        <v>7</v>
      </c>
      <c r="D33">
        <v>6.1</v>
      </c>
      <c r="L33" s="22">
        <v>4</v>
      </c>
      <c r="M33" s="22">
        <v>12.1</v>
      </c>
      <c r="N33" s="22">
        <v>8.3000000000000007</v>
      </c>
      <c r="O33" s="22">
        <v>3.6</v>
      </c>
      <c r="Q33" s="16"/>
    </row>
    <row r="34" spans="1:17" x14ac:dyDescent="0.3">
      <c r="A34">
        <v>35</v>
      </c>
      <c r="B34" t="s">
        <v>11</v>
      </c>
      <c r="C34" t="s">
        <v>7</v>
      </c>
      <c r="D34">
        <v>5.7</v>
      </c>
      <c r="L34" s="22">
        <v>5.3</v>
      </c>
      <c r="M34" s="22">
        <v>5.2</v>
      </c>
      <c r="N34" s="22">
        <v>4.8</v>
      </c>
      <c r="O34" s="22">
        <v>3.5</v>
      </c>
      <c r="Q34" s="19"/>
    </row>
    <row r="35" spans="1:17" x14ac:dyDescent="0.3">
      <c r="A35">
        <v>36</v>
      </c>
      <c r="B35" t="s">
        <v>8</v>
      </c>
      <c r="C35" t="s">
        <v>7</v>
      </c>
      <c r="D35">
        <v>3.9</v>
      </c>
      <c r="L35" s="22">
        <v>3.8</v>
      </c>
      <c r="M35" s="22">
        <v>5.0999999999999996</v>
      </c>
      <c r="N35" s="22">
        <v>6.2</v>
      </c>
      <c r="O35" s="22">
        <v>3.4</v>
      </c>
      <c r="Q35" s="18"/>
    </row>
    <row r="36" spans="1:17" x14ac:dyDescent="0.3">
      <c r="A36">
        <v>37</v>
      </c>
      <c r="B36" t="s">
        <v>6</v>
      </c>
      <c r="C36" t="s">
        <v>10</v>
      </c>
      <c r="D36">
        <v>4.3</v>
      </c>
      <c r="L36" s="22">
        <v>4.8</v>
      </c>
      <c r="M36" s="22">
        <v>4.0999999999999996</v>
      </c>
      <c r="N36" s="22">
        <v>7.3</v>
      </c>
      <c r="O36" s="22">
        <v>2.9</v>
      </c>
      <c r="Q36" s="18"/>
    </row>
    <row r="37" spans="1:17" x14ac:dyDescent="0.3">
      <c r="A37">
        <v>38</v>
      </c>
      <c r="B37" t="s">
        <v>8</v>
      </c>
      <c r="C37" t="s">
        <v>10</v>
      </c>
      <c r="D37">
        <v>2.5</v>
      </c>
      <c r="L37" s="22">
        <v>3.7</v>
      </c>
      <c r="M37" s="22">
        <v>4.7</v>
      </c>
      <c r="N37" s="22">
        <v>9.1999999999999993</v>
      </c>
      <c r="O37" s="22">
        <v>15.1</v>
      </c>
      <c r="Q37" s="18"/>
    </row>
    <row r="38" spans="1:17" x14ac:dyDescent="0.3">
      <c r="A38">
        <v>39</v>
      </c>
      <c r="B38" t="s">
        <v>8</v>
      </c>
      <c r="C38" t="s">
        <v>5</v>
      </c>
      <c r="D38">
        <v>3.6</v>
      </c>
      <c r="L38" s="22">
        <v>6.1</v>
      </c>
      <c r="M38" s="22">
        <v>15</v>
      </c>
      <c r="N38" s="22">
        <v>4.8</v>
      </c>
      <c r="O38" s="22">
        <v>2.2000000000000002</v>
      </c>
      <c r="Q38" s="18"/>
    </row>
    <row r="39" spans="1:17" x14ac:dyDescent="0.3">
      <c r="A39">
        <v>40</v>
      </c>
      <c r="B39" t="s">
        <v>4</v>
      </c>
      <c r="C39" t="s">
        <v>7</v>
      </c>
      <c r="D39">
        <v>3.7</v>
      </c>
      <c r="L39" s="22">
        <v>5</v>
      </c>
      <c r="M39" s="22">
        <v>5.9</v>
      </c>
      <c r="N39" s="22">
        <v>6.7</v>
      </c>
      <c r="O39" s="22">
        <v>3.5</v>
      </c>
      <c r="Q39" s="16"/>
    </row>
    <row r="40" spans="1:17" x14ac:dyDescent="0.3">
      <c r="A40">
        <v>42</v>
      </c>
      <c r="B40" t="s">
        <v>4</v>
      </c>
      <c r="C40" t="s">
        <v>5</v>
      </c>
      <c r="D40">
        <v>2</v>
      </c>
      <c r="L40" s="22">
        <v>4.0999999999999996</v>
      </c>
      <c r="M40" s="22">
        <v>6.2</v>
      </c>
      <c r="N40" s="22">
        <v>4.5999999999999996</v>
      </c>
      <c r="O40" s="22">
        <v>3.5</v>
      </c>
      <c r="Q40" s="17"/>
    </row>
    <row r="41" spans="1:17" x14ac:dyDescent="0.3">
      <c r="A41">
        <v>43</v>
      </c>
      <c r="B41" t="s">
        <v>11</v>
      </c>
      <c r="C41" t="s">
        <v>7</v>
      </c>
      <c r="D41">
        <v>5.3</v>
      </c>
      <c r="L41" s="22">
        <v>3.2</v>
      </c>
      <c r="M41" s="22">
        <v>6.5</v>
      </c>
      <c r="N41" s="22">
        <v>7.8</v>
      </c>
      <c r="O41" s="22">
        <v>2.2999999999999998</v>
      </c>
    </row>
    <row r="42" spans="1:17" x14ac:dyDescent="0.3">
      <c r="A42">
        <v>44</v>
      </c>
      <c r="B42" t="s">
        <v>6</v>
      </c>
      <c r="C42" t="s">
        <v>9</v>
      </c>
      <c r="D42">
        <v>6.8</v>
      </c>
      <c r="L42" s="22">
        <v>3.7</v>
      </c>
      <c r="M42" s="22">
        <v>5.6</v>
      </c>
      <c r="N42" s="22">
        <v>4.9000000000000004</v>
      </c>
      <c r="O42" s="22">
        <v>2.9</v>
      </c>
      <c r="Q42" s="19"/>
    </row>
    <row r="43" spans="1:17" x14ac:dyDescent="0.3">
      <c r="A43">
        <v>45</v>
      </c>
      <c r="B43" t="s">
        <v>6</v>
      </c>
      <c r="C43" t="s">
        <v>5</v>
      </c>
      <c r="D43">
        <v>4.2</v>
      </c>
      <c r="L43" s="22">
        <v>15.5</v>
      </c>
      <c r="M43" s="22">
        <v>5.4</v>
      </c>
      <c r="N43" s="22">
        <v>8.6</v>
      </c>
      <c r="O43" s="22">
        <v>2.5</v>
      </c>
      <c r="Q43" s="18"/>
    </row>
    <row r="44" spans="1:17" x14ac:dyDescent="0.3">
      <c r="A44">
        <v>46</v>
      </c>
      <c r="B44" t="s">
        <v>6</v>
      </c>
      <c r="C44" t="s">
        <v>10</v>
      </c>
      <c r="D44">
        <v>6.3</v>
      </c>
      <c r="L44" s="22">
        <v>4.3</v>
      </c>
      <c r="M44" s="22">
        <v>2.9</v>
      </c>
      <c r="N44" s="22">
        <v>6</v>
      </c>
      <c r="O44" s="22">
        <v>2.2999999999999998</v>
      </c>
      <c r="Q44" s="18"/>
    </row>
    <row r="45" spans="1:17" x14ac:dyDescent="0.3">
      <c r="A45">
        <v>47</v>
      </c>
      <c r="B45" t="s">
        <v>6</v>
      </c>
      <c r="C45" t="s">
        <v>9</v>
      </c>
      <c r="D45">
        <v>6.1</v>
      </c>
      <c r="L45" s="22"/>
      <c r="M45" s="22"/>
      <c r="N45" s="22">
        <v>6.6</v>
      </c>
      <c r="O45" s="22">
        <v>3.2</v>
      </c>
      <c r="Q45" s="18"/>
    </row>
    <row r="46" spans="1:17" x14ac:dyDescent="0.3">
      <c r="A46">
        <v>48</v>
      </c>
      <c r="B46" t="s">
        <v>4</v>
      </c>
      <c r="C46" t="s">
        <v>9</v>
      </c>
      <c r="D46">
        <v>2.1</v>
      </c>
      <c r="L46" s="22"/>
      <c r="M46" s="22"/>
      <c r="N46" s="22">
        <v>4.4000000000000004</v>
      </c>
      <c r="O46" s="22">
        <v>2.6</v>
      </c>
      <c r="Q46" s="18"/>
    </row>
    <row r="47" spans="1:17" x14ac:dyDescent="0.3">
      <c r="A47">
        <v>49</v>
      </c>
      <c r="B47" t="s">
        <v>11</v>
      </c>
      <c r="C47" t="s">
        <v>9</v>
      </c>
      <c r="D47">
        <v>5.5</v>
      </c>
      <c r="L47" s="22"/>
      <c r="M47" s="22"/>
      <c r="N47" s="22">
        <v>3.6</v>
      </c>
      <c r="O47" s="22">
        <v>3.2</v>
      </c>
      <c r="Q47" s="16"/>
    </row>
    <row r="48" spans="1:17" x14ac:dyDescent="0.3">
      <c r="A48">
        <v>50</v>
      </c>
      <c r="B48" t="s">
        <v>11</v>
      </c>
      <c r="C48" t="s">
        <v>5</v>
      </c>
      <c r="D48">
        <v>5.8</v>
      </c>
      <c r="L48" s="22"/>
      <c r="M48" s="22"/>
      <c r="N48" s="22">
        <v>8.3000000000000007</v>
      </c>
      <c r="O48" s="22">
        <v>1.8</v>
      </c>
      <c r="Q48" s="17"/>
    </row>
    <row r="49" spans="1:17" x14ac:dyDescent="0.3">
      <c r="A49">
        <v>51</v>
      </c>
      <c r="B49" t="s">
        <v>4</v>
      </c>
      <c r="C49" t="s">
        <v>10</v>
      </c>
      <c r="D49">
        <v>3.9</v>
      </c>
      <c r="L49" s="22"/>
      <c r="M49" s="22"/>
      <c r="N49" s="22">
        <v>17.600000000000001</v>
      </c>
      <c r="O49" s="22">
        <v>4.2</v>
      </c>
    </row>
    <row r="50" spans="1:17" x14ac:dyDescent="0.3">
      <c r="A50">
        <v>52</v>
      </c>
      <c r="B50" t="s">
        <v>11</v>
      </c>
      <c r="C50" t="s">
        <v>9</v>
      </c>
      <c r="D50">
        <v>17.600000000000001</v>
      </c>
      <c r="Q50" s="18"/>
    </row>
    <row r="51" spans="1:17" ht="18" x14ac:dyDescent="0.3">
      <c r="A51">
        <v>53</v>
      </c>
      <c r="B51" t="s">
        <v>4</v>
      </c>
      <c r="C51" t="s">
        <v>7</v>
      </c>
      <c r="D51">
        <v>1.9</v>
      </c>
      <c r="F51" s="15"/>
      <c r="Q51" s="18"/>
    </row>
    <row r="52" spans="1:17" x14ac:dyDescent="0.3">
      <c r="A52">
        <v>54</v>
      </c>
      <c r="B52" t="s">
        <v>6</v>
      </c>
      <c r="C52" t="s">
        <v>9</v>
      </c>
      <c r="D52">
        <v>4.0999999999999996</v>
      </c>
      <c r="F52" s="16"/>
      <c r="Q52" s="18"/>
    </row>
    <row r="53" spans="1:17" x14ac:dyDescent="0.3">
      <c r="A53">
        <v>55</v>
      </c>
      <c r="B53" t="s">
        <v>4</v>
      </c>
      <c r="C53" t="s">
        <v>9</v>
      </c>
      <c r="D53">
        <v>3.4</v>
      </c>
      <c r="F53" s="17"/>
      <c r="Q53" s="16"/>
    </row>
    <row r="54" spans="1:17" x14ac:dyDescent="0.3">
      <c r="A54">
        <v>56</v>
      </c>
      <c r="B54" t="s">
        <v>6</v>
      </c>
      <c r="C54" t="s">
        <v>5</v>
      </c>
      <c r="D54">
        <v>7</v>
      </c>
      <c r="F54" s="16"/>
      <c r="Q54" s="17"/>
    </row>
    <row r="55" spans="1:17" x14ac:dyDescent="0.3">
      <c r="A55">
        <v>57</v>
      </c>
      <c r="B55" t="s">
        <v>6</v>
      </c>
      <c r="C55" t="s">
        <v>5</v>
      </c>
      <c r="D55">
        <v>7</v>
      </c>
      <c r="F55" s="17"/>
      <c r="Q55" s="16"/>
    </row>
    <row r="56" spans="1:17" x14ac:dyDescent="0.3">
      <c r="A56">
        <v>58</v>
      </c>
      <c r="B56" t="s">
        <v>8</v>
      </c>
      <c r="C56" t="s">
        <v>10</v>
      </c>
      <c r="D56">
        <v>7.9</v>
      </c>
      <c r="F56" s="16"/>
      <c r="Q56" s="18"/>
    </row>
    <row r="57" spans="1:17" x14ac:dyDescent="0.3">
      <c r="A57">
        <v>59</v>
      </c>
      <c r="B57" t="s">
        <v>4</v>
      </c>
      <c r="C57" t="s">
        <v>7</v>
      </c>
      <c r="D57">
        <v>3.5</v>
      </c>
      <c r="F57" s="17"/>
      <c r="Q57" s="18"/>
    </row>
    <row r="58" spans="1:17" x14ac:dyDescent="0.3">
      <c r="A58">
        <v>60</v>
      </c>
      <c r="B58" t="s">
        <v>8</v>
      </c>
      <c r="C58" t="s">
        <v>5</v>
      </c>
      <c r="D58">
        <v>5.0999999999999996</v>
      </c>
      <c r="Q58" s="18"/>
    </row>
    <row r="59" spans="1:17" x14ac:dyDescent="0.3">
      <c r="A59">
        <v>61</v>
      </c>
      <c r="B59" t="s">
        <v>4</v>
      </c>
      <c r="C59" t="s">
        <v>9</v>
      </c>
      <c r="D59">
        <v>3.8</v>
      </c>
      <c r="F59" s="8"/>
      <c r="Q59" s="18"/>
    </row>
    <row r="60" spans="1:17" x14ac:dyDescent="0.3">
      <c r="A60">
        <v>62</v>
      </c>
      <c r="B60" t="s">
        <v>4</v>
      </c>
      <c r="C60" t="s">
        <v>10</v>
      </c>
      <c r="D60">
        <v>3.5</v>
      </c>
      <c r="Q60" s="18"/>
    </row>
    <row r="61" spans="1:17" x14ac:dyDescent="0.3">
      <c r="A61">
        <v>63</v>
      </c>
      <c r="B61" t="s">
        <v>8</v>
      </c>
      <c r="C61" t="s">
        <v>9</v>
      </c>
      <c r="D61">
        <v>3.7</v>
      </c>
    </row>
    <row r="62" spans="1:17" ht="23.4" x14ac:dyDescent="0.3">
      <c r="A62">
        <v>64</v>
      </c>
      <c r="B62" t="s">
        <v>8</v>
      </c>
      <c r="C62" t="s">
        <v>9</v>
      </c>
      <c r="D62">
        <v>4.8</v>
      </c>
      <c r="Q62" s="23"/>
    </row>
    <row r="63" spans="1:17" ht="18" x14ac:dyDescent="0.3">
      <c r="A63">
        <v>66</v>
      </c>
      <c r="B63" t="s">
        <v>11</v>
      </c>
      <c r="C63" t="s">
        <v>10</v>
      </c>
      <c r="D63">
        <v>4.5999999999999996</v>
      </c>
      <c r="F63" s="15"/>
      <c r="Q63" s="16"/>
    </row>
    <row r="64" spans="1:17" x14ac:dyDescent="0.3">
      <c r="A64">
        <v>67</v>
      </c>
      <c r="B64" t="s">
        <v>6</v>
      </c>
      <c r="C64" t="s">
        <v>7</v>
      </c>
      <c r="D64">
        <v>14</v>
      </c>
      <c r="F64" s="16"/>
      <c r="Q64" s="16"/>
    </row>
    <row r="65" spans="1:17" x14ac:dyDescent="0.3">
      <c r="A65">
        <v>68</v>
      </c>
      <c r="B65" t="s">
        <v>8</v>
      </c>
      <c r="C65" t="s">
        <v>7</v>
      </c>
      <c r="D65">
        <v>4.0999999999999996</v>
      </c>
      <c r="F65" s="17"/>
      <c r="Q65" s="16"/>
    </row>
    <row r="66" spans="1:17" x14ac:dyDescent="0.3">
      <c r="A66">
        <v>69</v>
      </c>
      <c r="B66" t="s">
        <v>6</v>
      </c>
      <c r="C66" t="s">
        <v>5</v>
      </c>
      <c r="D66">
        <v>10.6</v>
      </c>
      <c r="F66" s="16"/>
      <c r="Q66" s="16"/>
    </row>
    <row r="67" spans="1:17" x14ac:dyDescent="0.3">
      <c r="A67">
        <v>70</v>
      </c>
      <c r="B67" t="s">
        <v>11</v>
      </c>
      <c r="C67" t="s">
        <v>5</v>
      </c>
      <c r="D67">
        <v>2.2000000000000002</v>
      </c>
      <c r="F67" s="16"/>
      <c r="Q67" s="16"/>
    </row>
    <row r="68" spans="1:17" x14ac:dyDescent="0.3">
      <c r="A68">
        <v>71</v>
      </c>
      <c r="B68" t="s">
        <v>11</v>
      </c>
      <c r="C68" t="s">
        <v>10</v>
      </c>
      <c r="D68">
        <v>6</v>
      </c>
      <c r="F68" s="17"/>
      <c r="Q68" s="16"/>
    </row>
    <row r="69" spans="1:17" x14ac:dyDescent="0.3">
      <c r="A69">
        <v>73</v>
      </c>
      <c r="B69" t="s">
        <v>8</v>
      </c>
      <c r="C69" t="s">
        <v>7</v>
      </c>
      <c r="D69">
        <v>3.5</v>
      </c>
      <c r="F69" s="16"/>
    </row>
    <row r="70" spans="1:17" x14ac:dyDescent="0.3">
      <c r="A70">
        <v>74</v>
      </c>
      <c r="B70" t="s">
        <v>11</v>
      </c>
      <c r="C70" t="s">
        <v>7</v>
      </c>
      <c r="D70">
        <v>6.6</v>
      </c>
      <c r="F70" s="16"/>
    </row>
    <row r="71" spans="1:17" ht="23.4" x14ac:dyDescent="0.3">
      <c r="A71">
        <v>75</v>
      </c>
      <c r="B71" t="s">
        <v>8</v>
      </c>
      <c r="C71" t="s">
        <v>9</v>
      </c>
      <c r="D71">
        <v>4.0999999999999996</v>
      </c>
      <c r="F71" s="17"/>
      <c r="Q71" s="23"/>
    </row>
    <row r="72" spans="1:17" x14ac:dyDescent="0.3">
      <c r="A72">
        <v>76</v>
      </c>
      <c r="B72" t="s">
        <v>11</v>
      </c>
      <c r="C72" t="s">
        <v>7</v>
      </c>
      <c r="D72">
        <v>3.4</v>
      </c>
      <c r="F72" s="16"/>
      <c r="Q72" s="16"/>
    </row>
    <row r="73" spans="1:17" x14ac:dyDescent="0.3">
      <c r="A73">
        <v>78</v>
      </c>
      <c r="B73" t="s">
        <v>6</v>
      </c>
      <c r="C73" t="s">
        <v>10</v>
      </c>
      <c r="D73">
        <v>7.4</v>
      </c>
      <c r="Q73" s="17"/>
    </row>
    <row r="74" spans="1:17" x14ac:dyDescent="0.3">
      <c r="A74">
        <v>79</v>
      </c>
      <c r="B74" t="s">
        <v>4</v>
      </c>
      <c r="C74" t="s">
        <v>9</v>
      </c>
      <c r="D74">
        <v>2.4</v>
      </c>
      <c r="Q74" s="16"/>
    </row>
    <row r="75" spans="1:17" x14ac:dyDescent="0.3">
      <c r="A75">
        <v>81</v>
      </c>
      <c r="B75" t="s">
        <v>4</v>
      </c>
      <c r="C75" t="s">
        <v>7</v>
      </c>
      <c r="D75">
        <v>3</v>
      </c>
      <c r="Q75" s="18"/>
    </row>
    <row r="76" spans="1:17" x14ac:dyDescent="0.3">
      <c r="A76">
        <v>82</v>
      </c>
      <c r="B76" t="s">
        <v>6</v>
      </c>
      <c r="C76" t="s">
        <v>7</v>
      </c>
      <c r="D76">
        <v>4.7</v>
      </c>
      <c r="Q76" s="18"/>
    </row>
    <row r="77" spans="1:17" x14ac:dyDescent="0.3">
      <c r="A77">
        <v>83</v>
      </c>
      <c r="B77" t="s">
        <v>8</v>
      </c>
      <c r="C77" t="s">
        <v>10</v>
      </c>
      <c r="D77">
        <v>6.1</v>
      </c>
      <c r="Q77" s="18"/>
    </row>
    <row r="78" spans="1:17" x14ac:dyDescent="0.3">
      <c r="A78">
        <v>85</v>
      </c>
      <c r="B78" t="s">
        <v>4</v>
      </c>
      <c r="C78" t="s">
        <v>10</v>
      </c>
      <c r="D78">
        <v>1.4</v>
      </c>
      <c r="Q78" s="16"/>
    </row>
    <row r="79" spans="1:17" x14ac:dyDescent="0.3">
      <c r="A79">
        <v>86</v>
      </c>
      <c r="B79" t="s">
        <v>4</v>
      </c>
      <c r="C79" t="s">
        <v>5</v>
      </c>
      <c r="D79">
        <v>3.1</v>
      </c>
      <c r="Q79" s="17"/>
    </row>
    <row r="80" spans="1:17" x14ac:dyDescent="0.3">
      <c r="A80">
        <v>87</v>
      </c>
      <c r="B80" t="s">
        <v>11</v>
      </c>
      <c r="C80" t="s">
        <v>9</v>
      </c>
      <c r="D80">
        <v>4</v>
      </c>
    </row>
    <row r="81" spans="1:17" x14ac:dyDescent="0.3">
      <c r="A81">
        <v>88</v>
      </c>
      <c r="B81" t="s">
        <v>8</v>
      </c>
      <c r="C81" t="s">
        <v>9</v>
      </c>
      <c r="D81">
        <v>14.9</v>
      </c>
      <c r="Q81" s="18"/>
    </row>
    <row r="82" spans="1:17" x14ac:dyDescent="0.3">
      <c r="A82">
        <v>89</v>
      </c>
      <c r="B82" t="s">
        <v>6</v>
      </c>
      <c r="C82" t="s">
        <v>9</v>
      </c>
      <c r="D82">
        <v>4.4000000000000004</v>
      </c>
      <c r="Q82" s="16"/>
    </row>
    <row r="83" spans="1:17" x14ac:dyDescent="0.3">
      <c r="A83">
        <v>90</v>
      </c>
      <c r="B83" t="s">
        <v>11</v>
      </c>
      <c r="C83" t="s">
        <v>7</v>
      </c>
      <c r="D83">
        <v>4.8</v>
      </c>
      <c r="Q83" s="17"/>
    </row>
    <row r="84" spans="1:17" x14ac:dyDescent="0.3">
      <c r="A84">
        <v>92</v>
      </c>
      <c r="B84" t="s">
        <v>6</v>
      </c>
      <c r="C84" t="s">
        <v>5</v>
      </c>
      <c r="D84">
        <v>7.7</v>
      </c>
    </row>
    <row r="85" spans="1:17" x14ac:dyDescent="0.3">
      <c r="A85">
        <v>93</v>
      </c>
      <c r="B85" t="s">
        <v>11</v>
      </c>
      <c r="C85" t="s">
        <v>9</v>
      </c>
      <c r="D85">
        <v>3.2</v>
      </c>
      <c r="Q85" s="18"/>
    </row>
    <row r="86" spans="1:17" x14ac:dyDescent="0.3">
      <c r="A86">
        <v>94</v>
      </c>
      <c r="B86" t="s">
        <v>11</v>
      </c>
      <c r="C86" t="s">
        <v>10</v>
      </c>
      <c r="D86">
        <v>4.5</v>
      </c>
      <c r="Q86" s="16"/>
    </row>
    <row r="87" spans="1:17" x14ac:dyDescent="0.3">
      <c r="A87">
        <v>95</v>
      </c>
      <c r="B87" t="s">
        <v>11</v>
      </c>
      <c r="C87" t="s">
        <v>10</v>
      </c>
      <c r="D87">
        <v>4.3</v>
      </c>
      <c r="Q87" s="17"/>
    </row>
    <row r="88" spans="1:17" x14ac:dyDescent="0.3">
      <c r="A88">
        <v>96</v>
      </c>
      <c r="B88" t="s">
        <v>11</v>
      </c>
      <c r="C88" t="s">
        <v>7</v>
      </c>
      <c r="D88">
        <v>4</v>
      </c>
      <c r="Q88" s="16"/>
    </row>
    <row r="89" spans="1:17" x14ac:dyDescent="0.3">
      <c r="A89">
        <v>97</v>
      </c>
      <c r="B89" t="s">
        <v>11</v>
      </c>
      <c r="C89" t="s">
        <v>10</v>
      </c>
      <c r="D89">
        <v>7.6</v>
      </c>
      <c r="Q89" s="18"/>
    </row>
    <row r="90" spans="1:17" x14ac:dyDescent="0.3">
      <c r="A90">
        <v>98</v>
      </c>
      <c r="B90" t="s">
        <v>6</v>
      </c>
      <c r="C90" t="s">
        <v>5</v>
      </c>
      <c r="D90">
        <v>6.8</v>
      </c>
    </row>
    <row r="91" spans="1:17" ht="23.4" x14ac:dyDescent="0.3">
      <c r="A91">
        <v>99</v>
      </c>
      <c r="B91" t="s">
        <v>11</v>
      </c>
      <c r="C91" t="s">
        <v>9</v>
      </c>
      <c r="D91">
        <v>3.1</v>
      </c>
      <c r="Q91" s="23"/>
    </row>
    <row r="92" spans="1:17" x14ac:dyDescent="0.3">
      <c r="A92">
        <v>100</v>
      </c>
      <c r="B92" t="s">
        <v>8</v>
      </c>
      <c r="C92" t="s">
        <v>7</v>
      </c>
      <c r="D92">
        <v>4.9000000000000004</v>
      </c>
      <c r="Q92" s="16"/>
    </row>
    <row r="93" spans="1:17" x14ac:dyDescent="0.3">
      <c r="A93">
        <v>101</v>
      </c>
      <c r="B93" t="s">
        <v>4</v>
      </c>
      <c r="C93" t="s">
        <v>9</v>
      </c>
      <c r="D93">
        <v>4.7</v>
      </c>
      <c r="Q93" s="17"/>
    </row>
    <row r="94" spans="1:17" x14ac:dyDescent="0.3">
      <c r="A94">
        <v>102</v>
      </c>
      <c r="B94" t="s">
        <v>11</v>
      </c>
      <c r="C94" t="s">
        <v>9</v>
      </c>
      <c r="D94">
        <v>6.5</v>
      </c>
      <c r="Q94" s="16"/>
    </row>
    <row r="95" spans="1:17" x14ac:dyDescent="0.3">
      <c r="A95">
        <v>103</v>
      </c>
      <c r="B95" t="s">
        <v>11</v>
      </c>
      <c r="C95" t="s">
        <v>5</v>
      </c>
      <c r="D95">
        <v>2.7</v>
      </c>
      <c r="Q95" s="17"/>
    </row>
    <row r="96" spans="1:17" x14ac:dyDescent="0.3">
      <c r="A96">
        <v>104</v>
      </c>
      <c r="B96" t="s">
        <v>6</v>
      </c>
      <c r="C96" t="s">
        <v>10</v>
      </c>
      <c r="D96">
        <v>5</v>
      </c>
      <c r="Q96" s="16"/>
    </row>
    <row r="97" spans="1:17" x14ac:dyDescent="0.3">
      <c r="A97">
        <v>105</v>
      </c>
      <c r="B97" t="s">
        <v>11</v>
      </c>
      <c r="C97" t="s">
        <v>10</v>
      </c>
      <c r="D97">
        <v>6.9</v>
      </c>
      <c r="Q97" s="17"/>
    </row>
    <row r="98" spans="1:17" x14ac:dyDescent="0.3">
      <c r="A98">
        <v>106</v>
      </c>
      <c r="B98" t="s">
        <v>11</v>
      </c>
      <c r="C98" t="s">
        <v>9</v>
      </c>
      <c r="D98">
        <v>3.9</v>
      </c>
    </row>
    <row r="99" spans="1:17" ht="23.4" x14ac:dyDescent="0.3">
      <c r="A99">
        <v>107</v>
      </c>
      <c r="B99" t="s">
        <v>11</v>
      </c>
      <c r="C99" t="s">
        <v>7</v>
      </c>
      <c r="D99">
        <v>17.7</v>
      </c>
      <c r="Q99" s="23"/>
    </row>
    <row r="100" spans="1:17" x14ac:dyDescent="0.3">
      <c r="A100">
        <v>108</v>
      </c>
      <c r="B100" t="s">
        <v>6</v>
      </c>
      <c r="C100" t="s">
        <v>10</v>
      </c>
      <c r="D100">
        <v>7.5</v>
      </c>
      <c r="Q100" s="16"/>
    </row>
    <row r="101" spans="1:17" x14ac:dyDescent="0.3">
      <c r="A101">
        <v>109</v>
      </c>
      <c r="B101" t="s">
        <v>11</v>
      </c>
      <c r="C101" t="s">
        <v>7</v>
      </c>
      <c r="D101">
        <v>3.6</v>
      </c>
      <c r="Q101" s="17"/>
    </row>
    <row r="102" spans="1:17" x14ac:dyDescent="0.3">
      <c r="A102">
        <v>110</v>
      </c>
      <c r="B102" t="s">
        <v>4</v>
      </c>
      <c r="C102" t="s">
        <v>10</v>
      </c>
      <c r="D102">
        <v>3</v>
      </c>
      <c r="Q102" s="16"/>
    </row>
    <row r="103" spans="1:17" x14ac:dyDescent="0.3">
      <c r="A103">
        <v>112</v>
      </c>
      <c r="B103" t="s">
        <v>4</v>
      </c>
      <c r="C103" t="s">
        <v>5</v>
      </c>
      <c r="D103">
        <v>2.2000000000000002</v>
      </c>
      <c r="Q103" s="17"/>
    </row>
    <row r="104" spans="1:17" x14ac:dyDescent="0.3">
      <c r="A104">
        <v>113</v>
      </c>
      <c r="B104" t="s">
        <v>6</v>
      </c>
      <c r="C104" t="s">
        <v>7</v>
      </c>
      <c r="D104">
        <v>5.5</v>
      </c>
      <c r="Q104" s="16"/>
    </row>
    <row r="105" spans="1:17" x14ac:dyDescent="0.3">
      <c r="A105">
        <v>114</v>
      </c>
      <c r="B105" t="s">
        <v>11</v>
      </c>
      <c r="C105" t="s">
        <v>5</v>
      </c>
      <c r="D105">
        <v>12.1</v>
      </c>
      <c r="Q105" s="17"/>
    </row>
    <row r="106" spans="1:17" x14ac:dyDescent="0.3">
      <c r="A106">
        <v>115</v>
      </c>
      <c r="B106" t="s">
        <v>4</v>
      </c>
      <c r="C106" t="s">
        <v>5</v>
      </c>
      <c r="D106">
        <v>4.3</v>
      </c>
    </row>
    <row r="107" spans="1:17" x14ac:dyDescent="0.3">
      <c r="A107">
        <v>116</v>
      </c>
      <c r="B107" t="s">
        <v>6</v>
      </c>
      <c r="C107" t="s">
        <v>7</v>
      </c>
      <c r="D107">
        <v>3.1</v>
      </c>
    </row>
    <row r="108" spans="1:17" x14ac:dyDescent="0.3">
      <c r="A108">
        <v>117</v>
      </c>
      <c r="B108" t="s">
        <v>8</v>
      </c>
      <c r="C108" t="s">
        <v>5</v>
      </c>
      <c r="D108">
        <v>3.6</v>
      </c>
    </row>
    <row r="109" spans="1:17" x14ac:dyDescent="0.3">
      <c r="A109">
        <v>118</v>
      </c>
      <c r="B109" t="s">
        <v>11</v>
      </c>
      <c r="C109" t="s">
        <v>9</v>
      </c>
      <c r="D109">
        <v>5.2</v>
      </c>
    </row>
    <row r="110" spans="1:17" x14ac:dyDescent="0.3">
      <c r="A110">
        <v>119</v>
      </c>
      <c r="B110" t="s">
        <v>6</v>
      </c>
      <c r="C110" t="s">
        <v>5</v>
      </c>
      <c r="D110">
        <v>8.9</v>
      </c>
    </row>
    <row r="111" spans="1:17" x14ac:dyDescent="0.3">
      <c r="A111">
        <v>120</v>
      </c>
      <c r="B111" t="s">
        <v>8</v>
      </c>
      <c r="C111" t="s">
        <v>10</v>
      </c>
      <c r="D111">
        <v>2.6</v>
      </c>
    </row>
    <row r="112" spans="1:17" x14ac:dyDescent="0.3">
      <c r="A112">
        <v>121</v>
      </c>
      <c r="B112" t="s">
        <v>6</v>
      </c>
      <c r="C112" t="s">
        <v>7</v>
      </c>
      <c r="D112">
        <v>8.3000000000000007</v>
      </c>
    </row>
    <row r="113" spans="1:4" x14ac:dyDescent="0.3">
      <c r="A113">
        <v>122</v>
      </c>
      <c r="B113" t="s">
        <v>8</v>
      </c>
      <c r="C113" t="s">
        <v>9</v>
      </c>
      <c r="D113">
        <v>4</v>
      </c>
    </row>
    <row r="114" spans="1:4" x14ac:dyDescent="0.3">
      <c r="A114">
        <v>124</v>
      </c>
      <c r="B114" t="s">
        <v>4</v>
      </c>
      <c r="C114" t="s">
        <v>10</v>
      </c>
      <c r="D114">
        <v>3.4</v>
      </c>
    </row>
    <row r="115" spans="1:4" x14ac:dyDescent="0.3">
      <c r="A115">
        <v>125</v>
      </c>
      <c r="B115" t="s">
        <v>8</v>
      </c>
      <c r="C115" t="s">
        <v>10</v>
      </c>
      <c r="D115">
        <v>4.2</v>
      </c>
    </row>
    <row r="116" spans="1:4" x14ac:dyDescent="0.3">
      <c r="A116">
        <v>126</v>
      </c>
      <c r="B116" t="s">
        <v>6</v>
      </c>
      <c r="C116" t="s">
        <v>10</v>
      </c>
      <c r="D116">
        <v>4.8</v>
      </c>
    </row>
    <row r="117" spans="1:4" x14ac:dyDescent="0.3">
      <c r="A117">
        <v>127</v>
      </c>
      <c r="B117" t="s">
        <v>11</v>
      </c>
      <c r="C117" t="s">
        <v>5</v>
      </c>
      <c r="D117">
        <v>5.0999999999999996</v>
      </c>
    </row>
    <row r="118" spans="1:4" x14ac:dyDescent="0.3">
      <c r="A118">
        <v>129</v>
      </c>
      <c r="B118" t="s">
        <v>6</v>
      </c>
      <c r="C118" t="s">
        <v>7</v>
      </c>
      <c r="D118">
        <v>6.2</v>
      </c>
    </row>
    <row r="119" spans="1:4" x14ac:dyDescent="0.3">
      <c r="A119">
        <v>130</v>
      </c>
      <c r="B119" t="s">
        <v>6</v>
      </c>
      <c r="C119" t="s">
        <v>7</v>
      </c>
      <c r="D119">
        <v>7.3</v>
      </c>
    </row>
    <row r="120" spans="1:4" x14ac:dyDescent="0.3">
      <c r="A120">
        <v>131</v>
      </c>
      <c r="B120" t="s">
        <v>6</v>
      </c>
      <c r="C120" t="s">
        <v>9</v>
      </c>
      <c r="D120">
        <v>9.1999999999999993</v>
      </c>
    </row>
    <row r="121" spans="1:4" x14ac:dyDescent="0.3">
      <c r="A121">
        <v>133</v>
      </c>
      <c r="B121" t="s">
        <v>8</v>
      </c>
      <c r="C121" t="s">
        <v>7</v>
      </c>
      <c r="D121">
        <v>6.1</v>
      </c>
    </row>
    <row r="122" spans="1:4" x14ac:dyDescent="0.3">
      <c r="A122">
        <v>134</v>
      </c>
      <c r="B122" t="s">
        <v>8</v>
      </c>
      <c r="C122" t="s">
        <v>5</v>
      </c>
      <c r="D122">
        <v>2</v>
      </c>
    </row>
    <row r="123" spans="1:4" x14ac:dyDescent="0.3">
      <c r="A123">
        <v>135</v>
      </c>
      <c r="B123" t="s">
        <v>4</v>
      </c>
      <c r="C123" t="s">
        <v>10</v>
      </c>
      <c r="D123">
        <v>12.9</v>
      </c>
    </row>
    <row r="124" spans="1:4" x14ac:dyDescent="0.3">
      <c r="A124">
        <v>136</v>
      </c>
      <c r="B124" t="s">
        <v>8</v>
      </c>
      <c r="C124" t="s">
        <v>7</v>
      </c>
      <c r="D124">
        <v>4.5999999999999996</v>
      </c>
    </row>
    <row r="125" spans="1:4" x14ac:dyDescent="0.3">
      <c r="A125">
        <v>137</v>
      </c>
      <c r="B125" t="s">
        <v>8</v>
      </c>
      <c r="C125" t="s">
        <v>9</v>
      </c>
      <c r="D125">
        <v>13.3</v>
      </c>
    </row>
    <row r="126" spans="1:4" x14ac:dyDescent="0.3">
      <c r="A126">
        <v>138</v>
      </c>
      <c r="B126" t="s">
        <v>8</v>
      </c>
      <c r="C126" t="s">
        <v>5</v>
      </c>
      <c r="D126">
        <v>3.4</v>
      </c>
    </row>
    <row r="127" spans="1:4" x14ac:dyDescent="0.3">
      <c r="A127">
        <v>139</v>
      </c>
      <c r="B127" t="s">
        <v>4</v>
      </c>
      <c r="C127" t="s">
        <v>7</v>
      </c>
      <c r="D127">
        <v>2.8</v>
      </c>
    </row>
    <row r="128" spans="1:4" x14ac:dyDescent="0.3">
      <c r="A128">
        <v>140</v>
      </c>
      <c r="B128" t="s">
        <v>8</v>
      </c>
      <c r="C128" t="s">
        <v>7</v>
      </c>
      <c r="D128">
        <v>3.5</v>
      </c>
    </row>
    <row r="129" spans="1:4" x14ac:dyDescent="0.3">
      <c r="A129">
        <v>141</v>
      </c>
      <c r="B129" t="s">
        <v>6</v>
      </c>
      <c r="C129" t="s">
        <v>5</v>
      </c>
      <c r="D129">
        <v>4.8</v>
      </c>
    </row>
    <row r="130" spans="1:4" x14ac:dyDescent="0.3">
      <c r="A130">
        <v>142</v>
      </c>
      <c r="B130" t="s">
        <v>8</v>
      </c>
      <c r="C130" t="s">
        <v>7</v>
      </c>
      <c r="D130">
        <v>16.8</v>
      </c>
    </row>
    <row r="131" spans="1:4" x14ac:dyDescent="0.3">
      <c r="A131">
        <v>143</v>
      </c>
      <c r="B131" t="s">
        <v>6</v>
      </c>
      <c r="C131" t="s">
        <v>5</v>
      </c>
      <c r="D131">
        <v>6.7</v>
      </c>
    </row>
    <row r="132" spans="1:4" x14ac:dyDescent="0.3">
      <c r="A132">
        <v>144</v>
      </c>
      <c r="B132" t="s">
        <v>6</v>
      </c>
      <c r="C132" t="s">
        <v>10</v>
      </c>
      <c r="D132">
        <v>4.5999999999999996</v>
      </c>
    </row>
    <row r="133" spans="1:4" x14ac:dyDescent="0.3">
      <c r="A133">
        <v>145</v>
      </c>
      <c r="B133" t="s">
        <v>6</v>
      </c>
      <c r="C133" t="s">
        <v>5</v>
      </c>
      <c r="D133">
        <v>7.8</v>
      </c>
    </row>
    <row r="134" spans="1:4" x14ac:dyDescent="0.3">
      <c r="A134">
        <v>146</v>
      </c>
      <c r="B134" t="s">
        <v>4</v>
      </c>
      <c r="C134" t="s">
        <v>5</v>
      </c>
      <c r="D134">
        <v>3.2</v>
      </c>
    </row>
    <row r="135" spans="1:4" x14ac:dyDescent="0.3">
      <c r="A135">
        <v>147</v>
      </c>
      <c r="B135" t="s">
        <v>4</v>
      </c>
      <c r="C135" t="s">
        <v>5</v>
      </c>
      <c r="D135">
        <v>3.7</v>
      </c>
    </row>
    <row r="136" spans="1:4" x14ac:dyDescent="0.3">
      <c r="A136">
        <v>148</v>
      </c>
      <c r="B136" t="s">
        <v>4</v>
      </c>
      <c r="C136" t="s">
        <v>7</v>
      </c>
      <c r="D136">
        <v>3.5</v>
      </c>
    </row>
    <row r="137" spans="1:4" x14ac:dyDescent="0.3">
      <c r="A137">
        <v>149</v>
      </c>
      <c r="B137" t="s">
        <v>8</v>
      </c>
      <c r="C137" t="s">
        <v>7</v>
      </c>
      <c r="D137">
        <v>3.2</v>
      </c>
    </row>
    <row r="138" spans="1:4" x14ac:dyDescent="0.3">
      <c r="A138">
        <v>150</v>
      </c>
      <c r="B138" t="s">
        <v>6</v>
      </c>
      <c r="C138" t="s">
        <v>5</v>
      </c>
      <c r="D138">
        <v>4.9000000000000004</v>
      </c>
    </row>
    <row r="139" spans="1:4" x14ac:dyDescent="0.3">
      <c r="A139">
        <v>151</v>
      </c>
      <c r="B139" t="s">
        <v>4</v>
      </c>
      <c r="C139" t="s">
        <v>7</v>
      </c>
      <c r="D139">
        <v>3.6</v>
      </c>
    </row>
    <row r="140" spans="1:4" x14ac:dyDescent="0.3">
      <c r="A140">
        <v>152</v>
      </c>
      <c r="B140" t="s">
        <v>4</v>
      </c>
      <c r="C140" t="s">
        <v>9</v>
      </c>
      <c r="D140">
        <v>3.5</v>
      </c>
    </row>
    <row r="141" spans="1:4" x14ac:dyDescent="0.3">
      <c r="A141">
        <v>153</v>
      </c>
      <c r="B141" t="s">
        <v>8</v>
      </c>
      <c r="C141" t="s">
        <v>9</v>
      </c>
      <c r="D141">
        <v>4</v>
      </c>
    </row>
    <row r="142" spans="1:4" x14ac:dyDescent="0.3">
      <c r="A142">
        <v>155</v>
      </c>
      <c r="B142" t="s">
        <v>8</v>
      </c>
      <c r="C142" t="s">
        <v>7</v>
      </c>
      <c r="D142">
        <v>5.3</v>
      </c>
    </row>
    <row r="143" spans="1:4" x14ac:dyDescent="0.3">
      <c r="A143">
        <v>156</v>
      </c>
      <c r="B143" t="s">
        <v>11</v>
      </c>
      <c r="C143" t="s">
        <v>5</v>
      </c>
      <c r="D143">
        <v>4.0999999999999996</v>
      </c>
    </row>
    <row r="144" spans="1:4" x14ac:dyDescent="0.3">
      <c r="A144">
        <v>157</v>
      </c>
      <c r="B144" t="s">
        <v>4</v>
      </c>
      <c r="C144" t="s">
        <v>10</v>
      </c>
      <c r="D144">
        <v>3.4</v>
      </c>
    </row>
    <row r="145" spans="1:4" x14ac:dyDescent="0.3">
      <c r="A145">
        <v>158</v>
      </c>
      <c r="B145" t="s">
        <v>11</v>
      </c>
      <c r="C145" t="s">
        <v>7</v>
      </c>
      <c r="D145">
        <v>4.7</v>
      </c>
    </row>
    <row r="146" spans="1:4" x14ac:dyDescent="0.3">
      <c r="A146">
        <v>159</v>
      </c>
      <c r="B146" t="s">
        <v>8</v>
      </c>
      <c r="C146" t="s">
        <v>9</v>
      </c>
      <c r="D146">
        <v>3.8</v>
      </c>
    </row>
    <row r="147" spans="1:4" x14ac:dyDescent="0.3">
      <c r="A147">
        <v>162</v>
      </c>
      <c r="B147" t="s">
        <v>8</v>
      </c>
      <c r="C147" t="s">
        <v>9</v>
      </c>
      <c r="D147">
        <v>4.8</v>
      </c>
    </row>
    <row r="148" spans="1:4" x14ac:dyDescent="0.3">
      <c r="A148">
        <v>163</v>
      </c>
      <c r="B148" t="s">
        <v>6</v>
      </c>
      <c r="C148" t="s">
        <v>9</v>
      </c>
      <c r="D148">
        <v>8.6</v>
      </c>
    </row>
    <row r="149" spans="1:4" x14ac:dyDescent="0.3">
      <c r="A149">
        <v>164</v>
      </c>
      <c r="B149" t="s">
        <v>6</v>
      </c>
      <c r="C149" t="s">
        <v>10</v>
      </c>
      <c r="D149">
        <v>6</v>
      </c>
    </row>
    <row r="150" spans="1:4" x14ac:dyDescent="0.3">
      <c r="A150">
        <v>165</v>
      </c>
      <c r="B150" t="s">
        <v>11</v>
      </c>
      <c r="C150" t="s">
        <v>5</v>
      </c>
      <c r="D150">
        <v>15</v>
      </c>
    </row>
    <row r="151" spans="1:4" x14ac:dyDescent="0.3">
      <c r="A151">
        <v>166</v>
      </c>
      <c r="B151" t="s">
        <v>8</v>
      </c>
      <c r="C151" t="s">
        <v>5</v>
      </c>
      <c r="D151">
        <v>3.7</v>
      </c>
    </row>
    <row r="152" spans="1:4" x14ac:dyDescent="0.3">
      <c r="A152">
        <v>167</v>
      </c>
      <c r="B152" t="s">
        <v>6</v>
      </c>
      <c r="C152" t="s">
        <v>10</v>
      </c>
      <c r="D152">
        <v>6.6</v>
      </c>
    </row>
    <row r="153" spans="1:4" x14ac:dyDescent="0.3">
      <c r="A153">
        <v>168</v>
      </c>
      <c r="B153" t="s">
        <v>4</v>
      </c>
      <c r="C153" t="s">
        <v>10</v>
      </c>
      <c r="D153">
        <v>2.9</v>
      </c>
    </row>
    <row r="154" spans="1:4" x14ac:dyDescent="0.3">
      <c r="A154">
        <v>169</v>
      </c>
      <c r="B154" t="s">
        <v>4</v>
      </c>
      <c r="C154" t="s">
        <v>5</v>
      </c>
      <c r="D154">
        <v>15.1</v>
      </c>
    </row>
    <row r="155" spans="1:4" x14ac:dyDescent="0.3">
      <c r="A155">
        <v>170</v>
      </c>
      <c r="B155" t="s">
        <v>11</v>
      </c>
      <c r="C155" t="s">
        <v>5</v>
      </c>
      <c r="D155">
        <v>5.9</v>
      </c>
    </row>
    <row r="156" spans="1:4" x14ac:dyDescent="0.3">
      <c r="A156">
        <v>171</v>
      </c>
      <c r="B156" t="s">
        <v>6</v>
      </c>
      <c r="C156" t="s">
        <v>7</v>
      </c>
      <c r="D156">
        <v>4.4000000000000004</v>
      </c>
    </row>
    <row r="157" spans="1:4" x14ac:dyDescent="0.3">
      <c r="A157">
        <v>172</v>
      </c>
      <c r="B157" t="s">
        <v>8</v>
      </c>
      <c r="C157" t="s">
        <v>7</v>
      </c>
      <c r="D157">
        <v>6.1</v>
      </c>
    </row>
    <row r="158" spans="1:4" x14ac:dyDescent="0.3">
      <c r="A158">
        <v>173</v>
      </c>
      <c r="B158" t="s">
        <v>4</v>
      </c>
      <c r="C158" t="s">
        <v>10</v>
      </c>
      <c r="D158">
        <v>2.2000000000000002</v>
      </c>
    </row>
    <row r="159" spans="1:4" x14ac:dyDescent="0.3">
      <c r="A159">
        <v>174</v>
      </c>
      <c r="B159" t="s">
        <v>6</v>
      </c>
      <c r="C159" t="s">
        <v>7</v>
      </c>
      <c r="D159">
        <v>3.6</v>
      </c>
    </row>
    <row r="160" spans="1:4" x14ac:dyDescent="0.3">
      <c r="A160">
        <v>175</v>
      </c>
      <c r="B160" t="s">
        <v>6</v>
      </c>
      <c r="C160" t="s">
        <v>9</v>
      </c>
      <c r="D160">
        <v>8.3000000000000007</v>
      </c>
    </row>
    <row r="161" spans="1:4" x14ac:dyDescent="0.3">
      <c r="A161">
        <v>176</v>
      </c>
      <c r="B161" t="s">
        <v>11</v>
      </c>
      <c r="C161" t="s">
        <v>7</v>
      </c>
      <c r="D161">
        <v>6.2</v>
      </c>
    </row>
    <row r="162" spans="1:4" x14ac:dyDescent="0.3">
      <c r="A162">
        <v>177</v>
      </c>
      <c r="B162" t="s">
        <v>4</v>
      </c>
      <c r="C162" t="s">
        <v>7</v>
      </c>
      <c r="D162">
        <v>3.5</v>
      </c>
    </row>
    <row r="163" spans="1:4" x14ac:dyDescent="0.3">
      <c r="A163">
        <v>178</v>
      </c>
      <c r="B163" t="s">
        <v>4</v>
      </c>
      <c r="C163" t="s">
        <v>9</v>
      </c>
      <c r="D163">
        <v>3.5</v>
      </c>
    </row>
    <row r="164" spans="1:4" x14ac:dyDescent="0.3">
      <c r="A164">
        <v>179</v>
      </c>
      <c r="B164" t="s">
        <v>8</v>
      </c>
      <c r="C164" t="s">
        <v>10</v>
      </c>
      <c r="D164">
        <v>5</v>
      </c>
    </row>
    <row r="165" spans="1:4" x14ac:dyDescent="0.3">
      <c r="A165">
        <v>180</v>
      </c>
      <c r="B165" t="s">
        <v>4</v>
      </c>
      <c r="C165" t="s">
        <v>9</v>
      </c>
      <c r="D165">
        <v>2.2999999999999998</v>
      </c>
    </row>
    <row r="166" spans="1:4" x14ac:dyDescent="0.3">
      <c r="A166">
        <v>181</v>
      </c>
      <c r="B166" t="s">
        <v>8</v>
      </c>
      <c r="C166" t="s">
        <v>7</v>
      </c>
      <c r="D166">
        <v>4.0999999999999996</v>
      </c>
    </row>
    <row r="167" spans="1:4" x14ac:dyDescent="0.3">
      <c r="A167">
        <v>183</v>
      </c>
      <c r="B167" t="s">
        <v>11</v>
      </c>
      <c r="C167" t="s">
        <v>7</v>
      </c>
      <c r="D167">
        <v>6.5</v>
      </c>
    </row>
    <row r="168" spans="1:4" x14ac:dyDescent="0.3">
      <c r="A168">
        <v>184</v>
      </c>
      <c r="B168" t="s">
        <v>4</v>
      </c>
      <c r="C168" t="s">
        <v>9</v>
      </c>
      <c r="D168">
        <v>2.9</v>
      </c>
    </row>
    <row r="169" spans="1:4" x14ac:dyDescent="0.3">
      <c r="A169">
        <v>185</v>
      </c>
      <c r="B169" t="s">
        <v>8</v>
      </c>
      <c r="C169" t="s">
        <v>9</v>
      </c>
      <c r="D169">
        <v>3.2</v>
      </c>
    </row>
    <row r="170" spans="1:4" x14ac:dyDescent="0.3">
      <c r="A170">
        <v>186</v>
      </c>
      <c r="B170" t="s">
        <v>8</v>
      </c>
      <c r="C170" t="s">
        <v>7</v>
      </c>
      <c r="D170">
        <v>3.7</v>
      </c>
    </row>
    <row r="171" spans="1:4" x14ac:dyDescent="0.3">
      <c r="A171">
        <v>187</v>
      </c>
      <c r="B171" t="s">
        <v>11</v>
      </c>
      <c r="C171" t="s">
        <v>5</v>
      </c>
      <c r="D171">
        <v>5.6</v>
      </c>
    </row>
    <row r="172" spans="1:4" x14ac:dyDescent="0.3">
      <c r="A172">
        <v>188</v>
      </c>
      <c r="B172" t="s">
        <v>4</v>
      </c>
      <c r="C172" t="s">
        <v>5</v>
      </c>
      <c r="D172">
        <v>2.5</v>
      </c>
    </row>
    <row r="173" spans="1:4" x14ac:dyDescent="0.3">
      <c r="A173">
        <v>189</v>
      </c>
      <c r="B173" t="s">
        <v>4</v>
      </c>
      <c r="C173" t="s">
        <v>9</v>
      </c>
      <c r="D173">
        <v>2.2999999999999998</v>
      </c>
    </row>
    <row r="174" spans="1:4" x14ac:dyDescent="0.3">
      <c r="A174">
        <v>190</v>
      </c>
      <c r="B174" t="s">
        <v>11</v>
      </c>
      <c r="C174" t="s">
        <v>9</v>
      </c>
      <c r="D174">
        <v>5.4</v>
      </c>
    </row>
    <row r="175" spans="1:4" x14ac:dyDescent="0.3">
      <c r="A175">
        <v>191</v>
      </c>
      <c r="B175" t="s">
        <v>4</v>
      </c>
      <c r="C175" t="s">
        <v>5</v>
      </c>
      <c r="D175">
        <v>3.2</v>
      </c>
    </row>
    <row r="176" spans="1:4" x14ac:dyDescent="0.3">
      <c r="A176">
        <v>192</v>
      </c>
      <c r="B176" t="s">
        <v>4</v>
      </c>
      <c r="C176" t="s">
        <v>5</v>
      </c>
      <c r="D176">
        <v>2.6</v>
      </c>
    </row>
    <row r="177" spans="1:4" x14ac:dyDescent="0.3">
      <c r="A177">
        <v>193</v>
      </c>
      <c r="B177" t="s">
        <v>8</v>
      </c>
      <c r="C177" t="s">
        <v>7</v>
      </c>
      <c r="D177">
        <v>15.5</v>
      </c>
    </row>
    <row r="178" spans="1:4" x14ac:dyDescent="0.3">
      <c r="A178">
        <v>194</v>
      </c>
      <c r="B178" t="s">
        <v>4</v>
      </c>
      <c r="C178" t="s">
        <v>7</v>
      </c>
      <c r="D178">
        <v>3.2</v>
      </c>
    </row>
    <row r="179" spans="1:4" x14ac:dyDescent="0.3">
      <c r="A179">
        <v>195</v>
      </c>
      <c r="B179" t="s">
        <v>4</v>
      </c>
      <c r="C179" t="s">
        <v>5</v>
      </c>
      <c r="D179">
        <v>1.8</v>
      </c>
    </row>
    <row r="180" spans="1:4" x14ac:dyDescent="0.3">
      <c r="A180">
        <v>196</v>
      </c>
      <c r="B180" t="s">
        <v>11</v>
      </c>
      <c r="C180" t="s">
        <v>7</v>
      </c>
      <c r="D180">
        <v>2.9</v>
      </c>
    </row>
    <row r="181" spans="1:4" x14ac:dyDescent="0.3">
      <c r="A181">
        <v>198</v>
      </c>
      <c r="B181" t="s">
        <v>6</v>
      </c>
      <c r="C181" t="s">
        <v>10</v>
      </c>
      <c r="D181">
        <v>17.600000000000001</v>
      </c>
    </row>
    <row r="182" spans="1:4" x14ac:dyDescent="0.3">
      <c r="A182">
        <v>199</v>
      </c>
      <c r="B182" t="s">
        <v>8</v>
      </c>
      <c r="C182" t="s">
        <v>7</v>
      </c>
      <c r="D182">
        <v>4.3</v>
      </c>
    </row>
    <row r="183" spans="1:4" x14ac:dyDescent="0.3">
      <c r="A183">
        <v>200</v>
      </c>
      <c r="B183" t="s">
        <v>4</v>
      </c>
      <c r="C183" t="s">
        <v>9</v>
      </c>
      <c r="D183">
        <v>4.2</v>
      </c>
    </row>
  </sheetData>
  <autoFilter ref="A1:D183" xr:uid="{6A70F941-849F-439B-B4F6-FD01B14F1DB6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6DEC-F10C-429D-B02F-6EFF8B4B5A0A}">
  <dimension ref="A1:U22"/>
  <sheetViews>
    <sheetView workbookViewId="0">
      <selection activeCell="N17" sqref="N17"/>
    </sheetView>
  </sheetViews>
  <sheetFormatPr defaultRowHeight="14.4" x14ac:dyDescent="0.3"/>
  <sheetData>
    <row r="1" spans="1:21" ht="15.6" x14ac:dyDescent="0.3">
      <c r="A1" s="35" t="s">
        <v>106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</row>
    <row r="2" spans="1:21" ht="15.6" x14ac:dyDescent="0.3">
      <c r="A2" s="37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</row>
    <row r="3" spans="1:21" ht="15.6" x14ac:dyDescent="0.3">
      <c r="A3" s="37" t="s">
        <v>111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</row>
    <row r="4" spans="1:21" ht="15.6" x14ac:dyDescent="0.3">
      <c r="A4" s="37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8" t="s">
        <v>110</v>
      </c>
      <c r="N4" s="36"/>
      <c r="O4" s="36"/>
      <c r="P4" s="36"/>
      <c r="Q4" s="36"/>
      <c r="R4" s="36"/>
      <c r="S4" s="36"/>
      <c r="T4" s="36"/>
      <c r="U4" s="36"/>
    </row>
    <row r="5" spans="1:21" ht="15.6" x14ac:dyDescent="0.3">
      <c r="A5" s="37" t="s">
        <v>107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7"/>
      <c r="N5" s="36"/>
      <c r="O5" s="36"/>
      <c r="P5" s="36"/>
      <c r="Q5" s="36"/>
      <c r="R5" s="36"/>
      <c r="S5" s="36"/>
      <c r="T5" s="36"/>
      <c r="U5" s="36"/>
    </row>
    <row r="6" spans="1:21" ht="15.6" x14ac:dyDescent="0.3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9" t="s">
        <v>112</v>
      </c>
      <c r="N6" s="36"/>
      <c r="O6" s="36"/>
      <c r="P6" s="36"/>
      <c r="Q6" s="36"/>
      <c r="R6" s="36"/>
      <c r="S6" s="36"/>
      <c r="T6" s="36"/>
      <c r="U6" s="36"/>
    </row>
    <row r="7" spans="1:21" ht="15.6" x14ac:dyDescent="0.3">
      <c r="A7" s="35" t="s">
        <v>108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7"/>
      <c r="N7" s="36"/>
      <c r="O7" s="36"/>
      <c r="P7" s="36"/>
      <c r="Q7" s="36"/>
      <c r="R7" s="36"/>
      <c r="S7" s="36"/>
      <c r="T7" s="36"/>
      <c r="U7" s="36"/>
    </row>
    <row r="8" spans="1:21" ht="15.6" x14ac:dyDescent="0.3">
      <c r="A8" s="37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9" t="s">
        <v>113</v>
      </c>
      <c r="N8" s="36"/>
      <c r="O8" s="36"/>
      <c r="P8" s="36"/>
      <c r="Q8" s="36"/>
      <c r="R8" s="36"/>
      <c r="S8" s="36"/>
      <c r="T8" s="36"/>
      <c r="U8" s="36"/>
    </row>
    <row r="9" spans="1:21" ht="15.6" x14ac:dyDescent="0.3">
      <c r="A9" s="39" t="s">
        <v>114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7"/>
      <c r="N9" s="36"/>
      <c r="O9" s="36"/>
      <c r="P9" s="36"/>
      <c r="Q9" s="36"/>
      <c r="R9" s="36"/>
      <c r="S9" s="36"/>
      <c r="T9" s="36"/>
      <c r="U9" s="36"/>
    </row>
    <row r="10" spans="1:21" ht="15.6" x14ac:dyDescent="0.3">
      <c r="A10" s="37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9" t="s">
        <v>115</v>
      </c>
      <c r="N10" s="36"/>
      <c r="O10" s="36"/>
      <c r="P10" s="36"/>
      <c r="Q10" s="36"/>
      <c r="R10" s="36"/>
      <c r="S10" s="36"/>
      <c r="T10" s="36"/>
      <c r="U10" s="36"/>
    </row>
    <row r="11" spans="1:21" ht="15.6" x14ac:dyDescent="0.3">
      <c r="A11" s="39" t="s">
        <v>116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7"/>
      <c r="N11" s="36"/>
      <c r="O11" s="36"/>
      <c r="P11" s="36"/>
      <c r="Q11" s="36"/>
      <c r="R11" s="36"/>
      <c r="S11" s="36"/>
      <c r="T11" s="36"/>
      <c r="U11" s="36"/>
    </row>
    <row r="12" spans="1:21" ht="15.6" x14ac:dyDescent="0.3">
      <c r="A12" s="37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9" t="s">
        <v>117</v>
      </c>
      <c r="N12" s="36"/>
      <c r="O12" s="36"/>
      <c r="P12" s="36"/>
      <c r="Q12" s="36"/>
      <c r="R12" s="36"/>
      <c r="S12" s="36"/>
      <c r="T12" s="36"/>
      <c r="U12" s="36"/>
    </row>
    <row r="13" spans="1:21" ht="15.6" x14ac:dyDescent="0.3">
      <c r="A13" s="39" t="s">
        <v>118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</row>
    <row r="14" spans="1:21" ht="15.6" x14ac:dyDescent="0.3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</row>
    <row r="15" spans="1:21" ht="15.6" x14ac:dyDescent="0.3">
      <c r="A15" s="35" t="s">
        <v>109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</row>
    <row r="16" spans="1:21" ht="15.6" x14ac:dyDescent="0.3">
      <c r="A16" s="37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</row>
    <row r="17" spans="1:21" ht="15.6" x14ac:dyDescent="0.3">
      <c r="A17" s="39" t="s">
        <v>119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</row>
    <row r="18" spans="1:21" ht="15.6" x14ac:dyDescent="0.3">
      <c r="A18" s="37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</row>
    <row r="19" spans="1:21" ht="15.6" x14ac:dyDescent="0.3">
      <c r="A19" s="39" t="s">
        <v>120</v>
      </c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</row>
    <row r="20" spans="1:21" ht="15.6" x14ac:dyDescent="0.3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</row>
    <row r="21" spans="1:21" ht="15.6" x14ac:dyDescent="0.3">
      <c r="A21" s="39" t="s">
        <v>121</v>
      </c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</row>
    <row r="22" spans="1:21" ht="15.6" x14ac:dyDescent="0.3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delivery_data_general view</vt:lpstr>
      <vt:lpstr>By Product</vt:lpstr>
      <vt:lpstr>By Region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Kravchenko</cp:lastModifiedBy>
  <dcterms:created xsi:type="dcterms:W3CDTF">2025-07-27T19:06:01Z</dcterms:created>
  <dcterms:modified xsi:type="dcterms:W3CDTF">2025-07-29T20:09:48Z</dcterms:modified>
</cp:coreProperties>
</file>