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044\Documents\BCS\"/>
    </mc:Choice>
  </mc:AlternateContent>
  <xr:revisionPtr revIDLastSave="0" documentId="13_ncr:1_{414F7E65-AA58-42E5-9A0A-E4FE2499E1CF}" xr6:coauthVersionLast="45" xr6:coauthVersionMax="45" xr10:uidLastSave="{00000000-0000-0000-0000-000000000000}"/>
  <bookViews>
    <workbookView xWindow="7725" yWindow="1440" windowWidth="27750" windowHeight="15240" firstSheet="2" activeTab="3" xr2:uid="{00000000-000D-0000-FFFF-FFFF00000000}"/>
  </bookViews>
  <sheets>
    <sheet name="Category Stats" sheetId="4" r:id="rId1"/>
    <sheet name="Subcategory Stats" sheetId="5" r:id="rId2"/>
    <sheet name="Launch Date Outcomes" sheetId="7" r:id="rId3"/>
    <sheet name="Bonus" sheetId="8" r:id="rId4"/>
    <sheet name="Initial Sheet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D2" i="8"/>
  <c r="C2" i="8"/>
  <c r="B13" i="8"/>
  <c r="B2" i="8"/>
  <c r="B12" i="8"/>
  <c r="B11" i="8"/>
  <c r="B10" i="8"/>
  <c r="B9" i="8"/>
  <c r="B8" i="8"/>
  <c r="B7" i="8"/>
  <c r="E7" i="8" s="1"/>
  <c r="B5" i="8"/>
  <c r="B6" i="8"/>
  <c r="E6" i="8" s="1"/>
  <c r="B4" i="8"/>
  <c r="B3" i="8"/>
  <c r="H6" i="8" l="1"/>
  <c r="E8" i="8"/>
  <c r="H7" i="8"/>
  <c r="H8" i="8"/>
  <c r="G6" i="8"/>
  <c r="E2" i="8"/>
  <c r="H2" i="8" s="1"/>
  <c r="G7" i="8"/>
  <c r="G8" i="8"/>
  <c r="H13" i="8"/>
  <c r="E9" i="8"/>
  <c r="H9" i="8" s="1"/>
  <c r="G2" i="8"/>
  <c r="F10" i="8"/>
  <c r="E13" i="8"/>
  <c r="E5" i="8"/>
  <c r="G5" i="8" s="1"/>
  <c r="F8" i="8"/>
  <c r="E11" i="8"/>
  <c r="F11" i="8" s="1"/>
  <c r="E3" i="8"/>
  <c r="F3" i="8" s="1"/>
  <c r="F7" i="8"/>
  <c r="E12" i="8"/>
  <c r="F12" i="8" s="1"/>
  <c r="E4" i="8"/>
  <c r="F4" i="8" s="1"/>
  <c r="E10" i="8"/>
  <c r="G10" i="8" s="1"/>
  <c r="F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4" i="8" l="1"/>
  <c r="H12" i="8"/>
  <c r="F2" i="8"/>
  <c r="H11" i="8"/>
  <c r="G12" i="8"/>
  <c r="H3" i="8"/>
  <c r="F9" i="8"/>
  <c r="H5" i="8"/>
  <c r="G11" i="8"/>
  <c r="G9" i="8"/>
  <c r="F13" i="8"/>
  <c r="G13" i="8"/>
  <c r="G4" i="8"/>
  <c r="H10" i="8"/>
  <c r="F5" i="8"/>
  <c r="G3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<sst xmlns="http://schemas.openxmlformats.org/spreadsheetml/2006/main" count="33049" uniqueCount="8400">
  <si>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</si>
  <si>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</si>
  <si>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</si>
  <si>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</si>
  <si>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</si>
  <si>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</si>
  <si>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</si>
  <si>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</si>
  <si>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</si>
  <si>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</si>
  <si>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</si>
  <si>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</si>
  <si>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</si>
  <si>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</si>
  <si>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</si>
  <si>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</si>
  <si>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</si>
  <si>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</si>
  <si>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</si>
  <si>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</si>
  <si>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</si>
  <si>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</si>
  <si>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</si>
  <si>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</si>
  <si>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</si>
  <si>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</si>
  <si>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</si>
  <si>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</si>
  <si>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</si>
  <si>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</si>
  <si>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</si>
  <si>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</si>
  <si>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</si>
  <si>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</si>
  <si>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</si>
  <si>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</si>
  <si>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</si>
  <si>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</si>
  <si>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</si>
  <si>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</si>
  <si>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</si>
  <si>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</si>
  <si>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</si>
  <si>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</si>
  <si>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</si>
  <si>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</si>
  <si>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</si>
  <si>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</si>
  <si>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</si>
  <si>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</si>
  <si>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</si>
  <si>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</si>
  <si>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</si>
  <si>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</si>
  <si>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</si>
  <si>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</si>
  <si>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</si>
  <si>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</si>
  <si>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</si>
  <si>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</si>
  <si>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</si>
  <si>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</si>
  <si>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</si>
  <si>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</si>
  <si>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</si>
  <si>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</si>
  <si>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</si>
  <si>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</si>
  <si>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</si>
  <si>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</si>
  <si>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</si>
  <si>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</si>
  <si>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</si>
  <si>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</si>
  <si>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</si>
  <si>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</si>
  <si>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</si>
  <si>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</si>
  <si>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</si>
  <si>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</si>
  <si>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</si>
  <si>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</si>
  <si>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</si>
  <si>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</si>
  <si>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</si>
  <si>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</si>
  <si>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</si>
  <si>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</si>
  <si>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</si>
  <si>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</si>
  <si>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</si>
  <si>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</si>
  <si>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</si>
  <si>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</si>
  <si>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</si>
  <si>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</si>
  <si>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</si>
  <si>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</si>
  <si>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</si>
  <si>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</si>
  <si>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</si>
  <si>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</si>
  <si>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</si>
  <si>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</si>
  <si>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</si>
  <si>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</si>
  <si>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</si>
  <si>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</si>
  <si>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</si>
  <si>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</si>
  <si>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</si>
  <si>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</si>
  <si>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</si>
  <si>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</si>
  <si>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</si>
  <si>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</si>
  <si>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</si>
  <si>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</si>
  <si>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</si>
  <si>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</si>
  <si>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</si>
  <si>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</si>
  <si>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</si>
  <si>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</si>
  <si>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</si>
  <si>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</si>
  <si>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</si>
  <si>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</si>
  <si>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</si>
  <si>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</si>
  <si>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</si>
  <si>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</si>
  <si>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</si>
  <si>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</si>
  <si>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</si>
  <si>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</si>
  <si>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</si>
  <si>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</si>
  <si>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</si>
  <si>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</si>
  <si>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</si>
  <si>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</si>
  <si>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</si>
  <si>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</si>
  <si>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</si>
  <si>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</si>
  <si>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</si>
  <si>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</si>
  <si>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</si>
  <si>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</si>
  <si>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</si>
  <si>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</si>
  <si>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</si>
  <si>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</si>
  <si>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</si>
  <si>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</si>
  <si>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</si>
  <si>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</si>
  <si>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</si>
  <si>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</si>
  <si>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</si>
  <si>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</si>
  <si>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</si>
  <si>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</si>
  <si>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</si>
  <si>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</si>
  <si>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</si>
  <si>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</si>
  <si>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</si>
  <si>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</si>
  <si>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</si>
  <si>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</si>
  <si>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</si>
  <si>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</si>
  <si>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</si>
  <si>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</si>
  <si>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</si>
  <si>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</si>
  <si>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</si>
  <si>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</si>
  <si>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</si>
  <si>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</si>
  <si>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</si>
  <si>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</si>
  <si>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</si>
  <si>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</si>
  <si>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</si>
  <si>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</si>
  <si>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</si>
  <si>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</si>
  <si>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</si>
  <si>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</si>
  <si>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</si>
  <si>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</si>
  <si>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</si>
  <si>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</si>
  <si>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</si>
  <si>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</si>
  <si>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</si>
  <si>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</si>
  <si>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</si>
  <si>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</si>
  <si>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</si>
  <si>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</si>
  <si>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</si>
  <si>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</si>
  <si>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</si>
  <si>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</si>
  <si>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</si>
  <si>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</si>
  <si>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</si>
  <si>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</si>
  <si>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</si>
  <si>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</si>
  <si>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</si>
  <si>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</si>
  <si>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</si>
  <si>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</si>
  <si>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</si>
  <si>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</si>
  <si>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</si>
  <si>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</si>
  <si>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</si>
  <si>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</si>
  <si>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</si>
  <si>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</si>
  <si>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</si>
  <si>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</si>
  <si>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</si>
  <si>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</si>
  <si>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</si>
  <si>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</si>
  <si>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</si>
  <si>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</si>
  <si>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</si>
  <si>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</si>
  <si>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</si>
  <si>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</si>
  <si>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</si>
  <si>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</si>
  <si>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</si>
  <si>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</si>
  <si>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</si>
  <si>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</si>
  <si>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</si>
  <si>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</si>
  <si>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</si>
  <si>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</si>
  <si>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</si>
  <si>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</si>
  <si>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</si>
  <si>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</si>
  <si>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</si>
  <si>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</si>
  <si>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</si>
  <si>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</si>
  <si>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</si>
  <si>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</si>
  <si>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</si>
  <si>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</si>
  <si>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</si>
  <si>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</si>
  <si>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</si>
  <si>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</si>
  <si>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</si>
  <si>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</si>
  <si>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</si>
  <si>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</si>
  <si>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</si>
  <si>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</si>
  <si>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</si>
  <si>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</si>
  <si>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</si>
  <si>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</si>
  <si>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</si>
  <si>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</si>
  <si>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</si>
  <si>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</si>
  <si>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</si>
  <si>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</si>
  <si>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</si>
  <si>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</si>
  <si>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</si>
  <si>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</si>
  <si>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</si>
  <si>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</si>
  <si>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</si>
  <si>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</si>
  <si>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</si>
  <si>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</si>
  <si>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</si>
  <si>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</si>
  <si>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</si>
  <si>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</si>
  <si>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</si>
  <si>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</si>
  <si>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</si>
  <si>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</si>
  <si>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</si>
  <si>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</si>
  <si>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</si>
  <si>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</si>
  <si>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</si>
  <si>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</si>
  <si>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</si>
  <si>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</si>
  <si>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</si>
  <si>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</si>
  <si>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</si>
  <si>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</si>
  <si>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</si>
  <si>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</si>
  <si>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</si>
  <si>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</si>
  <si>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</si>
  <si>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</si>
  <si>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</si>
  <si>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</si>
  <si>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</si>
  <si>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</si>
  <si>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</si>
  <si>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</si>
  <si>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</si>
  <si>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</si>
  <si>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</si>
  <si>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</si>
  <si>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</si>
  <si>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</si>
  <si>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</si>
  <si>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</si>
  <si>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</si>
  <si>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</si>
  <si>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</si>
  <si>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</si>
  <si>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</si>
  <si>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</si>
  <si>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</si>
  <si>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</si>
  <si>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</si>
  <si>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</si>
  <si>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</si>
  <si>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</si>
  <si>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</si>
  <si>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</si>
  <si>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</si>
  <si>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</si>
  <si>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</si>
  <si>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</si>
  <si>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</si>
  <si>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</si>
  <si>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</si>
  <si>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</si>
  <si>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</si>
  <si>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</si>
  <si>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</si>
  <si>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</si>
  <si>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</si>
  <si>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</si>
  <si>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</si>
  <si>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</si>
  <si>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</si>
  <si>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</si>
  <si>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</si>
  <si>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</si>
  <si>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</si>
  <si>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</si>
  <si>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</si>
  <si>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</si>
  <si>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</si>
  <si>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</si>
  <si>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</si>
  <si>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</si>
  <si>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</si>
  <si>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</si>
  <si>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</si>
  <si>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</si>
  <si>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</si>
  <si>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</si>
  <si>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</si>
  <si>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</si>
  <si>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</si>
  <si>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</si>
  <si>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</si>
  <si>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</si>
  <si>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</si>
  <si>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</si>
  <si>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</si>
  <si>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</si>
  <si>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</si>
  <si>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</si>
  <si>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</si>
  <si>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</si>
  <si>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</si>
  <si>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</si>
  <si>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</si>
  <si>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</si>
  <si>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</si>
  <si>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</si>
  <si>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</si>
  <si>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</si>
  <si>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</si>
  <si>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</si>
  <si>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</si>
  <si>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</si>
  <si>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</si>
  <si>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</si>
  <si>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</si>
  <si>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</si>
  <si>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</si>
  <si>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</si>
  <si>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</si>
  <si>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</si>
  <si>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</si>
  <si>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</si>
  <si>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</si>
  <si>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</si>
  <si>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</si>
  <si>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</si>
  <si>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</si>
  <si>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</si>
  <si>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</si>
  <si>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</si>
  <si>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</si>
  <si>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</si>
  <si>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</si>
  <si>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</si>
  <si>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</si>
  <si>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</si>
  <si>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</si>
  <si>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</si>
  <si>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</si>
  <si>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</si>
  <si>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</si>
  <si>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</si>
  <si>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</si>
  <si>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</si>
  <si>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</si>
  <si>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</si>
  <si>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</si>
  <si>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</si>
  <si>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</si>
  <si>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</si>
  <si>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</si>
  <si>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</si>
  <si>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</si>
  <si>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</si>
  <si>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</si>
  <si>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</si>
  <si>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</si>
  <si>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</si>
  <si>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</si>
  <si>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</si>
  <si>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</si>
  <si>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</si>
  <si>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</si>
  <si>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</si>
  <si>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</si>
  <si>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</si>
  <si>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</si>
  <si>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</si>
  <si>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</si>
  <si>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</si>
  <si>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</si>
  <si>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</si>
  <si>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</si>
  <si>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</si>
  <si>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</si>
  <si>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</si>
  <si>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</si>
  <si>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</si>
  <si>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</si>
  <si>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</si>
  <si>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</si>
  <si>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</si>
  <si>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</si>
  <si>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</si>
  <si>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</si>
  <si>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</si>
  <si>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</si>
  <si>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</si>
  <si>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</si>
  <si>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</si>
  <si>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</si>
  <si>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</si>
  <si>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</si>
  <si>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</si>
  <si>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</si>
  <si>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</si>
  <si>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</si>
  <si>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</si>
  <si>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</si>
  <si>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</si>
  <si>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</si>
  <si>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</si>
  <si>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</si>
  <si>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</si>
  <si>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</si>
  <si>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</si>
  <si>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</si>
  <si>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</si>
  <si>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</si>
  <si>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</si>
  <si>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</si>
  <si>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</si>
  <si>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</si>
  <si>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</si>
  <si>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</si>
  <si>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</si>
  <si>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</si>
  <si>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</si>
  <si>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</si>
  <si>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</si>
  <si>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</si>
  <si>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</si>
  <si>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</si>
  <si>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</si>
  <si>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</si>
  <si>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</si>
  <si>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</si>
  <si>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</si>
  <si>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</si>
  <si>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</si>
  <si>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</si>
  <si>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</si>
  <si>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</si>
  <si>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</si>
  <si>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</si>
  <si>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</si>
  <si>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</si>
  <si>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</si>
  <si>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</si>
  <si>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</si>
  <si>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</si>
  <si>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</si>
  <si>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</si>
  <si>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</si>
  <si>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</si>
  <si>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</si>
  <si>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</si>
  <si>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</si>
  <si>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</si>
  <si>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</si>
  <si>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</si>
  <si>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</si>
  <si>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</si>
  <si>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</si>
  <si>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</si>
  <si>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</si>
  <si>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</si>
  <si>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</si>
  <si>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</si>
  <si>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</si>
  <si>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</si>
  <si>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</si>
  <si>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</si>
  <si>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</si>
  <si>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</si>
  <si>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</si>
  <si>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</si>
  <si>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</si>
  <si>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</si>
  <si>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</si>
  <si>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</si>
  <si>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</si>
  <si>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</si>
  <si>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</si>
  <si>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</si>
  <si>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</si>
  <si>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</si>
  <si>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</si>
  <si>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</si>
  <si>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</si>
  <si>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</si>
  <si>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</si>
  <si>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</si>
  <si>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</si>
  <si>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</si>
  <si>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</si>
  <si>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</si>
  <si>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</si>
  <si>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</si>
  <si>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</si>
  <si>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</si>
  <si>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</si>
  <si>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</si>
  <si>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</si>
  <si>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</si>
  <si>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</si>
  <si>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</si>
  <si>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</si>
  <si>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</si>
  <si>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</si>
  <si>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</si>
  <si>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</si>
  <si>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</si>
  <si>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</si>
  <si>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</si>
  <si>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</si>
  <si>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</si>
  <si>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</si>
  <si>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</si>
  <si>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</si>
  <si>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</si>
  <si>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</si>
  <si>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</si>
  <si>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</si>
  <si>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</si>
  <si>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</si>
  <si>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</si>
  <si>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</si>
  <si>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</si>
  <si>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</si>
  <si>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</si>
  <si>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</si>
  <si>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</si>
  <si>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</si>
  <si>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</si>
  <si>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</si>
  <si>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</si>
  <si>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</si>
  <si>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</si>
  <si>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</si>
  <si>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</si>
  <si>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</si>
  <si>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</si>
  <si>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</si>
  <si>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</si>
  <si>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</si>
  <si>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</si>
  <si>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</si>
  <si>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</si>
  <si>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</si>
  <si>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</si>
  <si>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</si>
  <si>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</si>
  <si>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</si>
  <si>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</si>
  <si>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</si>
  <si>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</si>
  <si>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</si>
  <si>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</si>
  <si>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</si>
  <si>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</si>
  <si>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</si>
  <si>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</si>
  <si>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</si>
  <si>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</si>
  <si>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</si>
  <si>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</si>
  <si>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</si>
  <si>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</si>
  <si>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</si>
  <si>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</si>
  <si>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</si>
  <si>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</si>
  <si>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</si>
  <si>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</si>
  <si>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</si>
  <si>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</si>
  <si>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</si>
  <si>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</si>
  <si>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</si>
  <si>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</si>
  <si>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</si>
  <si>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</si>
  <si>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</si>
  <si>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</si>
  <si>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</si>
  <si>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</si>
  <si>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</si>
  <si>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</si>
  <si>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</si>
  <si>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</si>
  <si>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</si>
  <si>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</si>
  <si>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</si>
  <si>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</si>
  <si>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</si>
  <si>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</si>
  <si>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</si>
  <si>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</si>
  <si>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</si>
  <si>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</si>
  <si>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</si>
  <si>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</si>
  <si>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</si>
  <si>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</si>
  <si>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</si>
  <si>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</si>
  <si>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</si>
  <si>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</si>
  <si>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</si>
  <si>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</si>
  <si>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</si>
  <si>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</si>
  <si>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</si>
  <si>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</si>
  <si>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</si>
  <si>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</si>
  <si>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</si>
  <si>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</si>
  <si>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</si>
  <si>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</si>
  <si>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</si>
  <si>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</si>
  <si>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</si>
  <si>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</si>
  <si>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</si>
  <si>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</si>
  <si>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</si>
  <si>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</si>
  <si>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</si>
  <si>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</si>
  <si>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</si>
  <si>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</si>
  <si>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</si>
  <si>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</si>
  <si>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</si>
  <si>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</si>
  <si>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</si>
  <si>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</si>
  <si>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</si>
  <si>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</si>
  <si>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</si>
  <si>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</si>
  <si>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</si>
  <si>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</si>
  <si>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</si>
  <si>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</si>
  <si>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</si>
  <si>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</si>
  <si>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</si>
  <si>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</si>
  <si>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</si>
  <si>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</si>
  <si>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</si>
  <si>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</si>
  <si>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</si>
  <si>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</si>
  <si>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</si>
  <si>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</si>
  <si>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</si>
  <si>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</si>
  <si>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</si>
  <si>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</si>
  <si>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</si>
  <si>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</si>
  <si>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</si>
  <si>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</si>
  <si>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</si>
  <si>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</si>
  <si>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</si>
  <si>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</si>
  <si>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</si>
  <si>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</si>
  <si>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</si>
  <si>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</si>
  <si>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</si>
  <si>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</si>
  <si>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</si>
  <si>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</si>
  <si>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</si>
  <si>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</si>
  <si>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</si>
  <si>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</si>
  <si>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</si>
  <si>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</si>
  <si>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</si>
  <si>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</si>
  <si>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</si>
  <si>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</si>
  <si>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</si>
  <si>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</si>
  <si>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</si>
  <si>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</si>
  <si>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</si>
  <si>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</si>
  <si>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</si>
  <si>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</si>
  <si>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</si>
  <si>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</si>
  <si>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</si>
  <si>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</si>
  <si>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</si>
  <si>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</si>
  <si>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</si>
  <si>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</si>
  <si>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</si>
  <si>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</si>
  <si>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</si>
  <si>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</si>
  <si>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</si>
  <si>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</si>
  <si>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</si>
  <si>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</si>
  <si>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</si>
  <si>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</si>
  <si>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</si>
  <si>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</si>
  <si>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</si>
  <si>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</si>
  <si>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</si>
  <si>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</si>
  <si>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</si>
  <si>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</si>
  <si>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</si>
  <si>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</si>
  <si>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</si>
  <si>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</si>
  <si>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</si>
  <si>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</si>
  <si>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</si>
  <si>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</si>
  <si>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</si>
  <si>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</si>
  <si>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</si>
  <si>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</si>
  <si>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</si>
  <si>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</si>
  <si>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</si>
  <si>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</si>
  <si>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</si>
  <si>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</si>
  <si>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</si>
  <si>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</si>
  <si>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</si>
  <si>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</si>
  <si>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</si>
  <si>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</si>
  <si>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</si>
  <si>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</si>
  <si>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</si>
  <si>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</si>
  <si>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</si>
  <si>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</si>
  <si>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</si>
  <si>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</si>
  <si>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</si>
  <si>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</si>
  <si>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</si>
  <si>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</si>
  <si>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</si>
  <si>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</si>
  <si>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</si>
  <si>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</si>
  <si>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</si>
  <si>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</si>
  <si>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</si>
  <si>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</si>
  <si>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</si>
  <si>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</si>
  <si>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</si>
  <si>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</si>
  <si>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</si>
  <si>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</si>
  <si>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</si>
  <si>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</si>
  <si>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</si>
  <si>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</si>
  <si>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</si>
  <si>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</si>
  <si>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</si>
  <si>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</si>
  <si>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</si>
  <si>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</si>
  <si>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</si>
  <si>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</si>
  <si>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</si>
  <si>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</si>
  <si>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</si>
  <si>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</si>
  <si>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</si>
  <si>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</si>
  <si>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</si>
  <si>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</si>
  <si>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</si>
  <si>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</si>
  <si>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</si>
  <si>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</si>
  <si>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</si>
  <si>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</si>
  <si>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</si>
  <si>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</si>
  <si>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</si>
  <si>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</si>
  <si>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</si>
  <si>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</si>
  <si>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</si>
  <si>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</si>
  <si>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</si>
  <si>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</si>
  <si>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</si>
  <si>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</si>
  <si>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</si>
  <si>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</si>
  <si>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</si>
  <si>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</si>
  <si>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</si>
  <si>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</si>
  <si>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</si>
  <si>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</si>
  <si>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</si>
  <si>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</si>
  <si>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</si>
  <si>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</si>
  <si>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</si>
  <si>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</si>
  <si>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</si>
  <si>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</si>
  <si>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</si>
  <si>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</si>
  <si>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</si>
  <si>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</si>
  <si>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</si>
  <si>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</si>
  <si>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</si>
  <si>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</si>
  <si>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</si>
  <si>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</si>
  <si>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</si>
  <si>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</si>
  <si>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</si>
  <si>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</si>
  <si>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</si>
  <si>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</si>
  <si>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</si>
  <si>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</si>
  <si>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</si>
  <si>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</si>
  <si>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</si>
  <si>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</si>
  <si>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</si>
  <si>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</si>
  <si>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</si>
  <si>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</si>
  <si>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</si>
  <si>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</si>
  <si>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</si>
  <si>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</si>
  <si>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</si>
  <si>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</si>
  <si>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</si>
  <si>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</si>
  <si>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</si>
  <si>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</si>
  <si>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</si>
  <si>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</si>
  <si>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</si>
  <si>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</si>
  <si>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</si>
  <si>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</si>
  <si>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</si>
  <si>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</si>
  <si>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</si>
  <si>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</si>
  <si>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</si>
  <si>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</si>
  <si>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</si>
  <si>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</si>
  <si>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</si>
  <si>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</si>
  <si>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</si>
  <si>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</si>
  <si>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</si>
  <si>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</si>
  <si>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</si>
  <si>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</si>
  <si>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</si>
  <si>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</si>
  <si>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</si>
  <si>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</si>
  <si>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</si>
  <si>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</si>
  <si>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</si>
  <si>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</si>
  <si>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</si>
  <si>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</si>
  <si>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</si>
  <si>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</si>
  <si>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</si>
  <si>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</si>
  <si>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</si>
  <si>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</si>
  <si>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</si>
  <si>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</si>
  <si>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</si>
  <si>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</si>
  <si>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</si>
  <si>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</si>
  <si>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</si>
  <si>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</si>
  <si>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</si>
  <si>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</si>
  <si>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</si>
  <si>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</si>
  <si>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</si>
  <si>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</si>
  <si>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</si>
  <si>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</si>
  <si>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</si>
  <si>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</si>
  <si>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</si>
  <si>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</si>
  <si>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</si>
  <si>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</si>
  <si>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</si>
  <si>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</si>
  <si>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</si>
  <si>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</si>
  <si>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</si>
  <si>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</si>
  <si>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</si>
  <si>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</si>
  <si>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</si>
  <si>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</si>
  <si>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</si>
  <si>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</si>
  <si>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</si>
  <si>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</si>
  <si>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</si>
  <si>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</si>
  <si>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</si>
  <si>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</si>
  <si>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</si>
  <si>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</si>
  <si>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</si>
  <si>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</si>
  <si>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</si>
  <si>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</si>
  <si>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</si>
  <si>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</si>
  <si>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</si>
  <si>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</si>
  <si>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</si>
  <si>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</si>
  <si>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</si>
  <si>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</si>
  <si>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</si>
  <si>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</si>
  <si>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</si>
  <si>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</si>
  <si>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</si>
  <si>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</si>
  <si>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</si>
  <si>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</si>
  <si>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</si>
  <si>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</si>
  <si>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</si>
  <si>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</si>
  <si>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</si>
  <si>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</si>
  <si>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</si>
  <si>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</si>
  <si>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</si>
  <si>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</si>
  <si>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</si>
  <si>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</si>
  <si>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</si>
  <si>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</si>
  <si>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</si>
  <si>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</si>
  <si>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</si>
  <si>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</si>
  <si>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</si>
  <si>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</si>
  <si>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</si>
  <si>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</si>
  <si>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</si>
  <si>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</si>
  <si>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</si>
  <si>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</si>
  <si>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</si>
  <si>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</si>
  <si>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</si>
  <si>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</si>
  <si>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</si>
  <si>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</si>
  <si>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</si>
  <si>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</si>
  <si>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</si>
  <si>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</si>
  <si>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</si>
  <si>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</si>
  <si>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</si>
  <si>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</si>
  <si>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</si>
  <si>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</si>
  <si>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</si>
  <si>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</si>
  <si>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</si>
  <si>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</si>
  <si>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</si>
  <si>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</si>
  <si>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</si>
  <si>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</si>
  <si>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</si>
  <si>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</si>
  <si>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</si>
  <si>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</si>
  <si>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</si>
  <si>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</si>
  <si>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</si>
  <si>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</si>
  <si>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</si>
  <si>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</si>
  <si>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</si>
  <si>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</si>
  <si>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</si>
  <si>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</si>
  <si>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</si>
  <si>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</si>
  <si>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</si>
  <si>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</si>
  <si>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</si>
  <si>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</si>
  <si>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</si>
  <si>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</si>
  <si>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</si>
  <si>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</si>
  <si>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</si>
  <si>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</si>
  <si>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</si>
  <si>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</si>
  <si>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</si>
  <si>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</si>
  <si>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</si>
  <si>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</si>
  <si>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</si>
  <si>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</si>
  <si>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</si>
  <si>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</si>
  <si>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</si>
  <si>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</si>
  <si>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</si>
  <si>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</si>
  <si>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</si>
  <si>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</si>
  <si>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</si>
  <si>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</si>
  <si>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</si>
  <si>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</si>
  <si>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</si>
  <si>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</si>
  <si>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</si>
  <si>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</si>
  <si>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</si>
  <si>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</si>
  <si>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</si>
  <si>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</si>
  <si>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</si>
  <si>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</si>
  <si>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</si>
  <si>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</si>
  <si>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</si>
  <si>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</si>
  <si>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</si>
  <si>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</si>
  <si>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</si>
  <si>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</si>
  <si>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</si>
  <si>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</si>
  <si>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</si>
  <si>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</si>
  <si>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</si>
  <si>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</si>
  <si>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</si>
  <si>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</si>
  <si>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</si>
  <si>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</si>
  <si>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</si>
  <si>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</si>
  <si>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</si>
  <si>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</si>
  <si>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</si>
  <si>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</si>
  <si>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</si>
  <si>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</si>
  <si>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</si>
  <si>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</si>
  <si>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</si>
  <si>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</si>
  <si>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</si>
  <si>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</si>
  <si>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</si>
  <si>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</si>
  <si>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</si>
  <si>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</si>
  <si>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</si>
  <si>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</si>
  <si>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</si>
  <si>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</si>
  <si>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</si>
  <si>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</si>
  <si>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</si>
  <si>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</si>
  <si>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</si>
  <si>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</si>
  <si>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</si>
  <si>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</si>
  <si>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</si>
  <si>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</si>
  <si>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</si>
  <si>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</si>
  <si>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</si>
  <si>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</si>
  <si>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</si>
  <si>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</si>
  <si>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</si>
  <si>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</si>
  <si>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</si>
  <si>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</si>
  <si>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</si>
  <si>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</si>
  <si>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</si>
  <si>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</si>
  <si>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</si>
  <si>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</si>
  <si>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</si>
  <si>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</si>
  <si>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</si>
  <si>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</si>
  <si>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</si>
  <si>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</si>
  <si>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</si>
  <si>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</si>
  <si>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</si>
  <si>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</si>
  <si>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</si>
  <si>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</si>
  <si>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</si>
  <si>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</si>
  <si>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</si>
  <si>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</si>
  <si>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</si>
  <si>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</si>
  <si>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</si>
  <si>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</si>
  <si>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</si>
  <si>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</si>
  <si>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</si>
  <si>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</si>
  <si>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</si>
  <si>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</si>
  <si>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</si>
  <si>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</si>
  <si>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</si>
  <si>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</si>
  <si>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</si>
  <si>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</si>
  <si>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</si>
  <si>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</si>
  <si>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</si>
  <si>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</si>
  <si>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</si>
  <si>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</si>
  <si>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</si>
  <si>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</si>
  <si>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</si>
  <si>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</si>
  <si>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</si>
  <si>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</si>
  <si>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</si>
  <si>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</si>
  <si>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</si>
  <si>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</si>
  <si>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</si>
  <si>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</si>
  <si>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</si>
  <si>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</si>
  <si>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</si>
  <si>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</si>
  <si>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</si>
  <si>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</si>
  <si>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</si>
  <si>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</si>
  <si>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</si>
  <si>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</si>
  <si>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</si>
  <si>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</si>
  <si>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</si>
  <si>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</si>
  <si>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</si>
  <si>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</si>
  <si>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</si>
  <si>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</si>
  <si>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</si>
  <si>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</si>
  <si>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</si>
  <si>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</si>
  <si>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</si>
  <si>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</si>
  <si>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</si>
  <si>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</si>
  <si>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</si>
  <si>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</si>
  <si>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</si>
  <si>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</si>
  <si>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</si>
  <si>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</si>
  <si>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</si>
  <si>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</si>
  <si>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</si>
  <si>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</si>
  <si>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</si>
  <si>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</si>
  <si>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</si>
  <si>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</si>
  <si>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</si>
  <si>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</si>
  <si>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</si>
  <si>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</si>
  <si>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</si>
  <si>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</si>
  <si>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</si>
  <si>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</si>
  <si>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</si>
  <si>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</si>
  <si>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</si>
  <si>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</si>
  <si>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</si>
  <si>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</si>
  <si>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</si>
  <si>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</si>
  <si>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</si>
  <si>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</si>
  <si>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</si>
  <si>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</si>
  <si>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</si>
  <si>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</si>
  <si>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</si>
  <si>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</si>
  <si>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</si>
  <si>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</si>
  <si>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</si>
  <si>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</si>
  <si>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</si>
  <si>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</si>
  <si>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</si>
  <si>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</si>
  <si>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</si>
  <si>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</si>
  <si>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</si>
  <si>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</si>
  <si>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</si>
  <si>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</si>
  <si>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</si>
  <si>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</si>
  <si>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</si>
  <si>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</si>
  <si>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</si>
  <si>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</si>
  <si>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</si>
  <si>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</si>
  <si>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</si>
  <si>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</si>
  <si>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</si>
  <si>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</si>
  <si>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</si>
  <si>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</si>
  <si>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</si>
  <si>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</si>
  <si>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</si>
  <si>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</si>
  <si>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</si>
  <si>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</si>
  <si>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</si>
  <si>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</si>
  <si>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</si>
  <si>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</si>
  <si>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</si>
  <si>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</si>
  <si>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</si>
  <si>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</si>
  <si>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</si>
  <si>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</si>
  <si>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</si>
  <si>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</si>
  <si>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</si>
  <si>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</si>
  <si>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</si>
  <si>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</si>
  <si>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</si>
  <si>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</si>
  <si>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</si>
  <si>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</si>
  <si>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</si>
  <si>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</si>
  <si>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</si>
  <si>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</si>
  <si>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</si>
  <si>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</si>
  <si>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</si>
  <si>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</si>
  <si>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</si>
  <si>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</si>
  <si>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</si>
  <si>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</si>
  <si>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</si>
  <si>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</si>
  <si>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</si>
  <si>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</si>
  <si>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</si>
  <si>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</si>
  <si>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</si>
  <si>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</si>
  <si>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</si>
  <si>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</si>
  <si>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</si>
  <si>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</si>
  <si>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</si>
  <si>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</si>
  <si>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</si>
  <si>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</si>
  <si>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</si>
  <si>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</si>
  <si>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</si>
  <si>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</si>
  <si>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</si>
  <si>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</si>
  <si>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</si>
  <si>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</si>
  <si>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</si>
  <si>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</si>
  <si>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</si>
  <si>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</si>
  <si>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</si>
  <si>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</si>
  <si>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</si>
  <si>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</si>
  <si>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</si>
  <si>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</si>
  <si>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</si>
  <si>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</si>
  <si>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</si>
  <si>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</si>
  <si>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</si>
  <si>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</si>
  <si>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</si>
  <si>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</si>
  <si>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</si>
  <si>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</si>
  <si>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</si>
  <si>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</si>
  <si>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</si>
  <si>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</si>
  <si>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</si>
  <si>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</si>
  <si>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</si>
  <si>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</si>
  <si>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</si>
  <si>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</si>
  <si>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</si>
  <si>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</si>
  <si>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</si>
  <si>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</si>
  <si>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</si>
  <si>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</si>
  <si>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</si>
  <si>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</si>
  <si>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</si>
  <si>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</si>
  <si>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</si>
  <si>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</si>
  <si>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</si>
  <si>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</si>
  <si>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</si>
  <si>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</si>
  <si>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</si>
  <si>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</si>
  <si>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</si>
  <si>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</si>
  <si>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</si>
  <si>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</si>
  <si>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</si>
  <si>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</si>
  <si>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</si>
  <si>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</si>
  <si>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</si>
  <si>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</si>
  <si>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</si>
  <si>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</si>
  <si>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</si>
  <si>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</si>
  <si>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</si>
  <si>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</si>
  <si>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</si>
  <si>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</si>
  <si>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</si>
  <si>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</si>
  <si>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</si>
  <si>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</si>
  <si>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</si>
  <si>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</si>
  <si>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</si>
  <si>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</si>
  <si>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</si>
  <si>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</si>
  <si>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</si>
  <si>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</si>
  <si>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</si>
  <si>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</si>
  <si>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</si>
  <si>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</si>
  <si>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</si>
  <si>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</si>
  <si>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</si>
  <si>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</si>
  <si>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</si>
  <si>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</si>
  <si>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</si>
  <si>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</si>
  <si>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</si>
  <si>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</si>
  <si>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</si>
  <si>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</si>
  <si>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</si>
  <si>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</si>
  <si>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</si>
  <si>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</si>
  <si>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</si>
  <si>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</si>
  <si>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</si>
  <si>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</si>
  <si>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</si>
  <si>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</si>
  <si>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</si>
  <si>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</si>
  <si>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</si>
  <si>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</si>
  <si>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</si>
  <si>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</si>
  <si>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</si>
  <si>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</si>
  <si>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</si>
  <si>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</si>
  <si>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</si>
  <si>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</si>
  <si>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</si>
  <si>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</si>
  <si>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</si>
  <si>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</si>
  <si>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</si>
  <si>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</si>
  <si>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</si>
  <si>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</si>
  <si>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</si>
  <si>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</si>
  <si>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</si>
  <si>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</si>
  <si>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</si>
  <si>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</si>
  <si>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</si>
  <si>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</si>
  <si>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</si>
  <si>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</si>
  <si>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</si>
  <si>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</si>
  <si>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</si>
  <si>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</si>
  <si>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</si>
  <si>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</si>
  <si>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</si>
  <si>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</si>
  <si>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</si>
  <si>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</si>
  <si>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</si>
  <si>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</si>
  <si>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</si>
  <si>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</si>
  <si>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</si>
  <si>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</si>
  <si>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</si>
  <si>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</si>
  <si>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</si>
  <si>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</si>
  <si>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</si>
  <si>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</si>
  <si>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</si>
  <si>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</si>
  <si>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</si>
  <si>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</si>
  <si>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</si>
  <si>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</si>
  <si>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</si>
  <si>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</si>
  <si>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</si>
  <si>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</si>
  <si>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</si>
  <si>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</si>
  <si>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</si>
  <si>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</si>
  <si>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</si>
  <si>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</si>
  <si>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</si>
  <si>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</si>
  <si>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</si>
  <si>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</si>
  <si>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</si>
  <si>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</si>
  <si>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</si>
  <si>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</si>
  <si>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</si>
  <si>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</si>
  <si>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</si>
  <si>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</si>
  <si>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</si>
  <si>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</si>
  <si>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</si>
  <si>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</si>
  <si>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</si>
  <si>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</si>
  <si>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</si>
  <si>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</si>
  <si>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</si>
  <si>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</si>
  <si>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</si>
  <si>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</si>
  <si>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</si>
  <si>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</si>
  <si>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</si>
  <si>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</si>
  <si>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</si>
  <si>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</si>
  <si>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</si>
  <si>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</si>
  <si>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</si>
  <si>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</si>
  <si>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</si>
  <si>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</si>
  <si>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</si>
  <si>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</si>
  <si>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</si>
  <si>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</si>
  <si>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</si>
  <si>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</si>
  <si>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</si>
  <si>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</si>
  <si>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</si>
  <si>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</si>
  <si>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</si>
  <si>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</si>
  <si>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</si>
  <si>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</si>
  <si>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</si>
  <si>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</si>
  <si>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</si>
  <si>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</si>
  <si>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</si>
  <si>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</si>
  <si>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</si>
  <si>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</si>
  <si>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</si>
  <si>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</si>
  <si>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</si>
  <si>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</si>
  <si>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</si>
  <si>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</si>
  <si>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</si>
  <si>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</si>
  <si>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</si>
  <si>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</si>
  <si>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</si>
  <si>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</si>
  <si>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</si>
  <si>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</si>
  <si>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</si>
  <si>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</si>
  <si>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</si>
  <si>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</si>
  <si>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</si>
  <si>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</si>
  <si>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</si>
  <si>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</si>
  <si>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</si>
  <si>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</si>
  <si>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</si>
  <si>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</si>
  <si>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</si>
  <si>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</si>
  <si>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</si>
  <si>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</si>
  <si>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</si>
  <si>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</si>
  <si>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</si>
  <si>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</si>
  <si>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</si>
  <si>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</si>
  <si>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</si>
  <si>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</si>
  <si>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</si>
  <si>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</si>
  <si>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</si>
  <si>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</si>
  <si>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</si>
  <si>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</si>
  <si>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</si>
  <si>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</si>
  <si>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</si>
  <si>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</si>
  <si>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</si>
  <si>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</si>
  <si>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</si>
  <si>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</si>
  <si>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</si>
  <si>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</si>
  <si>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</si>
  <si>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</si>
  <si>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</si>
  <si>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</si>
  <si>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</si>
  <si>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</si>
  <si>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</si>
  <si>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</si>
  <si>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</si>
  <si>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</si>
  <si>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</si>
  <si>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</si>
  <si>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</si>
  <si>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</si>
  <si>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</si>
  <si>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</si>
  <si>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</si>
  <si>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</si>
  <si>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</si>
  <si>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</si>
  <si>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</si>
  <si>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</si>
  <si>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</si>
  <si>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</si>
  <si>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</si>
  <si>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</si>
  <si>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</si>
  <si>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</si>
  <si>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</si>
  <si>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</si>
  <si>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</si>
  <si>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</si>
  <si>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</si>
  <si>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</si>
  <si>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</si>
  <si>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</si>
  <si>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</si>
  <si>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</si>
  <si>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</si>
  <si>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</si>
  <si>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</si>
  <si>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</si>
  <si>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</si>
  <si>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</si>
  <si>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</si>
  <si>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</si>
  <si>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</si>
  <si>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</si>
  <si>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</si>
  <si>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</si>
  <si>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</si>
  <si>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</si>
  <si>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</si>
  <si>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</si>
  <si>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</si>
  <si>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</si>
  <si>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</si>
  <si>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</si>
  <si>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</si>
  <si>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</si>
  <si>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</si>
  <si>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</si>
  <si>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</si>
  <si>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</si>
  <si>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</si>
  <si>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</si>
  <si>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</si>
  <si>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</si>
  <si>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</si>
  <si>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</si>
  <si>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</si>
  <si>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</si>
  <si>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</si>
  <si>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</si>
  <si>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</si>
  <si>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</si>
  <si>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</si>
  <si>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</si>
  <si>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</si>
  <si>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</si>
  <si>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</si>
  <si>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</si>
  <si>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</si>
  <si>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</si>
  <si>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</si>
  <si>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</si>
  <si>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</si>
  <si>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</si>
  <si>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</si>
  <si>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</si>
  <si>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</si>
  <si>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</si>
  <si>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</si>
  <si>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</si>
  <si>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</si>
  <si>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</si>
  <si>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</si>
  <si>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</si>
  <si>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</si>
  <si>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</si>
  <si>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</si>
  <si>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</si>
  <si>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</si>
  <si>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</si>
  <si>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</si>
  <si>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</si>
  <si>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</si>
  <si>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</si>
  <si>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</si>
  <si>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</si>
  <si>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</si>
  <si>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</si>
  <si>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</si>
  <si>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</si>
  <si>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</si>
  <si>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</si>
  <si>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</si>
  <si>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</si>
  <si>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</si>
  <si>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</si>
  <si>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</si>
  <si>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</si>
  <si>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</si>
  <si>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</si>
  <si>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</si>
  <si>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</si>
  <si>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</si>
  <si>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</si>
  <si>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</si>
  <si>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</si>
  <si>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</si>
  <si>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</si>
  <si>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</si>
  <si>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</si>
  <si>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</si>
  <si>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</si>
  <si>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</si>
  <si>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</si>
  <si>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</si>
  <si>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</si>
  <si>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</si>
  <si>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</si>
  <si>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</si>
  <si>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</si>
  <si>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</si>
  <si>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</si>
  <si>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</si>
  <si>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</si>
  <si>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</si>
  <si>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</si>
  <si>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</si>
  <si>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</si>
  <si>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</si>
  <si>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</si>
  <si>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</si>
  <si>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</si>
  <si>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</si>
  <si>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</si>
  <si>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</si>
  <si>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</si>
  <si>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</si>
  <si>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</si>
  <si>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</si>
  <si>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</si>
  <si>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</si>
  <si>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</si>
  <si>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</si>
  <si>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</si>
  <si>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</si>
  <si>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</si>
  <si>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</si>
  <si>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</si>
  <si>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</si>
  <si>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</si>
  <si>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</si>
  <si>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</si>
  <si>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</si>
  <si>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</si>
  <si>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</si>
  <si>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</si>
  <si>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</si>
  <si>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</si>
  <si>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</si>
  <si>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</si>
  <si>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</si>
  <si>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</si>
  <si>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</si>
  <si>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</si>
  <si>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</si>
  <si>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</si>
  <si>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</si>
  <si>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</si>
  <si>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</si>
  <si>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</si>
  <si>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</si>
  <si>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</si>
  <si>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</si>
  <si>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</si>
  <si>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</si>
  <si>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</si>
  <si>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</si>
  <si>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</si>
  <si>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</si>
  <si>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</si>
  <si>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</si>
  <si>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</si>
  <si>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</si>
  <si>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</si>
  <si>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</si>
  <si>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</si>
  <si>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</si>
  <si>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</si>
  <si>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</si>
  <si>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</si>
  <si>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</si>
  <si>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</si>
  <si>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</si>
  <si>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</si>
  <si>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</si>
  <si>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</si>
  <si>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</si>
  <si>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</si>
  <si>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</si>
  <si>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</si>
  <si>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</si>
  <si>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</si>
  <si>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</si>
  <si>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</si>
  <si>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</si>
  <si>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</si>
  <si>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</si>
  <si>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</si>
  <si>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</si>
  <si>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</si>
  <si>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</si>
  <si>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</si>
  <si>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</si>
  <si>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</si>
  <si>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</si>
  <si>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</si>
  <si>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</si>
  <si>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</si>
  <si>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</si>
  <si>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</si>
  <si>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</si>
  <si>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</si>
  <si>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</si>
  <si>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</si>
  <si>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</si>
  <si>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</si>
  <si>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</si>
  <si>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</si>
  <si>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</si>
  <si>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</si>
  <si>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</si>
  <si>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</si>
  <si>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</si>
  <si>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</si>
  <si>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</si>
  <si>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</si>
  <si>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</si>
  <si>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</si>
  <si>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</si>
  <si>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</si>
  <si>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</si>
  <si>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</si>
  <si>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</si>
  <si>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</si>
  <si>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</si>
  <si>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</si>
  <si>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</si>
  <si>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</si>
  <si>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</si>
  <si>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</si>
  <si>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</si>
  <si>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</si>
  <si>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</si>
  <si>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</si>
  <si>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</si>
  <si>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</si>
  <si>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</si>
  <si>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</si>
  <si>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</si>
  <si>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</si>
  <si>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</si>
  <si>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</si>
  <si>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</si>
  <si>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</si>
  <si>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</si>
  <si>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</si>
  <si>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</si>
  <si>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</si>
  <si>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</si>
  <si>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</si>
  <si>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</si>
  <si>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</si>
  <si>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</si>
  <si>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</si>
  <si>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</si>
  <si>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</si>
  <si>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</si>
  <si>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</si>
  <si>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</si>
  <si>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</si>
  <si>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</si>
  <si>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</si>
  <si>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</si>
  <si>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</si>
  <si>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</si>
  <si>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</si>
  <si>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</si>
  <si>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</si>
  <si>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</si>
  <si>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</si>
  <si>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</si>
  <si>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</si>
  <si>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</si>
  <si>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</si>
  <si>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</si>
  <si>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</si>
  <si>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</si>
  <si>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</si>
  <si>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</si>
  <si>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</si>
  <si>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</si>
  <si>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</si>
  <si>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</si>
  <si>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</si>
  <si>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</si>
  <si>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</si>
  <si>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</si>
  <si>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</si>
  <si>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</si>
  <si>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</si>
  <si>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</si>
  <si>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</si>
  <si>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</si>
  <si>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</si>
  <si>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</si>
  <si>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</si>
  <si>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</si>
  <si>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</si>
  <si>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</si>
  <si>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</si>
  <si>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</si>
  <si>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</si>
  <si>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</si>
  <si>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</si>
  <si>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</si>
  <si>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</si>
  <si>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</si>
  <si>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</si>
  <si>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</si>
  <si>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</si>
  <si>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</si>
  <si>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</si>
  <si>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</si>
  <si>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</si>
  <si>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</si>
  <si>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</si>
  <si>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</si>
  <si>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</si>
  <si>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</si>
  <si>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</si>
  <si>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</si>
  <si>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</si>
  <si>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</si>
  <si>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</si>
  <si>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</si>
  <si>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</si>
  <si>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</si>
  <si>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</si>
  <si>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</si>
  <si>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</si>
  <si>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</si>
  <si>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</si>
  <si>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</si>
  <si>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</si>
  <si>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</si>
  <si>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</si>
  <si>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</si>
  <si>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</si>
  <si>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</si>
  <si>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</si>
  <si>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</si>
  <si>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</si>
  <si>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</si>
  <si>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</si>
  <si>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</si>
  <si>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</si>
  <si>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</si>
  <si>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</si>
  <si>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</si>
  <si>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</si>
  <si>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</si>
  <si>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</si>
  <si>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</si>
  <si>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</si>
  <si>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</si>
  <si>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</si>
  <si>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</si>
  <si>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</si>
  <si>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</si>
  <si>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</si>
  <si>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</si>
  <si>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</si>
  <si>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</si>
  <si>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</si>
  <si>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</si>
  <si>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</si>
  <si>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</si>
  <si>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</si>
  <si>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</si>
  <si>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</si>
  <si>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</si>
  <si>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</si>
  <si>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</si>
  <si>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</si>
  <si>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</si>
  <si>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</si>
  <si>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</si>
  <si>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</si>
  <si>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</si>
  <si>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</si>
  <si>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</si>
  <si>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</si>
  <si>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</si>
  <si>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</si>
  <si>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</si>
  <si>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</si>
  <si>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</si>
  <si>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</si>
  <si>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</si>
  <si>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</si>
  <si>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</si>
  <si>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</si>
  <si>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</si>
  <si>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</si>
  <si>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</si>
  <si>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</si>
  <si>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</si>
  <si>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</si>
  <si>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</si>
  <si>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</si>
  <si>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</si>
  <si>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</si>
  <si>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</si>
  <si>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</si>
  <si>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</si>
  <si>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</si>
  <si>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</si>
  <si>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</si>
  <si>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</si>
  <si>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</si>
  <si>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</si>
  <si>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</si>
  <si>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</si>
  <si>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</si>
  <si>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</si>
  <si>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</si>
  <si>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</si>
  <si>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</si>
  <si>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</si>
  <si>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</si>
  <si>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</si>
  <si>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</si>
  <si>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</si>
  <si>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</si>
  <si>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</si>
  <si>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</si>
  <si>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</si>
  <si>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</si>
  <si>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</si>
  <si>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</si>
  <si>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</si>
  <si>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</si>
  <si>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</si>
  <si>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</si>
  <si>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</si>
  <si>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</si>
  <si>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</si>
  <si>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</si>
  <si>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</si>
  <si>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</si>
  <si>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</si>
  <si>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</si>
  <si>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</si>
  <si>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</si>
  <si>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</si>
  <si>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</si>
  <si>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</si>
  <si>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</si>
  <si>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</si>
  <si>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</si>
  <si>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</si>
  <si>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</si>
  <si>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</si>
  <si>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</si>
  <si>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</si>
  <si>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</si>
  <si>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</si>
  <si>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</si>
  <si>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</si>
  <si>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</si>
  <si>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</si>
  <si>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</si>
  <si>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</si>
  <si>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</si>
  <si>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</si>
  <si>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</si>
  <si>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</si>
  <si>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</si>
  <si>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</si>
  <si>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</si>
  <si>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</si>
  <si>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</si>
  <si>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</si>
  <si>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</si>
  <si>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</si>
  <si>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</si>
  <si>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</si>
  <si>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</si>
  <si>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</si>
  <si>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</si>
  <si>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</si>
  <si>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</si>
  <si>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</si>
  <si>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</si>
  <si>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</si>
  <si>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</si>
  <si>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</si>
  <si>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</si>
  <si>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</si>
  <si>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</si>
  <si>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</si>
  <si>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</si>
  <si>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</si>
  <si>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</si>
  <si>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</si>
  <si>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</si>
  <si>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</si>
  <si>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</si>
  <si>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</si>
  <si>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</si>
  <si>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</si>
  <si>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</si>
  <si>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</si>
  <si>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</si>
  <si>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</si>
  <si>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</si>
  <si>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</si>
  <si>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</si>
  <si>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</si>
  <si>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</si>
  <si>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</si>
  <si>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</si>
  <si>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</si>
  <si>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</si>
  <si>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</si>
  <si>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</si>
  <si>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</si>
  <si>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</si>
  <si>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</si>
  <si>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</si>
  <si>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</si>
  <si>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</si>
  <si>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</si>
  <si>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</si>
  <si>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</si>
  <si>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</si>
  <si>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</si>
  <si>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</si>
  <si>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</si>
  <si>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</si>
  <si>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</si>
  <si>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</si>
  <si>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</si>
  <si>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</si>
  <si>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</si>
  <si>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</si>
  <si>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</si>
  <si>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</si>
  <si>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</si>
  <si>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</si>
  <si>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</si>
  <si>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</si>
  <si>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</si>
  <si>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</si>
  <si>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</si>
  <si>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</si>
  <si>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</si>
  <si>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</si>
  <si>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</si>
  <si>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</si>
  <si>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</si>
  <si>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</si>
  <si>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</si>
  <si>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</si>
  <si>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</si>
  <si>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</si>
  <si>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</si>
  <si>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</si>
  <si>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</si>
  <si>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</si>
  <si>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</si>
  <si>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</si>
  <si>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</si>
  <si>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</si>
  <si>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</si>
  <si>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</si>
  <si>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</si>
  <si>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</si>
  <si>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</si>
  <si>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</si>
  <si>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</si>
  <si>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</si>
  <si>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</si>
  <si>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</si>
  <si>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</si>
  <si>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</si>
  <si>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</si>
  <si>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</si>
  <si>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</si>
  <si>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</si>
  <si>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</si>
  <si>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</si>
  <si>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</si>
  <si>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</si>
  <si>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</si>
  <si>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</si>
  <si>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</si>
  <si>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</si>
  <si>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</si>
  <si>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</si>
  <si>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</si>
  <si>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</si>
  <si>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</si>
  <si>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</si>
  <si>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</si>
  <si>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</si>
  <si>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</si>
  <si>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</si>
  <si>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</si>
  <si>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</si>
  <si>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</si>
  <si>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</si>
  <si>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</si>
  <si>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</si>
  <si>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</si>
  <si>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</si>
  <si>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</si>
  <si>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</si>
  <si>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</si>
  <si>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</si>
  <si>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</si>
  <si>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</si>
  <si>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</si>
  <si>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</si>
  <si>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</si>
  <si>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</si>
  <si>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</si>
  <si>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</si>
  <si>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</si>
  <si>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</si>
  <si>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</si>
  <si>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</si>
  <si>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</si>
  <si>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</si>
  <si>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</si>
  <si>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</si>
  <si>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</si>
  <si>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</si>
  <si>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</si>
  <si>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</si>
  <si>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</si>
  <si>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</si>
  <si>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</si>
  <si>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</si>
  <si>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</si>
  <si>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</si>
  <si>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</si>
  <si>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</si>
  <si>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</si>
  <si>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</si>
  <si>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</si>
  <si>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</si>
  <si>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</si>
  <si>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</si>
  <si>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</si>
  <si>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</si>
  <si>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</si>
  <si>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</si>
  <si>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</si>
  <si>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</si>
  <si>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</si>
  <si>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</si>
  <si>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</si>
  <si>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</si>
  <si>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</si>
  <si>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</si>
  <si>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</si>
  <si>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</si>
  <si>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</si>
  <si>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</si>
  <si>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</si>
  <si>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</si>
  <si>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</si>
  <si>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</si>
  <si>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</si>
  <si>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</si>
  <si>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</si>
  <si>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</si>
  <si>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</si>
  <si>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</si>
  <si>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</si>
  <si>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</si>
  <si>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</si>
  <si>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</si>
  <si>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</si>
  <si>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</si>
  <si>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</si>
  <si>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</si>
  <si>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</si>
  <si>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</si>
  <si>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</si>
  <si>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</si>
  <si>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</si>
  <si>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</si>
  <si>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</si>
  <si>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</si>
  <si>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</si>
  <si>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</si>
  <si>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</si>
  <si>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</si>
  <si>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</si>
  <si>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</si>
  <si>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</si>
  <si>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</si>
  <si>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</si>
  <si>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</si>
  <si>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</si>
  <si>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</si>
  <si>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</si>
  <si>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</si>
  <si>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</si>
  <si>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</si>
  <si>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</si>
  <si>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</si>
  <si>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</si>
  <si>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</si>
  <si>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</si>
  <si>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</si>
  <si>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</si>
  <si>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</si>
  <si>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</si>
  <si>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</si>
  <si>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</si>
  <si>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</si>
  <si>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</si>
  <si>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</si>
  <si>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</si>
  <si>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</si>
  <si>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</si>
  <si>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</si>
  <si>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</si>
  <si>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</si>
  <si>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</si>
  <si>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</si>
  <si>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</si>
  <si>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</si>
  <si>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</si>
  <si>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</si>
  <si>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</si>
  <si>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</si>
  <si>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</si>
  <si>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</si>
  <si>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</si>
  <si>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</si>
  <si>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</si>
  <si>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</si>
  <si>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</si>
  <si>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</si>
  <si>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</si>
  <si>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</si>
  <si>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</si>
  <si>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</si>
  <si>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</si>
  <si>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</si>
  <si>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</si>
  <si>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</si>
  <si>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</si>
  <si>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</si>
  <si>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</si>
  <si>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</si>
  <si>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</si>
  <si>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</si>
  <si>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</si>
  <si>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</si>
  <si>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</si>
  <si>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</si>
  <si>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</si>
  <si>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</si>
  <si>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</si>
  <si>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</si>
  <si>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</si>
  <si>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</si>
  <si>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</si>
  <si>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</si>
  <si>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</si>
  <si>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</si>
  <si>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</si>
  <si>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</si>
  <si>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</si>
  <si>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</si>
  <si>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</si>
  <si>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</si>
  <si>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</si>
  <si>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</si>
  <si>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</si>
  <si>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</si>
  <si>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</si>
  <si>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</si>
  <si>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</si>
  <si>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</si>
  <si>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</si>
  <si>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</si>
  <si>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</si>
  <si>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</si>
  <si>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</si>
  <si>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</si>
  <si>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</si>
  <si>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</si>
  <si>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</si>
  <si>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</si>
  <si>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</si>
  <si>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</si>
  <si>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</si>
  <si>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</si>
  <si>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</si>
  <si>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</si>
  <si>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</si>
  <si>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</si>
  <si>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</si>
  <si>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</si>
  <si>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</si>
  <si>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</si>
  <si>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</si>
  <si>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</si>
  <si>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</si>
  <si>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</si>
  <si>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</si>
  <si>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</si>
  <si>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</si>
  <si>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</si>
  <si>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</si>
  <si>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</si>
  <si>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</si>
  <si>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</si>
  <si>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</si>
  <si>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</si>
  <si>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</si>
  <si>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</si>
  <si>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</si>
  <si>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</si>
  <si>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</si>
  <si>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</si>
  <si>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</si>
  <si>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</si>
  <si>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</si>
  <si>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</si>
  <si>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</si>
  <si>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</si>
  <si>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</si>
  <si>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</si>
  <si>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</si>
  <si>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</si>
  <si>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</si>
  <si>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</si>
  <si>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</si>
  <si>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</si>
  <si>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</si>
  <si>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</si>
  <si>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</si>
  <si>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</si>
  <si>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</si>
  <si>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</si>
  <si>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</si>
  <si>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</si>
  <si>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</si>
  <si>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</si>
  <si>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</si>
  <si>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</si>
  <si>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</si>
  <si>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</si>
  <si>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</si>
  <si>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</si>
  <si>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</si>
  <si>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</si>
  <si>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</si>
  <si>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</si>
  <si>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</si>
  <si>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</si>
  <si>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</si>
  <si>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</si>
  <si>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</si>
  <si>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</si>
  <si>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</si>
  <si>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</si>
  <si>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</si>
  <si>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</si>
  <si>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</si>
  <si>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</si>
  <si>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</si>
  <si>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</si>
  <si>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</si>
  <si>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</si>
  <si>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</si>
  <si>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</si>
  <si>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</si>
  <si>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</si>
  <si>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</si>
  <si>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</si>
  <si>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</si>
  <si>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</si>
  <si>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</si>
  <si>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</si>
  <si>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</si>
  <si>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</si>
  <si>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</si>
  <si>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</si>
  <si>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</si>
  <si>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</si>
  <si>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</si>
  <si>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</si>
  <si>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</si>
  <si>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</si>
  <si>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</si>
  <si>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</si>
  <si>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</si>
  <si>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</si>
  <si>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</si>
  <si>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</si>
  <si>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</si>
  <si>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</si>
  <si>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</si>
  <si>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</si>
  <si>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</si>
  <si>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</si>
  <si>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</si>
  <si>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</si>
  <si>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</si>
  <si>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</si>
  <si>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</si>
  <si>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</si>
  <si>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</si>
  <si>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</si>
  <si>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</si>
  <si>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</si>
  <si>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</si>
  <si>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</si>
  <si>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</si>
  <si>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</si>
  <si>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</si>
  <si>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</si>
  <si>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</si>
  <si>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</si>
  <si>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</si>
  <si>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</si>
  <si>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</si>
  <si>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</si>
  <si>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</si>
  <si>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</si>
  <si>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</si>
  <si>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</si>
  <si>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</si>
  <si>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</si>
  <si>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</si>
  <si>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</si>
  <si>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</si>
  <si>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</si>
  <si>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</si>
  <si>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</si>
  <si>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</si>
  <si>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</si>
  <si>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</si>
  <si>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</si>
  <si>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</si>
  <si>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</si>
  <si>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</si>
  <si>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</si>
  <si>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</si>
  <si>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</si>
  <si>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</si>
  <si>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</si>
  <si>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</si>
  <si>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</si>
  <si>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</si>
  <si>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</si>
  <si>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</si>
  <si>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</si>
  <si>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</si>
  <si>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</si>
  <si>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</si>
  <si>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</si>
  <si>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</si>
  <si>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</si>
  <si>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</si>
  <si>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</si>
  <si>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</si>
  <si>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</si>
  <si>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</si>
  <si>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</si>
  <si>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</si>
  <si>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</si>
  <si>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</si>
  <si>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</si>
  <si>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</si>
  <si>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</si>
  <si>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</si>
  <si>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</si>
  <si>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</si>
  <si>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</si>
  <si>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</si>
  <si>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</si>
  <si>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</si>
  <si>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</si>
  <si>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</si>
  <si>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</si>
  <si>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</si>
  <si>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</si>
  <si>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</si>
  <si>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</si>
  <si>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</si>
  <si>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</si>
  <si>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</si>
  <si>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</si>
  <si>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</si>
  <si>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</si>
  <si>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</si>
  <si>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</si>
  <si>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</si>
  <si>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</si>
  <si>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</si>
  <si>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</si>
  <si>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</si>
  <si>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</si>
  <si>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</si>
  <si>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</si>
  <si>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</si>
  <si>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</si>
  <si>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</si>
  <si>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</si>
  <si>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</si>
  <si>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</si>
  <si>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</si>
  <si>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</si>
  <si>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</si>
  <si>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</si>
  <si>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</si>
  <si>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</si>
  <si>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</si>
  <si>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</si>
  <si>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</si>
  <si>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</si>
  <si>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</si>
  <si>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</si>
  <si>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</si>
  <si>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</si>
  <si>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</si>
  <si>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</si>
  <si>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</si>
  <si>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</si>
  <si>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</si>
  <si>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</si>
  <si>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</si>
  <si>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</si>
  <si>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</si>
  <si>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</si>
  <si>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</si>
  <si>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</si>
  <si>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</si>
  <si>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</si>
  <si>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</si>
  <si>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</si>
  <si>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</si>
  <si>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</si>
  <si>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</si>
  <si>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</si>
  <si>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</si>
  <si>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</si>
  <si>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</si>
  <si>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</si>
  <si>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</si>
  <si>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</si>
  <si>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</si>
  <si>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</si>
  <si>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</si>
  <si>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</si>
  <si>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</si>
  <si>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</si>
  <si>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</si>
  <si>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</si>
  <si>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</si>
  <si>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</si>
  <si>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</si>
  <si>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</si>
  <si>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</si>
  <si>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</si>
  <si>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</si>
  <si>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</si>
  <si>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</si>
  <si>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</si>
  <si>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</si>
  <si>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</si>
  <si>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</si>
  <si>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</si>
  <si>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</si>
  <si>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</si>
  <si>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</si>
  <si>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</si>
  <si>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</si>
  <si>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</si>
  <si>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</si>
  <si>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</si>
  <si>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</si>
  <si>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</si>
  <si>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</si>
  <si>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</si>
  <si>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</si>
  <si>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</si>
  <si>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</si>
  <si>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</si>
  <si>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</si>
  <si>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</si>
  <si>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</si>
  <si>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</si>
  <si>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</si>
  <si>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</si>
  <si>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</si>
  <si>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</si>
  <si>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</si>
  <si>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</si>
  <si>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</si>
  <si>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</si>
  <si>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</si>
  <si>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</si>
  <si>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</si>
  <si>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</si>
  <si>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</si>
  <si>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</si>
  <si>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</si>
  <si>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</si>
  <si>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</si>
  <si>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</si>
  <si>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</si>
  <si>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</si>
  <si>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</si>
  <si>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</si>
  <si>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</si>
  <si>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</si>
  <si>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</si>
  <si>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</si>
  <si>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</si>
  <si>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</si>
  <si>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</si>
  <si>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</si>
  <si>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</si>
  <si>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</si>
  <si>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</si>
  <si>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</si>
  <si>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</si>
  <si>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</si>
  <si>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</si>
  <si>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</si>
  <si>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</si>
  <si>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</si>
  <si>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</si>
  <si>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</si>
  <si>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</si>
  <si>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</si>
  <si>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</si>
  <si>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</si>
  <si>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</si>
  <si>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</si>
  <si>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</si>
  <si>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</si>
  <si>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</si>
  <si>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</si>
  <si>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</si>
  <si>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</si>
  <si>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</si>
  <si>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</si>
  <si>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</si>
  <si>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</si>
  <si>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</si>
  <si>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</si>
  <si>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</si>
  <si>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</si>
  <si>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</si>
  <si>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</si>
  <si>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</si>
  <si>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</si>
  <si>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</si>
  <si>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</si>
  <si>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</si>
  <si>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</si>
  <si>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</si>
  <si>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</si>
  <si>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</si>
  <si>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</si>
  <si>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</si>
  <si>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</si>
  <si>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</si>
  <si>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</si>
  <si>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</si>
  <si>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</si>
  <si>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</si>
  <si>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</si>
  <si>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</si>
  <si>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</si>
  <si>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</si>
  <si>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</si>
  <si>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</si>
  <si>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</si>
  <si>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</si>
  <si>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</si>
  <si>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</si>
  <si>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</si>
  <si>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</si>
  <si>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</si>
  <si>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</si>
  <si>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</si>
  <si>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</si>
  <si>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</si>
  <si>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</si>
  <si>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</si>
  <si>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</si>
  <si>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</si>
  <si>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</si>
  <si>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</si>
  <si>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</si>
  <si>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</si>
  <si>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</si>
  <si>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</si>
  <si>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</si>
  <si>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</si>
  <si>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</si>
  <si>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</si>
  <si>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</si>
  <si>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</si>
  <si>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</si>
  <si>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</si>
  <si>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</si>
  <si>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</si>
  <si>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</si>
  <si>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</si>
  <si>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</si>
  <si>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</si>
  <si>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</si>
  <si>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</si>
  <si>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</si>
  <si>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</si>
  <si>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</si>
  <si>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</si>
  <si>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</si>
  <si>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</si>
  <si>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</si>
  <si>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</si>
  <si>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</si>
  <si>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</si>
  <si>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</si>
  <si>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</si>
  <si>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</si>
  <si>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</si>
  <si>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</si>
  <si>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</si>
  <si>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</si>
  <si>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</si>
  <si>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</si>
  <si>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</si>
  <si>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</si>
  <si>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</si>
  <si>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</si>
  <si>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</si>
  <si>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</si>
  <si>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</si>
  <si>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</si>
  <si>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</si>
  <si>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</si>
  <si>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</si>
  <si>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</si>
  <si>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</si>
  <si>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</si>
  <si>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</si>
  <si>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</si>
  <si>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</si>
  <si>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</si>
  <si>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</si>
  <si>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</si>
  <si>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</si>
  <si>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</si>
  <si>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</si>
  <si>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</si>
  <si>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</si>
  <si>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</si>
  <si>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</si>
  <si>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</si>
  <si>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</si>
  <si>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</si>
  <si>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</si>
  <si>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</si>
  <si>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</si>
  <si>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</si>
  <si>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</si>
  <si>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</si>
  <si>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</si>
  <si>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</si>
  <si>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</si>
  <si>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</si>
  <si>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</si>
  <si>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</si>
  <si>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</si>
  <si>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</si>
  <si>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</si>
  <si>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</si>
  <si>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</si>
  <si>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</si>
  <si>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</si>
  <si>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</si>
  <si>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</si>
  <si>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</si>
  <si>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</si>
  <si>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</si>
  <si>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</si>
  <si>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</si>
  <si>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</si>
  <si>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</si>
  <si>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</si>
  <si>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</si>
  <si>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</si>
  <si>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</si>
  <si>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</si>
  <si>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</si>
  <si>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</si>
  <si>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</si>
  <si>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</si>
  <si>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</si>
  <si>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</si>
  <si>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</si>
  <si>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</si>
  <si>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</si>
  <si>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</si>
  <si>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</si>
  <si>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</si>
  <si>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</si>
  <si>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</si>
  <si>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</si>
  <si>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</si>
  <si>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</si>
  <si>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</si>
  <si>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</si>
  <si>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</si>
  <si>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</si>
  <si>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</si>
  <si>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</si>
  <si>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</si>
  <si>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</si>
  <si>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</si>
  <si>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</si>
  <si>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</si>
  <si>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</si>
  <si>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</si>
  <si>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</si>
  <si>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</si>
  <si>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</si>
  <si>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</si>
  <si>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</si>
  <si>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</si>
  <si>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</si>
  <si>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</si>
  <si>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</si>
  <si>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</si>
  <si>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</si>
  <si>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</si>
  <si>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</si>
  <si>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</si>
  <si>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</si>
  <si>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</si>
  <si>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</si>
  <si>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</si>
  <si>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</si>
  <si>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</si>
  <si>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</si>
  <si>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</si>
  <si>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</si>
  <si>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</si>
  <si>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</si>
  <si>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</si>
  <si>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</si>
  <si>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</si>
  <si>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</si>
  <si>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</si>
  <si>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</si>
  <si>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</si>
  <si>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</si>
  <si>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</si>
  <si>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</si>
  <si>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</si>
  <si>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</si>
  <si>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</si>
  <si>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</si>
  <si>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</si>
  <si>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</si>
  <si>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</si>
  <si>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</si>
  <si>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</si>
  <si>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</si>
  <si>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</si>
  <si>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</si>
  <si>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</si>
  <si>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</si>
  <si>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</si>
  <si>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</si>
  <si>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</si>
  <si>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</si>
  <si>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</si>
  <si>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</si>
  <si>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</si>
  <si>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</si>
  <si>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</si>
  <si>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</si>
  <si>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</si>
  <si>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</si>
  <si>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</si>
  <si>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</si>
  <si>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</si>
  <si>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</si>
  <si>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</si>
  <si>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</si>
  <si>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</si>
  <si>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</si>
  <si>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</si>
  <si>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</si>
  <si>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</si>
  <si>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</si>
  <si>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</si>
  <si>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</si>
  <si>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</si>
  <si>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</si>
  <si>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</si>
  <si>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</si>
  <si>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</si>
  <si>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</si>
  <si>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</si>
  <si>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</si>
  <si>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</si>
  <si>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</si>
  <si>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</si>
  <si>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</si>
  <si>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</si>
  <si>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</si>
  <si>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</si>
  <si>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</si>
  <si>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</si>
  <si>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</si>
  <si>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</si>
  <si>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</si>
  <si>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</si>
  <si>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</si>
  <si>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</si>
  <si>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</si>
  <si>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</si>
  <si>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</si>
  <si>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</si>
  <si>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</si>
  <si>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</si>
  <si>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</si>
  <si>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</si>
  <si>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</si>
  <si>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</si>
  <si>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</si>
  <si>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</si>
  <si>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</si>
  <si>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</si>
  <si>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</si>
  <si>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</si>
  <si>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</si>
  <si>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</si>
  <si>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</si>
  <si>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</si>
  <si>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</si>
  <si>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</si>
  <si>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</si>
  <si>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</si>
  <si>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</si>
  <si>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</si>
  <si>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</si>
  <si>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</si>
  <si>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</si>
  <si>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</si>
  <si>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</si>
  <si>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</si>
  <si>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</si>
  <si>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</si>
  <si>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</si>
  <si>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</si>
  <si>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</si>
  <si>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</si>
  <si>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</si>
  <si>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</si>
  <si>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</si>
  <si>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</si>
  <si>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</si>
  <si>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</si>
  <si>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</si>
  <si>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</si>
  <si>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</si>
  <si>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</si>
  <si>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</si>
  <si>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</si>
  <si>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</si>
  <si>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</si>
  <si>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</si>
  <si>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</si>
  <si>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</si>
  <si>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</si>
  <si>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</si>
  <si>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</si>
  <si>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</si>
  <si>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</si>
  <si>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</si>
  <si>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</si>
  <si>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</si>
  <si>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</si>
  <si>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</si>
  <si>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</si>
  <si>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</si>
  <si>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</si>
  <si>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</si>
  <si>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</si>
  <si>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</si>
  <si>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</si>
  <si>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</si>
  <si>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</si>
  <si>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</si>
  <si>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</si>
  <si>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</si>
  <si>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</si>
  <si>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</si>
  <si>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</si>
  <si>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</si>
  <si>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</si>
  <si>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</si>
  <si>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</si>
  <si>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</si>
  <si>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</si>
  <si>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</si>
  <si>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</si>
  <si>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</si>
  <si>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</si>
  <si>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</si>
  <si>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</si>
  <si>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</si>
  <si>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</si>
  <si>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</si>
  <si>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</si>
  <si>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</si>
  <si>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</si>
  <si>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</si>
  <si>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</si>
  <si>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</si>
  <si>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</si>
  <si>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</si>
  <si>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</si>
  <si>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</si>
  <si>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</si>
  <si>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</si>
  <si>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</si>
  <si>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</si>
  <si>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</si>
  <si>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</si>
  <si>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</si>
  <si>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</si>
  <si>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</si>
  <si>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</si>
  <si>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</si>
  <si>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</si>
  <si>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</si>
  <si>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</si>
  <si>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</si>
  <si>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</si>
  <si>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</si>
  <si>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</si>
  <si>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</si>
  <si>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</si>
  <si>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</si>
  <si>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</si>
  <si>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</si>
  <si>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</si>
  <si>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</si>
  <si>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</si>
  <si>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</si>
  <si>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</si>
  <si>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</si>
  <si>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</si>
  <si>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</si>
  <si>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</si>
  <si>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</si>
  <si>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</si>
  <si>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</si>
  <si>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</si>
  <si>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</si>
  <si>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</si>
  <si>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</si>
  <si>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</si>
  <si>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</si>
  <si>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</si>
  <si>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</si>
  <si>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</si>
  <si>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</si>
  <si>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</si>
  <si>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</si>
  <si>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</si>
  <si>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</si>
  <si>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</si>
  <si>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</si>
  <si>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</si>
  <si>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</si>
  <si>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</si>
  <si>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</si>
  <si>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</si>
  <si>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</si>
  <si>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</si>
  <si>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</si>
  <si>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</si>
  <si>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</si>
  <si>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</si>
  <si>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</si>
  <si>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</si>
  <si>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</si>
  <si>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</si>
  <si>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</si>
  <si>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</si>
  <si>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</si>
  <si>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</si>
  <si>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</si>
  <si>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</si>
  <si>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</si>
  <si>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</si>
  <si>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</si>
  <si>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</si>
  <si>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</si>
  <si>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</si>
  <si>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</si>
  <si>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</si>
  <si>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</si>
  <si>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</si>
  <si>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</si>
  <si>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</si>
  <si>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</si>
  <si>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</si>
  <si>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</si>
  <si>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</si>
  <si>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</si>
  <si>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</si>
  <si>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</si>
  <si>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</si>
  <si>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</si>
  <si>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</si>
  <si>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</si>
  <si>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</si>
  <si>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</si>
  <si>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</si>
  <si>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</si>
  <si>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</si>
  <si>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</si>
  <si>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</si>
  <si>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</si>
  <si>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</si>
  <si>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</si>
  <si>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</si>
  <si>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</si>
  <si>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</si>
  <si>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</si>
  <si>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</si>
  <si>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</si>
  <si>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</si>
  <si>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</si>
  <si>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</si>
  <si>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</si>
  <si>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</si>
  <si>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</si>
  <si>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</si>
  <si>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</si>
  <si>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</si>
  <si>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</si>
  <si>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</si>
  <si>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</si>
  <si>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</si>
  <si>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</si>
  <si>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</si>
  <si>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</si>
  <si>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</si>
  <si>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</si>
  <si>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</si>
  <si>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</si>
  <si>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</si>
  <si>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</si>
  <si>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</si>
  <si>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</si>
  <si>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</si>
  <si>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</si>
  <si>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</si>
  <si>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</si>
  <si>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</si>
  <si>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</si>
  <si>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</si>
  <si>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</si>
  <si>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</si>
  <si>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</si>
  <si>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</si>
  <si>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</si>
  <si>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</si>
  <si>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</si>
  <si>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</si>
  <si>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</si>
  <si>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</si>
  <si>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</si>
  <si>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</si>
  <si>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</si>
  <si>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</si>
  <si>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</si>
  <si>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</si>
  <si>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</si>
  <si>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</si>
  <si>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</si>
  <si>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</si>
  <si>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</si>
  <si>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</si>
  <si>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</si>
  <si>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</si>
  <si>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</si>
  <si>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</si>
  <si>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</si>
  <si>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</si>
  <si>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</si>
  <si>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</si>
  <si>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</si>
  <si>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</si>
  <si>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</si>
  <si>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</si>
  <si>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</si>
  <si>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</si>
  <si>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</si>
  <si>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</si>
  <si>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</si>
  <si>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</si>
  <si>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</si>
  <si>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</si>
  <si>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</si>
  <si>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</si>
  <si>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</si>
  <si>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</si>
  <si>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</si>
  <si>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</si>
  <si>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</si>
  <si>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</si>
  <si>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</si>
  <si>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</si>
  <si>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</si>
  <si>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</si>
  <si>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</si>
  <si>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</si>
  <si>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</si>
  <si>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</si>
  <si>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</si>
  <si>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</si>
  <si>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</si>
  <si>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</si>
  <si>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</si>
  <si>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</si>
  <si>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</si>
  <si>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</si>
  <si>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</si>
  <si>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</si>
  <si>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</si>
  <si>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</si>
  <si>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</si>
  <si>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</si>
  <si>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</si>
  <si>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</si>
  <si>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</si>
  <si>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</si>
  <si>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</si>
  <si>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</si>
  <si>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</si>
  <si>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</si>
  <si>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</si>
  <si>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</si>
  <si>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</si>
  <si>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</si>
  <si>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</si>
  <si>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</si>
  <si>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</si>
  <si>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</si>
  <si>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</si>
  <si>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</si>
  <si>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</si>
  <si>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</si>
  <si>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</si>
  <si>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</si>
  <si>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</si>
  <si>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</si>
  <si>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</si>
  <si>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</si>
  <si>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</si>
  <si>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</si>
  <si>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</si>
  <si>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</si>
  <si>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</si>
  <si>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</si>
  <si>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</si>
  <si>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</si>
  <si>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</si>
  <si>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</si>
  <si>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</si>
  <si>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</si>
  <si>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</si>
  <si>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</si>
  <si>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</si>
  <si>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</si>
  <si>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</si>
  <si>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</si>
  <si>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</si>
  <si>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</si>
  <si>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</si>
  <si>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</si>
  <si>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</si>
  <si>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</si>
  <si>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</si>
  <si>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</si>
  <si>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</si>
  <si>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</si>
  <si>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</si>
  <si>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</si>
  <si>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</si>
  <si>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</si>
  <si>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</si>
  <si>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</si>
  <si>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</si>
  <si>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</si>
  <si>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</si>
  <si>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</si>
  <si>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</si>
  <si>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</si>
  <si>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</si>
  <si>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</si>
  <si>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</si>
  <si>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</si>
  <si>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</si>
  <si>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</si>
  <si>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</si>
  <si>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</si>
  <si>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</si>
  <si>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</si>
  <si>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</si>
  <si>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</si>
  <si>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</si>
  <si>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</si>
  <si>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</si>
  <si>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</si>
  <si>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</si>
  <si>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</si>
  <si>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</si>
  <si>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</si>
  <si>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</si>
  <si>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</si>
  <si>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</si>
  <si>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</si>
  <si>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</si>
  <si>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</si>
  <si>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</si>
  <si>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</si>
  <si>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</si>
  <si>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</si>
  <si>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</si>
  <si>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</si>
  <si>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</si>
  <si>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</si>
  <si>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</si>
  <si>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</si>
  <si>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</si>
  <si>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</si>
  <si>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</si>
  <si>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</si>
  <si>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</si>
  <si>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</si>
  <si>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</si>
  <si>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</si>
  <si>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</si>
  <si>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</si>
  <si>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</si>
  <si>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</si>
  <si>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</si>
  <si>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</si>
  <si>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</si>
  <si>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</si>
  <si>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</si>
  <si>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</si>
  <si>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</si>
  <si>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</si>
  <si>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</si>
  <si>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</si>
  <si>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</si>
  <si>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</si>
  <si>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</si>
  <si>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</si>
  <si>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</si>
  <si>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</si>
  <si>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</si>
  <si>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</si>
  <si>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</si>
  <si>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</si>
  <si>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</si>
  <si>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</si>
  <si>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</si>
  <si>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</si>
  <si>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</si>
  <si>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</si>
  <si>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</si>
  <si>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</si>
  <si>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</si>
  <si>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</si>
  <si>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</si>
  <si>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</si>
  <si>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</si>
  <si>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</si>
  <si>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</si>
  <si>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</si>
  <si>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</si>
  <si>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</si>
  <si>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</si>
  <si>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</si>
  <si>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</si>
  <si>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</si>
  <si>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</si>
  <si>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</si>
  <si>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</si>
  <si>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</si>
  <si>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</si>
  <si>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</si>
  <si>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</si>
  <si>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</si>
  <si>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</si>
  <si>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</si>
  <si>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</si>
  <si>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</si>
  <si>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</si>
  <si>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</si>
  <si>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</si>
  <si>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</si>
  <si>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</si>
  <si>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</si>
  <si>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</si>
  <si>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</si>
  <si>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</si>
  <si>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</si>
  <si>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</si>
  <si>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</si>
  <si>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</si>
  <si>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</si>
  <si>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</si>
  <si>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</si>
  <si>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</si>
  <si>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</si>
  <si>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</si>
  <si>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</si>
  <si>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</si>
  <si>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</si>
  <si>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</si>
  <si>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</si>
  <si>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</si>
  <si>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</si>
  <si>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</si>
  <si>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</si>
  <si>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</si>
  <si>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</si>
  <si>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</si>
  <si>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</si>
  <si>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</si>
  <si>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</si>
  <si>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</si>
  <si>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</si>
  <si>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</si>
  <si>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</si>
  <si>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</si>
  <si>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</si>
  <si>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</si>
  <si>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</si>
  <si>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</si>
  <si>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</si>
  <si>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</si>
  <si>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</si>
  <si>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</si>
  <si>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</si>
  <si>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</si>
  <si>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</si>
  <si>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</si>
  <si>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</si>
  <si>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</si>
  <si>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</si>
  <si>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</si>
  <si>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</si>
  <si>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</si>
  <si>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</si>
  <si>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</si>
  <si>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</si>
  <si>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</si>
  <si>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</si>
  <si>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</si>
  <si>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</si>
  <si>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</si>
  <si>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</si>
  <si>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</si>
  <si>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</si>
  <si>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</si>
  <si>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</si>
  <si>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</si>
  <si>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</si>
  <si>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</si>
  <si>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</si>
  <si>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</si>
  <si>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</si>
  <si>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</si>
  <si>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</si>
  <si>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</si>
  <si>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</si>
  <si>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</si>
  <si>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</si>
  <si>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</si>
  <si>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</si>
  <si>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</si>
  <si>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</si>
  <si>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</si>
  <si>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</si>
  <si>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</si>
  <si>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</si>
  <si>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</si>
  <si>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</si>
  <si>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</si>
  <si>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</si>
  <si>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</si>
  <si>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</si>
  <si>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</si>
  <si>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</si>
  <si>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</si>
  <si>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</si>
  <si>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</si>
  <si>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</si>
  <si>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</si>
  <si>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</si>
  <si>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</si>
  <si>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</si>
  <si>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</si>
  <si>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</si>
  <si>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</si>
  <si>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</si>
  <si>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</si>
  <si>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</si>
  <si>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</si>
  <si>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</si>
  <si>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</si>
  <si>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</si>
  <si>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</si>
  <si>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</si>
  <si>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</si>
  <si>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</si>
  <si>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</si>
  <si>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</si>
  <si>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</si>
  <si>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</si>
  <si>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</si>
  <si>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</si>
  <si>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</si>
  <si>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</si>
  <si>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</si>
  <si>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</si>
  <si>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</si>
  <si>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</si>
  <si>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</si>
  <si>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</si>
  <si>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</si>
  <si>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</si>
  <si>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</si>
  <si>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</si>
  <si>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</si>
  <si>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</si>
  <si>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</si>
  <si>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</si>
  <si>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</si>
  <si>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</si>
  <si>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</si>
  <si>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</si>
  <si>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</si>
  <si>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</si>
  <si>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</si>
  <si>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</si>
  <si>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</si>
  <si>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</si>
  <si>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</si>
  <si>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</si>
  <si>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</si>
  <si>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</si>
  <si>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</si>
  <si>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</si>
  <si>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</si>
  <si>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</si>
  <si>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</si>
  <si>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</si>
  <si>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</si>
  <si>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</si>
  <si>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</si>
  <si>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</si>
  <si>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</si>
  <si>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</si>
  <si>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</si>
  <si>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</si>
  <si>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</si>
  <si>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</si>
  <si>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</si>
  <si>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</si>
  <si>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</si>
  <si>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</si>
  <si>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</si>
  <si>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</si>
  <si>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</si>
  <si>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</si>
  <si>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</si>
  <si>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</si>
  <si>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</si>
  <si>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</si>
  <si>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</si>
  <si>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</si>
  <si>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</si>
  <si>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</si>
  <si>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</si>
  <si>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</si>
  <si>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</si>
  <si>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</si>
  <si>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</si>
  <si>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</si>
  <si>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</si>
  <si>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</si>
  <si>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</si>
  <si>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</si>
  <si>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</si>
  <si>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</si>
  <si>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</si>
  <si>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</si>
  <si>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</si>
  <si>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</si>
  <si>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</si>
  <si>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</si>
  <si>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</si>
  <si>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</si>
  <si>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</si>
  <si>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</si>
  <si>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</si>
  <si>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</si>
  <si>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</si>
  <si>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</si>
  <si>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</si>
  <si>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</si>
  <si>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</si>
  <si>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</si>
  <si>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</si>
  <si>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</si>
  <si>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</si>
  <si>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</si>
  <si>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</si>
  <si>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</si>
  <si>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</si>
  <si>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</si>
  <si>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</si>
  <si>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</si>
  <si>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</si>
  <si>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</si>
  <si>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</si>
  <si>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</si>
  <si>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</si>
  <si>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</si>
  <si>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</si>
  <si>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</si>
  <si>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</si>
  <si>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</si>
  <si>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</si>
  <si>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</si>
  <si>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</si>
  <si>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</si>
  <si>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</si>
  <si>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</si>
  <si>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</si>
  <si>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</si>
  <si>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</si>
  <si>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</si>
  <si>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</si>
  <si>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</si>
  <si>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</si>
  <si>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</si>
  <si>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</si>
  <si>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</si>
  <si>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</si>
  <si>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</si>
  <si>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</si>
  <si>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</si>
  <si>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</si>
  <si>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</si>
  <si>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</si>
  <si>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</si>
  <si>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</si>
  <si>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</si>
  <si>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</si>
  <si>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</si>
  <si>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</si>
  <si>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</si>
  <si>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</si>
  <si>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</si>
  <si>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</si>
  <si>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</si>
  <si>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</si>
  <si>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</si>
  <si>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</si>
  <si>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</si>
  <si>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</si>
  <si>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</si>
  <si>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</si>
  <si>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</si>
  <si>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</si>
  <si>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</si>
  <si>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</si>
  <si>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</si>
  <si>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</si>
  <si>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</si>
  <si>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</si>
  <si>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</si>
  <si>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</si>
  <si>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</si>
  <si>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</si>
  <si>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</si>
  <si>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</si>
  <si>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</si>
  <si>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</si>
  <si>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</si>
  <si>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</si>
  <si>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</si>
  <si>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</si>
  <si>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</si>
  <si>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</si>
  <si>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</si>
  <si>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</si>
  <si>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</si>
  <si>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</si>
  <si>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</si>
  <si>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</si>
  <si>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</si>
  <si>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</si>
  <si>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</si>
  <si>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</si>
  <si>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</si>
  <si>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</si>
  <si>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</si>
  <si>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</si>
  <si>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</si>
  <si>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</si>
  <si>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</si>
  <si>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</si>
  <si>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</si>
  <si>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</si>
  <si>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</si>
  <si>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</si>
  <si>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</si>
  <si>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</si>
  <si>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</si>
  <si>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</si>
  <si>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</si>
  <si>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</si>
  <si>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</si>
  <si>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</si>
  <si>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</si>
  <si>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</si>
  <si>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</si>
  <si>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</si>
  <si>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</si>
  <si>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</si>
  <si>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</si>
  <si>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</si>
  <si>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</si>
  <si>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</si>
  <si>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</si>
  <si>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</si>
  <si>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</si>
  <si>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</si>
  <si>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</si>
  <si>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</si>
  <si>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</si>
  <si>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</si>
  <si>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</si>
  <si>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</si>
  <si>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</si>
  <si>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</si>
  <si>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</si>
  <si>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</si>
  <si>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</si>
  <si>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</si>
  <si>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</si>
  <si>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</si>
  <si>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</si>
  <si>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</si>
  <si>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</si>
  <si>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</si>
  <si>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</si>
  <si>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</si>
  <si>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</si>
  <si>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</si>
  <si>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</si>
  <si>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</si>
  <si>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</si>
  <si>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</si>
  <si>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</si>
  <si>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</si>
  <si>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</si>
  <si>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</si>
  <si>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</si>
  <si>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</si>
  <si>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</si>
  <si>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</si>
  <si>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</si>
  <si>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</si>
  <si>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</si>
  <si>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</si>
  <si>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</si>
  <si>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</si>
  <si>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</si>
  <si>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</si>
  <si>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</si>
  <si>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</si>
  <si>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</si>
  <si>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</si>
  <si>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</si>
  <si>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</si>
  <si>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</si>
  <si>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</si>
  <si>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</si>
  <si>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</si>
  <si>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</si>
  <si>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</si>
  <si>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</si>
  <si>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</si>
  <si>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</si>
  <si>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</si>
  <si>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</si>
  <si>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</si>
  <si>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</si>
  <si>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</si>
  <si>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</si>
  <si>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</si>
  <si>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</si>
  <si>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</si>
  <si>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</si>
  <si>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</si>
  <si>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</si>
  <si>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</si>
  <si>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</si>
  <si>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</si>
  <si>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</si>
  <si>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</si>
  <si>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</si>
  <si>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</si>
  <si>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</si>
  <si>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</si>
  <si>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</si>
  <si>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</si>
  <si>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</si>
  <si>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</si>
  <si>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</si>
  <si>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</si>
  <si>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</si>
  <si>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</si>
  <si>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</si>
  <si>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</si>
  <si>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</si>
  <si>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</si>
  <si>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</si>
  <si>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</si>
  <si>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</si>
  <si>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</si>
  <si>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</si>
  <si>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</si>
  <si>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</si>
  <si>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</si>
  <si>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</si>
  <si>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</si>
  <si>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</si>
  <si>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</si>
  <si>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</si>
  <si>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</si>
  <si>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</si>
  <si>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</si>
  <si>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</si>
  <si>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</si>
  <si>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</si>
  <si>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</si>
  <si>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</si>
  <si>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</si>
  <si>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</si>
  <si>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</si>
  <si>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</si>
  <si>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</si>
  <si>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</si>
  <si>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</si>
  <si>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</si>
  <si>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</si>
  <si>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</si>
  <si>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</si>
  <si>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</si>
  <si>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</si>
  <si>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</si>
  <si>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</si>
  <si>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</si>
  <si>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</si>
  <si>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</si>
  <si>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</si>
  <si>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</si>
  <si>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</si>
  <si>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</si>
  <si>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</si>
  <si>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</si>
  <si>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</si>
  <si>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</si>
  <si>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</si>
  <si>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</si>
  <si>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</si>
  <si>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</si>
  <si>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</si>
  <si>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</si>
  <si>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</si>
  <si>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</si>
  <si>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</si>
  <si>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</si>
  <si>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</si>
  <si>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</si>
  <si>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</si>
  <si>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</si>
  <si>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</si>
  <si>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</si>
  <si>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</si>
  <si>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</si>
  <si>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</si>
  <si>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</si>
  <si>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</si>
  <si>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</si>
  <si>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</si>
  <si>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</si>
  <si>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</si>
  <si>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</si>
  <si>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</si>
  <si>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</si>
  <si>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</si>
  <si>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</si>
  <si>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</si>
  <si>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</si>
  <si>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</si>
  <si>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</si>
  <si>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</si>
  <si>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</si>
  <si>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</si>
  <si>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</si>
  <si>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</si>
  <si>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</si>
  <si>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</si>
  <si>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</si>
  <si>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</si>
  <si>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</si>
  <si>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</si>
  <si>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</si>
  <si>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</si>
  <si>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</si>
  <si>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</si>
  <si>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</si>
  <si>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</si>
  <si>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</si>
  <si>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</si>
  <si>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</si>
  <si>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</si>
  <si>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</si>
  <si>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</si>
  <si>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</si>
  <si>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</si>
  <si>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</si>
  <si>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</si>
  <si>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</si>
  <si>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</si>
  <si>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</si>
  <si>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</si>
  <si>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</si>
  <si>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</si>
  <si>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</si>
  <si>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</si>
  <si>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</si>
  <si>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</si>
  <si>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</si>
  <si>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</si>
  <si>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</si>
  <si>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</si>
  <si>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</si>
  <si>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</si>
  <si>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</si>
  <si>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</si>
  <si>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</si>
  <si>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</si>
  <si>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</si>
  <si>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</si>
  <si>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</si>
  <si>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</si>
  <si>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</si>
  <si>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</si>
  <si>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</si>
  <si>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</si>
  <si>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</si>
  <si>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</si>
  <si>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</si>
  <si>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</si>
  <si>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</si>
  <si>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</si>
  <si>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</si>
  <si>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</si>
  <si>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</si>
  <si>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</si>
  <si>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</si>
  <si>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</si>
  <si>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</si>
  <si>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</si>
  <si>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</si>
  <si>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</si>
  <si>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</si>
  <si>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</si>
  <si>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</si>
  <si>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</si>
  <si>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</si>
  <si>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</si>
  <si>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</si>
  <si>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</si>
  <si>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</si>
  <si>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</si>
  <si>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</si>
  <si>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</si>
  <si>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</si>
  <si>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</si>
  <si>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</si>
  <si>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</si>
  <si>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</si>
  <si>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</si>
  <si>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</si>
  <si>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</si>
  <si>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</si>
  <si>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</si>
  <si>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</si>
  <si>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</si>
  <si>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</si>
  <si>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</si>
  <si>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</si>
  <si>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</si>
  <si>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</si>
  <si>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</si>
  <si>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</si>
  <si>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</si>
  <si>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</si>
  <si>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</si>
  <si>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</si>
  <si>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</si>
  <si>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</si>
  <si>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</si>
  <si>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</si>
  <si>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</si>
  <si>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</si>
  <si>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</si>
  <si>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</si>
  <si>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</si>
  <si>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</si>
  <si>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</si>
  <si>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</si>
  <si>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</si>
  <si>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</si>
  <si>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</si>
  <si>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</si>
  <si>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</si>
  <si>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</si>
  <si>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</si>
  <si>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</si>
  <si>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</si>
  <si>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</si>
  <si>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</si>
  <si>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</si>
  <si>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</si>
  <si>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</si>
  <si>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</si>
  <si>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</si>
  <si>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</si>
  <si>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</si>
  <si>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</si>
  <si>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</si>
  <si>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</si>
  <si>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</si>
  <si>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</si>
  <si>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</si>
  <si>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</si>
  <si>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</si>
  <si>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</si>
  <si>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</si>
  <si>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</si>
  <si>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</si>
  <si>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</si>
  <si>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</si>
  <si>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</si>
  <si>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</si>
  <si>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</si>
  <si>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</si>
  <si>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</si>
  <si>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</si>
  <si>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</si>
  <si>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</si>
  <si>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</si>
  <si>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</si>
  <si>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</si>
  <si>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</si>
  <si>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</si>
  <si>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</si>
  <si>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</si>
  <si>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</si>
  <si>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</si>
  <si>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</si>
  <si>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</si>
  <si>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</si>
  <si>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</si>
  <si>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</si>
  <si>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</si>
  <si>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</si>
  <si>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</si>
  <si>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</si>
  <si>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</si>
  <si>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</si>
  <si>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</si>
  <si>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</si>
  <si>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</si>
  <si>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</si>
  <si>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</si>
  <si>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</si>
  <si>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</si>
  <si>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</si>
  <si>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</si>
  <si>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</si>
  <si>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</si>
  <si>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</si>
  <si>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</si>
  <si>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</si>
  <si>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</si>
  <si>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</si>
  <si>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</si>
  <si>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</si>
  <si>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</si>
  <si>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</si>
  <si>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</si>
  <si>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</si>
  <si>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</si>
  <si>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</si>
  <si>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</si>
  <si>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</si>
  <si>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</si>
  <si>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</si>
  <si>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</si>
  <si>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</si>
  <si>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</si>
  <si>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</si>
  <si>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</si>
  <si>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</si>
  <si>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</si>
  <si>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</si>
  <si>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</si>
  <si>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</si>
  <si>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</si>
  <si>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</si>
  <si>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</si>
  <si>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</si>
  <si>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</si>
  <si>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</si>
  <si>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</si>
  <si>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</si>
  <si>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</si>
  <si>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</si>
  <si>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</si>
  <si>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</si>
  <si>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</si>
  <si>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</si>
  <si>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</si>
  <si>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</si>
  <si>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</si>
  <si>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</si>
  <si>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</si>
  <si>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</si>
  <si>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</si>
  <si>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</si>
  <si>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</si>
  <si>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</si>
  <si>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</si>
  <si>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</si>
  <si>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</si>
  <si>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</si>
  <si>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</si>
  <si>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</si>
  <si>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</si>
  <si>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</si>
  <si>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</si>
  <si>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</si>
  <si>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</si>
  <si>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</si>
  <si>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</si>
  <si>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</si>
  <si>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</si>
  <si>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</si>
  <si>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</si>
  <si>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</si>
  <si>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</si>
  <si>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</si>
  <si>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</si>
  <si>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</si>
  <si>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</si>
  <si>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</si>
  <si>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</si>
  <si>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</si>
  <si>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</si>
  <si>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</si>
  <si>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</si>
  <si>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</si>
  <si>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</si>
  <si>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</si>
  <si>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</si>
  <si>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</si>
  <si>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</si>
  <si>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</si>
  <si>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</si>
  <si>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</si>
  <si>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</si>
  <si>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</si>
  <si>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</si>
  <si>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</si>
  <si>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</si>
  <si>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</si>
  <si>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</si>
  <si>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</si>
  <si>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</si>
  <si>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</si>
  <si>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</si>
  <si>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</si>
  <si>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</si>
  <si>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</si>
  <si>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</si>
  <si>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</si>
  <si>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</si>
  <si>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</si>
  <si>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</si>
  <si>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</si>
  <si>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</si>
  <si>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</si>
  <si>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</si>
  <si>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</si>
  <si>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</si>
  <si>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</si>
  <si>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</si>
  <si>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</si>
  <si>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</si>
  <si>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</si>
  <si>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</si>
  <si>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</si>
  <si>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</si>
  <si>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</si>
  <si>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</si>
  <si>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</si>
  <si>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</si>
  <si>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</si>
  <si>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</si>
  <si>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</si>
  <si>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</si>
  <si>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</si>
  <si>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</si>
  <si>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</si>
  <si>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</si>
  <si>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</si>
  <si>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</si>
  <si>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</si>
  <si>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</si>
  <si>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</si>
  <si>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</si>
  <si>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</si>
  <si>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</si>
  <si>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</si>
  <si>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</si>
  <si>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</si>
  <si>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</si>
  <si>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</si>
  <si>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</si>
  <si>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</si>
  <si>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</si>
  <si>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</si>
  <si>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</si>
  <si>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</si>
  <si>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</si>
  <si>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</si>
  <si>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</si>
  <si>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</si>
  <si>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</si>
  <si>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</si>
  <si>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</si>
  <si>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</si>
  <si>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</si>
  <si>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</si>
  <si>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</si>
  <si>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</si>
  <si>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</si>
  <si>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</si>
  <si>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</si>
  <si>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</si>
  <si>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</si>
  <si>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</si>
  <si>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</si>
  <si>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</si>
  <si>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</si>
  <si>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</si>
  <si>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</si>
  <si>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</si>
  <si>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</si>
  <si>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</si>
  <si>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</si>
  <si>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</si>
  <si>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</si>
  <si>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</si>
  <si>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</si>
  <si>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</si>
  <si>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</si>
  <si>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</si>
  <si>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</si>
  <si>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</si>
  <si>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</si>
  <si>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</si>
  <si>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</si>
  <si>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</si>
  <si>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</si>
  <si>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</si>
  <si>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</si>
  <si>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</si>
  <si>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</si>
  <si>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</si>
  <si>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</si>
  <si>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</si>
  <si>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</si>
  <si>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</si>
  <si>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</si>
  <si>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</si>
  <si>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</si>
  <si>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</si>
  <si>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</si>
  <si>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</si>
  <si>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</si>
  <si>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</si>
  <si>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</si>
  <si>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</si>
  <si>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</si>
  <si>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</si>
  <si>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</si>
  <si>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</si>
  <si>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</si>
  <si>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</si>
  <si>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</si>
  <si>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</si>
  <si>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</si>
  <si>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</si>
  <si>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</si>
  <si>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</si>
  <si>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</si>
  <si>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</si>
  <si>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</si>
  <si>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</si>
  <si>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</si>
  <si>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</si>
  <si>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</si>
  <si>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</si>
  <si>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</si>
  <si>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</si>
  <si>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</si>
  <si>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</si>
  <si>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</si>
  <si>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</si>
  <si>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</si>
  <si>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</si>
  <si>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</si>
  <si>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</si>
  <si>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</si>
  <si>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</si>
  <si>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</si>
  <si>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</si>
  <si>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</si>
  <si>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</si>
  <si>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</si>
  <si>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</si>
  <si>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</si>
  <si>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</si>
  <si>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</si>
  <si>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</si>
  <si>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</si>
  <si>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</si>
  <si>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</si>
  <si>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</si>
  <si>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</si>
  <si>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</si>
  <si>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</si>
  <si>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</si>
  <si>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</si>
  <si>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</si>
  <si>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</si>
  <si>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</si>
  <si>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</si>
  <si>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</si>
  <si>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</si>
  <si>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</si>
  <si>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</si>
  <si>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</si>
  <si>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</si>
  <si>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</si>
  <si>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</si>
  <si>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</si>
  <si>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</si>
  <si>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</si>
  <si>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</si>
  <si>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</si>
  <si>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</si>
  <si>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</si>
  <si>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</si>
  <si>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</si>
  <si>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</si>
  <si>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</si>
  <si>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</si>
  <si>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</si>
  <si>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</si>
  <si>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</si>
  <si>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</si>
  <si>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</si>
  <si>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</si>
  <si>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</si>
  <si>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</si>
  <si>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</si>
  <si>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</si>
  <si>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</si>
  <si>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</si>
  <si>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</si>
  <si>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</si>
  <si>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</si>
  <si>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</si>
  <si>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</si>
  <si>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</si>
  <si>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</si>
  <si>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</si>
  <si>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</si>
  <si>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</si>
  <si>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</si>
  <si>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</si>
  <si>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</si>
  <si>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</si>
  <si>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</si>
  <si>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</si>
  <si>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</si>
  <si>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</si>
  <si>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</si>
  <si>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</si>
  <si>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</si>
  <si>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</si>
  <si>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</si>
  <si>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</si>
  <si>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</si>
  <si>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</si>
  <si>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</si>
  <si>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</si>
  <si>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</si>
  <si>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</si>
  <si>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</si>
  <si>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</si>
  <si>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</si>
  <si>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</si>
  <si>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</si>
  <si>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</si>
  <si>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</si>
  <si>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</si>
  <si>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</si>
  <si>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</si>
  <si>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</si>
  <si>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</si>
  <si>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</si>
  <si>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</si>
  <si>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</si>
  <si>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</si>
  <si>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</si>
  <si>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</si>
  <si>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</si>
  <si>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</si>
  <si>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</si>
  <si>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</si>
  <si>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</si>
  <si>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</si>
  <si>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</si>
  <si>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</si>
  <si>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</si>
  <si>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</si>
  <si>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</si>
  <si>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</si>
  <si>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</si>
  <si>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</si>
  <si>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</si>
  <si>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</si>
  <si>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</si>
  <si>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</si>
  <si>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</si>
  <si>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</si>
  <si>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</si>
  <si>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</si>
  <si>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</si>
  <si>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</si>
  <si>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</si>
  <si>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</si>
  <si>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</si>
  <si>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</si>
  <si>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</si>
  <si>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</si>
  <si>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</si>
  <si>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</si>
  <si>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</si>
  <si>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</si>
  <si>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</si>
  <si>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</si>
  <si>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</si>
  <si>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</si>
  <si>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</si>
  <si>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</si>
  <si>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</si>
  <si>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</si>
  <si>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</si>
  <si>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</si>
  <si>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</si>
  <si>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</si>
  <si>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</si>
  <si>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</si>
  <si>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</si>
  <si>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</si>
  <si>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</si>
  <si>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</si>
  <si>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</si>
  <si>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</si>
  <si>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</si>
  <si>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</si>
  <si>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</si>
  <si>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</si>
  <si>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</si>
  <si>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</si>
  <si>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</si>
  <si>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</si>
  <si>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</si>
  <si>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</si>
  <si>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</si>
  <si>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</si>
  <si>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</si>
  <si>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</si>
  <si>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</si>
  <si>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</si>
  <si>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</si>
  <si>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</si>
  <si>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</si>
  <si>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</si>
  <si>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</si>
  <si>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</si>
  <si>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</si>
  <si>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</si>
  <si>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</si>
  <si>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</si>
  <si>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</si>
  <si>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</si>
  <si>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</si>
  <si>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</si>
  <si>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</si>
  <si>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</si>
  <si>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</si>
  <si>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</si>
  <si>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</si>
  <si>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</si>
  <si>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</si>
  <si>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</si>
  <si>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</si>
  <si>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</si>
  <si>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</si>
  <si>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</si>
  <si>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</si>
  <si>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</si>
  <si>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</si>
  <si>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</si>
  <si>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</si>
  <si>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</si>
  <si>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</si>
  <si>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</si>
  <si>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</si>
  <si>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</si>
  <si>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</si>
  <si>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</si>
  <si>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</si>
  <si>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</si>
  <si>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</si>
  <si>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</si>
  <si>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</si>
  <si>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</si>
  <si>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</si>
  <si>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</si>
  <si>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</si>
  <si>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</si>
  <si>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</si>
  <si>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</si>
  <si>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</si>
  <si>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</si>
  <si>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</si>
  <si>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</si>
  <si>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</si>
  <si>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</si>
  <si>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</si>
  <si>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</si>
  <si>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</si>
  <si>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</si>
  <si>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</si>
  <si>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</si>
  <si>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</si>
  <si>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</si>
  <si>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</si>
  <si>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</si>
  <si>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</si>
  <si>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</si>
  <si>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</si>
  <si>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</si>
  <si>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</si>
  <si>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</si>
  <si>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</si>
  <si>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</si>
  <si>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</si>
  <si>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</si>
  <si>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</si>
  <si>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</si>
  <si>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</si>
  <si>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</si>
  <si>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</si>
  <si>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</si>
  <si>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</si>
  <si>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</si>
  <si>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</si>
  <si>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</si>
  <si>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</si>
  <si>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</si>
  <si>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</si>
  <si>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</si>
  <si>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</si>
  <si>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</si>
  <si>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</si>
  <si>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</si>
  <si>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</si>
  <si>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</si>
  <si>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</si>
  <si>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</si>
  <si>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</si>
  <si>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</si>
  <si>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</si>
  <si>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</si>
  <si>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</si>
  <si>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</si>
  <si>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</si>
  <si>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</si>
  <si>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</si>
  <si>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</si>
  <si>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</si>
  <si>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</si>
  <si>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</si>
  <si>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</si>
  <si>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</si>
  <si>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</si>
  <si>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</si>
  <si>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</si>
  <si>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</si>
  <si>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</si>
  <si>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</si>
  <si>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</si>
  <si>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</si>
  <si>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</si>
  <si>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</si>
  <si>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</si>
  <si>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</si>
  <si>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</si>
  <si>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</si>
  <si>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</si>
  <si>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</si>
  <si>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</si>
  <si>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</si>
  <si>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</si>
  <si>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</si>
  <si>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</si>
  <si>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</si>
  <si>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</si>
  <si>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</si>
  <si>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</si>
  <si>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</si>
  <si>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</si>
  <si>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</si>
  <si>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</si>
  <si>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</si>
  <si>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</si>
  <si>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</si>
  <si>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</si>
  <si>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</si>
  <si>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</si>
  <si>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</si>
  <si>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</si>
  <si>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</si>
  <si>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</si>
  <si>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</si>
  <si>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</si>
  <si>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</si>
  <si>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</si>
  <si>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</si>
  <si>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</si>
  <si>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</si>
  <si>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</si>
  <si>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</si>
  <si>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</si>
  <si>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</si>
  <si>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</si>
  <si>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</si>
  <si>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</si>
  <si>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</si>
  <si>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</si>
  <si>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</si>
  <si>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</si>
  <si>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</si>
  <si>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</si>
  <si>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</si>
  <si>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</si>
  <si>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</si>
  <si>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</si>
  <si>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</si>
  <si>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</si>
  <si>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</si>
  <si>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</si>
  <si>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</si>
  <si>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</si>
  <si>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</si>
  <si>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</si>
  <si>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</si>
  <si>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</si>
  <si>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</si>
  <si>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</si>
  <si>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</si>
  <si>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</si>
  <si>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</si>
  <si>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</si>
  <si>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</si>
  <si>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</si>
  <si>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</si>
  <si>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</si>
  <si>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</si>
  <si>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</si>
  <si>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</si>
  <si>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</si>
  <si>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</si>
  <si>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</si>
  <si>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</si>
  <si>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</si>
  <si>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</si>
  <si>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</si>
  <si>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</si>
  <si>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</si>
  <si>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</si>
  <si>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</si>
  <si>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</si>
  <si>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</si>
  <si>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</si>
  <si>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</si>
  <si>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</si>
  <si>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</si>
  <si>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</si>
  <si>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</si>
  <si>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</si>
  <si>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</si>
  <si>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</si>
  <si>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</si>
  <si>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</si>
  <si>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</si>
  <si>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</si>
  <si>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</si>
  <si>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</si>
  <si>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</si>
  <si>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</si>
  <si>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</si>
  <si>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</si>
  <si>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</si>
  <si>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</si>
  <si>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</si>
  <si>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</si>
  <si>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</si>
  <si>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</si>
  <si>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</si>
  <si>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</si>
  <si>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</si>
  <si>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</si>
  <si>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</si>
  <si>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</si>
  <si>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</si>
  <si>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</si>
  <si>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</si>
  <si>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</si>
  <si>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</si>
  <si>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</si>
  <si>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</si>
  <si>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</si>
  <si>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</si>
  <si>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</si>
  <si>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</si>
  <si>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</si>
  <si>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</si>
  <si>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</si>
  <si>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</si>
  <si>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</si>
  <si>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</si>
  <si>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</si>
  <si>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</si>
  <si>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</si>
  <si>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</si>
  <si>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</si>
  <si>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</si>
  <si>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</si>
  <si>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</si>
  <si>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</si>
  <si>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</si>
  <si>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</si>
  <si>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</si>
  <si>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</si>
  <si>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</si>
  <si>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</si>
  <si>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</si>
  <si>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</si>
  <si>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</si>
  <si>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</si>
  <si>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</si>
  <si>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</si>
  <si>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</si>
  <si>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</si>
  <si>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</si>
  <si>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</si>
  <si>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</si>
  <si>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</si>
  <si>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</si>
  <si>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</si>
  <si>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</si>
  <si>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</si>
  <si>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</si>
  <si>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</si>
  <si>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</si>
  <si>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</si>
  <si>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</si>
  <si>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</si>
  <si>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</si>
  <si>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</si>
  <si>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</si>
  <si>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</si>
  <si>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</si>
  <si>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</si>
  <si>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</si>
  <si>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</si>
  <si>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</si>
  <si>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</si>
  <si>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</si>
  <si>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</si>
  <si>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</si>
  <si>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</si>
  <si>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</si>
  <si>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</si>
  <si>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</si>
  <si>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</si>
  <si>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</si>
  <si>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</si>
  <si>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</si>
  <si>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</si>
  <si>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</si>
  <si>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</si>
  <si>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</si>
  <si>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</si>
  <si>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</si>
  <si>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</si>
  <si>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</si>
  <si>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</si>
  <si>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</si>
  <si>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</si>
  <si>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</si>
  <si>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</si>
  <si>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</si>
  <si>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</si>
  <si>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</si>
  <si>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</si>
  <si>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</si>
  <si>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</si>
  <si>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</si>
  <si>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</si>
  <si>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</si>
  <si>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</si>
  <si>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</si>
  <si>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</si>
  <si>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</si>
  <si>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</si>
  <si>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</si>
  <si>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</si>
  <si>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</si>
  <si>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</si>
  <si>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</si>
  <si>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</si>
  <si>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</si>
  <si>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</si>
  <si>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</si>
  <si>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</si>
  <si>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</si>
  <si>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</si>
  <si>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</si>
  <si>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</si>
  <si>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</si>
  <si>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</si>
  <si>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</si>
  <si>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</si>
  <si>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</si>
  <si>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</si>
  <si>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</si>
  <si>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</si>
  <si>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</si>
  <si>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</si>
  <si>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</si>
  <si>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</si>
  <si>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</si>
  <si>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</si>
  <si>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</si>
  <si>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</si>
  <si>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</si>
  <si>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</si>
  <si>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</si>
  <si>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</si>
  <si>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</si>
  <si>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</si>
  <si>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</si>
  <si>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</si>
  <si>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</si>
  <si>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</si>
  <si>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</si>
  <si>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</si>
  <si>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</si>
  <si>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</si>
  <si>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</si>
  <si>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</si>
  <si>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</si>
  <si>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</si>
  <si>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</si>
  <si>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</si>
  <si>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</si>
  <si>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</si>
  <si>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</si>
  <si>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</si>
  <si>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</si>
  <si>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</si>
  <si>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</si>
  <si>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</si>
  <si>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</si>
  <si>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</si>
  <si>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</si>
  <si>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</si>
  <si>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</si>
  <si>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</si>
  <si>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</si>
  <si>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</si>
  <si>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</si>
  <si>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</si>
  <si>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</si>
  <si>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</si>
  <si>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</si>
  <si>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</si>
  <si>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</si>
  <si>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</si>
  <si>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</si>
  <si>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</si>
  <si>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</si>
  <si>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</si>
  <si>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</si>
  <si>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</si>
  <si>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</si>
  <si>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</si>
  <si>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</si>
  <si>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</si>
  <si>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</si>
  <si>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</si>
  <si>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</si>
  <si>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</si>
  <si>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</si>
  <si>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</si>
  <si>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</si>
  <si>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</si>
  <si>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</si>
  <si>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</si>
  <si>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</si>
  <si>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</si>
  <si>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</si>
  <si>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</si>
  <si>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</si>
  <si>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</si>
  <si>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</si>
  <si>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</si>
  <si>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</si>
  <si>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</si>
  <si>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</si>
  <si>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</si>
  <si>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</si>
  <si>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</si>
  <si>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</si>
  <si>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</si>
  <si>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</si>
  <si>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</si>
  <si>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</si>
  <si>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</si>
  <si>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</si>
  <si>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</si>
  <si>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</si>
  <si>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</si>
  <si>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</si>
  <si>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</si>
  <si>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</si>
  <si>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</si>
  <si>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</si>
  <si>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</si>
  <si>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</si>
  <si>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</si>
  <si>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</si>
  <si>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</si>
  <si>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</si>
  <si>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</si>
  <si>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</si>
  <si>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</si>
  <si>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</si>
  <si>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</si>
  <si>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</si>
  <si>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</si>
  <si>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</si>
  <si>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</si>
  <si>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</si>
  <si>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</si>
  <si>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</si>
  <si>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</si>
  <si>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</si>
  <si>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</si>
  <si>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</si>
  <si>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</si>
  <si>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</si>
  <si>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</si>
  <si>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</si>
  <si>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</si>
  <si>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</si>
  <si>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</si>
  <si>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</si>
  <si>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</si>
  <si>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</si>
  <si>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</si>
  <si>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</si>
  <si>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</si>
  <si>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</si>
  <si>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</si>
  <si>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</si>
  <si>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</si>
  <si>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</si>
  <si>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</si>
  <si>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</si>
  <si>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</si>
  <si>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</si>
  <si>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</si>
  <si>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</si>
  <si>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</si>
  <si>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</si>
  <si>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</si>
  <si>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</si>
  <si>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</si>
  <si>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</si>
  <si>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</si>
  <si>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</si>
  <si>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</si>
  <si>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</si>
  <si>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</si>
  <si>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</si>
  <si>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</si>
  <si>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</si>
  <si>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</si>
  <si>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</si>
  <si>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</si>
  <si>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</si>
  <si>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</si>
  <si>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</si>
  <si>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</si>
  <si>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</si>
  <si>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</si>
  <si>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</si>
  <si>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</si>
  <si>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</si>
  <si>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</si>
  <si>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</si>
  <si>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</si>
  <si>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</si>
  <si>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</si>
  <si>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</si>
  <si>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</si>
  <si>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</si>
  <si>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</si>
  <si>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</si>
  <si>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</si>
  <si>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</si>
  <si>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</si>
  <si>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</si>
  <si>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</si>
  <si>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</si>
  <si>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</si>
  <si>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</si>
  <si>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</si>
  <si>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</si>
  <si>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</si>
  <si>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</si>
  <si>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</si>
  <si>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</si>
  <si>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</si>
  <si>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</si>
  <si>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</si>
  <si>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</si>
  <si>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</si>
  <si>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</si>
  <si>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</si>
  <si>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</si>
  <si>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</si>
  <si>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</si>
  <si>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</si>
  <si>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</si>
  <si>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</si>
  <si>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</si>
  <si>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</si>
  <si>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</si>
  <si>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</si>
  <si>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</si>
  <si>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</si>
  <si>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</si>
  <si>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</si>
  <si>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</si>
  <si>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</si>
  <si>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</si>
  <si>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</si>
  <si>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</si>
  <si>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</si>
  <si>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</si>
  <si>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</si>
  <si>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</si>
  <si>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</si>
  <si>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</si>
  <si>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</si>
  <si>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</si>
  <si>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</si>
  <si>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</si>
  <si>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</si>
  <si>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</si>
  <si>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</si>
  <si>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</si>
  <si>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</si>
  <si>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</si>
  <si>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</si>
  <si>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</si>
  <si>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</si>
  <si>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</si>
  <si>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</si>
  <si>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</si>
  <si>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</si>
  <si>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</si>
  <si>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</si>
  <si>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</si>
  <si>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</si>
  <si>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</si>
  <si>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</si>
  <si>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</si>
  <si>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</si>
  <si>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</si>
  <si>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</si>
  <si>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</si>
  <si>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</si>
  <si>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</si>
  <si>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</si>
  <si>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</si>
  <si>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</si>
  <si>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</si>
  <si>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</si>
  <si>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</si>
  <si>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</si>
  <si>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</si>
  <si>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</si>
  <si>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</si>
  <si>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</si>
  <si>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</si>
  <si>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</si>
  <si>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</si>
  <si>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</si>
  <si>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</si>
  <si>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</si>
  <si>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</si>
  <si>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</si>
  <si>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</si>
  <si>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</si>
  <si>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</si>
  <si>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</si>
  <si>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</si>
  <si>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</si>
  <si>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</si>
  <si>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</si>
  <si>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</si>
  <si>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</si>
  <si>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</si>
  <si>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</si>
  <si>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</si>
  <si>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</si>
  <si>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</si>
  <si>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</si>
  <si>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</si>
  <si>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</si>
  <si>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</si>
  <si>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</si>
  <si>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</si>
  <si>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</si>
  <si>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</si>
  <si>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</si>
  <si>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</si>
  <si>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</si>
  <si>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</si>
  <si>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</si>
  <si>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</si>
  <si>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</si>
  <si>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</si>
  <si>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</si>
  <si>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</si>
  <si>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</si>
  <si>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</si>
  <si>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</si>
  <si>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</si>
  <si>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</si>
  <si>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</si>
  <si>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</si>
  <si>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</si>
  <si>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</si>
  <si>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</si>
  <si>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</si>
  <si>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</si>
  <si>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</si>
  <si>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</si>
  <si>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</si>
  <si>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</si>
  <si>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</si>
  <si>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</si>
  <si>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</si>
  <si>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</si>
  <si>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</si>
  <si>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</si>
  <si>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</si>
  <si>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</si>
  <si>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</si>
  <si>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</si>
  <si>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</si>
  <si>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</si>
  <si>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</si>
  <si>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</si>
  <si>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</si>
  <si>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</si>
  <si>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</si>
  <si>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</si>
  <si>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</si>
  <si>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</si>
  <si>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</si>
  <si>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</si>
  <si>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</si>
  <si>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</si>
  <si>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</si>
  <si>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</si>
  <si>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</si>
  <si>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</si>
  <si>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</si>
  <si>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</si>
  <si>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</si>
  <si>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</si>
  <si>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</si>
  <si>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</si>
  <si>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</si>
  <si>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</si>
  <si>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</si>
  <si>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</si>
  <si>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</si>
  <si>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</si>
  <si>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</si>
  <si>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</si>
  <si>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</si>
  <si>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</si>
  <si>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</si>
  <si>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</si>
  <si>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</si>
  <si>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</si>
  <si>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</si>
  <si>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</si>
  <si>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</si>
  <si>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</si>
  <si>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</si>
  <si>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</si>
  <si>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</si>
  <si>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</si>
  <si>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</si>
  <si>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</si>
  <si>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</si>
  <si>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</si>
  <si>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</si>
  <si>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</si>
  <si>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</si>
  <si>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</si>
  <si>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</si>
  <si>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</si>
  <si>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</si>
  <si>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</si>
  <si>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</si>
  <si>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</si>
  <si>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</si>
  <si>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</si>
  <si>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</si>
  <si>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</si>
  <si>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</si>
  <si>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</si>
  <si>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</si>
  <si>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</si>
  <si>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</si>
  <si>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</si>
  <si>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</si>
  <si>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</si>
  <si>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</si>
  <si>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</si>
  <si>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</si>
  <si>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</si>
  <si>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</si>
  <si>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</si>
  <si>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</si>
  <si>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</si>
  <si>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</si>
  <si>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</si>
  <si>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</si>
  <si>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</si>
  <si>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</si>
  <si>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</si>
  <si>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</si>
  <si>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</si>
  <si>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</si>
  <si>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</si>
  <si>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</si>
  <si>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</si>
  <si>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</si>
  <si>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</si>
  <si>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</si>
  <si>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</si>
  <si>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</si>
  <si>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</si>
  <si>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</si>
  <si>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</si>
  <si>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</si>
  <si>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</si>
  <si>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</si>
  <si>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</si>
  <si>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</si>
  <si>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</si>
  <si>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</si>
  <si>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</si>
  <si>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</si>
  <si>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</si>
  <si>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</si>
  <si>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</si>
  <si>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</si>
  <si>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</si>
  <si>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</si>
  <si>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</si>
  <si>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</si>
  <si>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</si>
  <si>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</si>
  <si>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</si>
  <si>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</si>
  <si>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</si>
  <si>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</si>
  <si>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</si>
  <si>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</si>
  <si>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</si>
  <si>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</si>
  <si>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</si>
  <si>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</si>
  <si>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</si>
  <si>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</si>
  <si>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</si>
  <si>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</si>
  <si>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</si>
  <si>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</si>
  <si>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</si>
  <si>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</si>
  <si>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</si>
  <si>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</si>
  <si>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</si>
  <si>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</si>
  <si>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</si>
  <si>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</si>
  <si>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</si>
  <si>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</si>
  <si>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</si>
  <si>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</si>
  <si>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</si>
  <si>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</si>
  <si>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</si>
  <si>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</si>
  <si>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</si>
  <si>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</si>
  <si>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</si>
  <si>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</si>
  <si>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</si>
  <si>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</si>
  <si>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</si>
  <si>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</si>
  <si>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</si>
  <si>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</si>
  <si>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</si>
  <si>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</si>
  <si>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</si>
  <si>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</si>
  <si>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</si>
  <si>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</si>
  <si>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</si>
  <si>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</si>
  <si>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</si>
  <si>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</si>
  <si>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</si>
  <si>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</si>
  <si>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</si>
  <si>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</si>
  <si>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</si>
  <si>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</si>
  <si>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</si>
  <si>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</si>
  <si>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</si>
  <si>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</si>
  <si>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</si>
  <si>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</si>
  <si>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</si>
  <si>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</si>
  <si>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</si>
  <si>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</si>
  <si>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</si>
  <si>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</si>
  <si>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</si>
  <si>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</si>
  <si>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</si>
  <si>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</si>
  <si>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</si>
  <si>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</si>
  <si>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</si>
  <si>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</si>
  <si>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</si>
  <si>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</si>
  <si>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</si>
  <si>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</si>
  <si>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</si>
  <si>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</si>
  <si>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</si>
  <si>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</si>
  <si>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</si>
  <si>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</si>
  <si>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</si>
  <si>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</si>
  <si>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</si>
  <si>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</si>
  <si>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</si>
  <si>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</si>
  <si>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</si>
  <si>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</si>
  <si>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</si>
  <si>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</si>
  <si>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</si>
  <si>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</si>
  <si>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</si>
  <si>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</si>
  <si>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</si>
  <si>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</si>
  <si>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</si>
  <si>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</si>
  <si>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</si>
  <si>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</si>
  <si>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</si>
  <si>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</si>
  <si>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</si>
  <si>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</si>
  <si>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</si>
  <si>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</si>
  <si>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</si>
  <si>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</si>
  <si>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</si>
  <si>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</si>
  <si>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</si>
  <si>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</si>
  <si>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</si>
  <si>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</si>
  <si>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</si>
  <si>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</si>
  <si>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</si>
  <si>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</si>
  <si>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</si>
  <si>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</si>
  <si>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</si>
  <si>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</si>
  <si>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</si>
  <si>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</si>
  <si>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</si>
  <si>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</si>
  <si>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</si>
  <si>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</si>
  <si>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</si>
  <si>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</si>
  <si>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</si>
  <si>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</si>
  <si>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</si>
  <si>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</si>
  <si>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</si>
  <si>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</si>
  <si>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</si>
  <si>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</si>
  <si>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</si>
  <si>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</si>
  <si>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</si>
  <si>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</si>
  <si>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</si>
  <si>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</si>
  <si>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</si>
  <si>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</si>
  <si>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</si>
  <si>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</si>
  <si>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</si>
  <si>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</si>
  <si>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</si>
  <si>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</si>
  <si>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</si>
  <si>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</si>
  <si>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</si>
  <si>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</si>
  <si>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</si>
  <si>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</si>
  <si>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</si>
  <si>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</si>
  <si>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</si>
  <si>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</si>
  <si>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</si>
  <si>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</si>
  <si>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</si>
  <si>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</si>
  <si>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</si>
  <si>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</si>
  <si>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</si>
  <si>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</si>
  <si>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</si>
  <si>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</si>
  <si>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</si>
  <si>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</si>
  <si>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</si>
  <si>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</si>
  <si>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</si>
  <si>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</si>
  <si>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</si>
  <si>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</si>
  <si>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</si>
  <si>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</si>
  <si>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</si>
  <si>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</si>
  <si>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</si>
  <si>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</si>
  <si>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</si>
  <si>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</si>
  <si>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</si>
  <si>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</si>
  <si>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</si>
  <si>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</si>
  <si>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</si>
  <si>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</si>
  <si>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</si>
  <si>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</si>
  <si>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</si>
  <si>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</si>
  <si>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</si>
  <si>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</si>
  <si>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</si>
  <si>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</si>
  <si>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</si>
  <si>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</si>
  <si>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</si>
  <si>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</si>
  <si>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</si>
  <si>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</si>
  <si>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</si>
  <si>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</si>
  <si>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</si>
  <si>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</si>
  <si>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</si>
  <si>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</si>
  <si>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</si>
  <si>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</si>
  <si>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</si>
  <si>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</si>
  <si>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</si>
  <si>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</si>
  <si>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</si>
  <si>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</si>
  <si>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</si>
  <si>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</si>
  <si>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</si>
  <si>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</si>
  <si>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</si>
  <si>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</si>
  <si>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</si>
  <si>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</si>
  <si>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</si>
  <si>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</si>
  <si>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</si>
  <si>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</si>
  <si>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</si>
  <si>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</si>
  <si>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</si>
  <si>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</si>
  <si>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</si>
  <si>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</si>
  <si>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</si>
  <si>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</si>
  <si>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</si>
  <si>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</si>
  <si>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</si>
  <si>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</si>
  <si>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</si>
  <si>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</si>
  <si>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</si>
  <si>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</si>
  <si>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</si>
  <si>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</si>
  <si>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</si>
  <si>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</si>
  <si>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</si>
  <si>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</si>
  <si>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</si>
  <si>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</si>
  <si>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</si>
  <si>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</si>
  <si>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</si>
  <si>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</si>
  <si>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</si>
  <si>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</si>
  <si>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</si>
  <si>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</si>
  <si>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</si>
  <si>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</si>
  <si>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</si>
  <si>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</si>
  <si>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</si>
  <si>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</si>
  <si>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</si>
  <si>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</si>
  <si>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</si>
  <si>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</si>
  <si>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</si>
  <si>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</si>
  <si>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</si>
  <si>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</si>
  <si>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</si>
  <si>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</si>
  <si>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</si>
  <si>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</si>
  <si>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</si>
  <si>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</si>
  <si>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</si>
  <si>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</si>
  <si>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</si>
  <si>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</si>
  <si>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</si>
  <si>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</si>
  <si>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</si>
  <si>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</si>
  <si>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</si>
  <si>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</si>
  <si>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</si>
  <si>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</si>
  <si>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</si>
  <si>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</si>
  <si>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</si>
  <si>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</si>
  <si>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</si>
  <si>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</si>
  <si>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</si>
  <si>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</si>
  <si>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</si>
  <si>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</si>
  <si>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</si>
  <si>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</si>
  <si>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</si>
  <si>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</si>
  <si>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</si>
  <si>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</si>
  <si>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</si>
  <si>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</si>
  <si>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</si>
  <si>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</si>
  <si>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</si>
  <si>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</si>
  <si>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</si>
  <si>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</si>
  <si>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</si>
  <si>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</si>
  <si>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</si>
  <si>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</si>
  <si>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</si>
  <si>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</si>
  <si>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</si>
  <si>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</si>
  <si>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</si>
  <si>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</si>
  <si>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</si>
  <si>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</si>
  <si>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</si>
  <si>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</si>
  <si>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</si>
  <si>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</si>
  <si>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</si>
  <si>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</si>
  <si>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</si>
  <si>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</si>
  <si>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</si>
  <si>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</si>
  <si>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</si>
  <si>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</si>
  <si>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</si>
  <si>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</si>
  <si>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</si>
  <si>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</si>
  <si>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</si>
  <si>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</si>
  <si>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</si>
  <si>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</si>
  <si>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</si>
  <si>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</si>
  <si>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</si>
  <si>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</si>
  <si>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</si>
  <si>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</si>
  <si>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</si>
  <si>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</si>
  <si>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</si>
  <si>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</si>
  <si>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</si>
  <si>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</si>
  <si>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</si>
  <si>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</si>
  <si>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</si>
  <si>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</si>
  <si>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</si>
  <si>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</si>
  <si>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</si>
  <si>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</si>
  <si>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</si>
  <si>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</si>
  <si>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</si>
  <si>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</si>
  <si>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</si>
  <si>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</si>
  <si>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</si>
  <si>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</si>
  <si>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</si>
  <si>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</si>
  <si>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</si>
  <si>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</si>
  <si>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</si>
  <si>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</si>
  <si>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</si>
  <si>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</si>
  <si>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</si>
  <si>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</si>
  <si>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</si>
  <si>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</si>
  <si>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</si>
  <si>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</si>
  <si>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</si>
  <si>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</si>
  <si>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</si>
  <si>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</si>
  <si>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</si>
  <si>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</si>
  <si>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</si>
  <si>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</si>
  <si>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</si>
  <si>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</si>
  <si>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</si>
  <si>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</si>
  <si>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</si>
  <si>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</si>
  <si>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</si>
  <si>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</si>
  <si>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</si>
  <si>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</si>
  <si>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</si>
  <si>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</si>
  <si>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</si>
  <si>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</si>
  <si>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</si>
  <si>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</si>
  <si>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</si>
  <si>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</si>
  <si>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</si>
  <si>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</si>
  <si>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</si>
  <si>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</si>
  <si>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</si>
  <si>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</si>
  <si>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</si>
  <si>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</si>
  <si>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</si>
  <si>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</si>
  <si>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</si>
  <si>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</si>
  <si>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</si>
  <si>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</si>
  <si>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</si>
  <si>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</si>
  <si>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</si>
  <si>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</si>
  <si>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</si>
  <si>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</si>
  <si>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</si>
  <si>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</si>
  <si>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</si>
  <si>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</si>
  <si>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</si>
  <si>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</si>
  <si>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</si>
  <si>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</si>
  <si>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</si>
  <si>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</si>
  <si>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</si>
  <si>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</si>
  <si>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</si>
  <si>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</si>
  <si>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</si>
  <si>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</si>
  <si>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</si>
  <si>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</si>
  <si>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</si>
  <si>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</si>
  <si>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</si>
  <si>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</si>
  <si>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</si>
  <si>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</si>
  <si>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</si>
  <si>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</si>
  <si>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</si>
  <si>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</si>
  <si>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</si>
  <si>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</si>
  <si>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</si>
  <si>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</si>
  <si>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</si>
  <si>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</si>
  <si>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</si>
  <si>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</si>
  <si>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</si>
  <si>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</si>
  <si>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</si>
  <si>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</si>
  <si>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</si>
  <si>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</si>
  <si>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</si>
  <si>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</si>
  <si>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</si>
  <si>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</si>
  <si>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</si>
  <si>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</si>
  <si>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</si>
  <si>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</si>
  <si>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</si>
  <si>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</si>
  <si>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</si>
  <si>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</si>
  <si>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</si>
  <si>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</si>
  <si>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</si>
  <si>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</si>
  <si>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</si>
  <si>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</si>
  <si>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</si>
  <si>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</si>
  <si>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</si>
  <si>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</si>
  <si>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</si>
  <si>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</si>
  <si>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</si>
  <si>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</si>
  <si>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</si>
  <si>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</si>
  <si>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</si>
  <si>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</si>
  <si>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</si>
  <si>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</si>
  <si>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</si>
  <si>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</si>
  <si>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</si>
  <si>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</si>
  <si>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</si>
  <si>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</si>
  <si>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</si>
  <si>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</si>
  <si>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</si>
  <si>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</si>
  <si>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</si>
  <si>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</si>
  <si>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</si>
  <si>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</si>
  <si>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</si>
  <si>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</si>
  <si>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</si>
  <si>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</si>
  <si>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</si>
  <si>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</si>
  <si>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</si>
  <si>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</si>
  <si>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</si>
  <si>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</si>
  <si>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</si>
  <si>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</si>
  <si>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</si>
  <si>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</si>
  <si>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</si>
  <si>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</si>
  <si>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</si>
  <si>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</si>
  <si>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</si>
  <si>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</si>
  <si>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</si>
  <si>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</si>
  <si>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</si>
  <si>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</si>
  <si>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</si>
  <si>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</si>
  <si>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</si>
  <si>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</si>
  <si>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</si>
  <si>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</si>
  <si>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</si>
  <si>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</si>
  <si>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</si>
  <si>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</si>
  <si>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</si>
  <si>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</si>
  <si>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</si>
  <si>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</si>
  <si>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</si>
  <si>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</si>
  <si>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</si>
  <si>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</si>
  <si>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</si>
  <si>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</si>
  <si>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</si>
  <si>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</si>
  <si>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</si>
  <si>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</si>
  <si>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</si>
  <si>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</si>
  <si>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</si>
  <si>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</si>
  <si>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</si>
  <si>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</si>
  <si>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</si>
  <si>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</si>
  <si>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</si>
  <si>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</si>
  <si>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</si>
  <si>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</si>
  <si>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</si>
  <si>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</si>
  <si>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</si>
  <si>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</si>
  <si>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</si>
  <si>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</si>
  <si>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</si>
  <si>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</si>
  <si>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</si>
  <si>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</si>
  <si>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</si>
  <si>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</si>
  <si>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</si>
  <si>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</si>
  <si>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</si>
  <si>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</si>
  <si>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</si>
  <si>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</si>
  <si>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</si>
  <si>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</si>
  <si>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</si>
  <si>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</si>
  <si>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</si>
  <si>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</si>
  <si>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</si>
  <si>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</si>
  <si>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</si>
  <si>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</si>
  <si>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</si>
  <si>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</si>
  <si>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</si>
  <si>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</si>
  <si>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</si>
  <si>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</si>
  <si>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</si>
  <si>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</si>
  <si>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</si>
  <si>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</si>
  <si>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</si>
  <si>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</si>
  <si>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</si>
  <si>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</si>
  <si>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</si>
  <si>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</si>
  <si>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</si>
  <si>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</si>
  <si>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</si>
  <si>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</si>
  <si>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</si>
  <si>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</si>
  <si>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</si>
  <si>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</si>
  <si>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</si>
  <si>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</si>
  <si>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</si>
  <si>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</si>
  <si>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</si>
  <si>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</si>
  <si>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</si>
  <si>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</si>
  <si>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</si>
  <si>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</si>
  <si>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</si>
  <si>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</si>
  <si>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</si>
  <si>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</si>
  <si>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</si>
  <si>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</si>
  <si>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</si>
  <si>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</si>
  <si>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</si>
  <si>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</si>
  <si>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</si>
  <si>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</si>
  <si>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</si>
  <si>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</si>
  <si>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</si>
  <si>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</si>
  <si>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</si>
  <si>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</si>
  <si>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</si>
  <si>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</si>
  <si>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</si>
  <si>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</si>
  <si>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</si>
  <si>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</si>
  <si>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</si>
  <si>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</si>
  <si>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</si>
  <si>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</si>
  <si>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</si>
  <si>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</si>
  <si>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</si>
  <si>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</si>
  <si>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</si>
  <si>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</si>
  <si>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</si>
  <si>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</si>
  <si>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</si>
  <si>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</si>
  <si>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</si>
  <si>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</si>
  <si>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</si>
  <si>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</si>
  <si>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</si>
  <si>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</si>
  <si>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</si>
  <si>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</si>
  <si>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</si>
  <si>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</si>
  <si>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</si>
  <si>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</si>
  <si>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</si>
  <si>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</si>
  <si>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</si>
  <si>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</si>
  <si>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</si>
  <si>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</si>
  <si>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</si>
  <si>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</si>
  <si>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</si>
  <si>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</si>
  <si>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</si>
  <si>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</si>
  <si>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</si>
  <si>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</si>
  <si>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</si>
  <si>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</si>
  <si>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</si>
  <si>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</si>
  <si>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</si>
  <si>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</si>
  <si>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</si>
  <si>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</si>
  <si>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</si>
  <si>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</si>
  <si>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</si>
  <si>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</si>
  <si>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</si>
  <si>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</si>
  <si>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</si>
  <si>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</si>
  <si>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</si>
  <si>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</si>
  <si>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</si>
  <si>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</si>
  <si>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</si>
  <si>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</si>
  <si>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</si>
  <si>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</si>
  <si>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</si>
  <si>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</si>
  <si>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</si>
  <si>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</si>
  <si>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</si>
  <si>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</si>
  <si>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</si>
  <si>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</si>
  <si>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</si>
  <si>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</si>
  <si>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</si>
  <si>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</si>
  <si>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</si>
  <si>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</si>
  <si>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</si>
  <si>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</si>
  <si>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</si>
  <si>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</si>
  <si>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</si>
  <si>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</si>
  <si>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</si>
  <si>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</si>
  <si>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</si>
  <si>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</si>
  <si>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</si>
  <si>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</si>
  <si>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</si>
  <si>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</si>
  <si>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</si>
  <si>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</si>
  <si>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</si>
  <si>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</si>
  <si>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</si>
  <si>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</si>
  <si>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</si>
  <si>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</si>
  <si>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</si>
  <si>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</si>
  <si>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</si>
  <si>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</si>
  <si>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</si>
  <si>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</si>
  <si>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</si>
  <si>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</si>
  <si>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</si>
  <si>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</si>
  <si>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</si>
  <si>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</si>
  <si>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</si>
  <si>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</si>
  <si>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</si>
  <si>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</si>
  <si>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</si>
  <si>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</si>
  <si>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</si>
  <si>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</si>
  <si>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</si>
  <si>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</si>
  <si>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</si>
  <si>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</si>
  <si>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</si>
  <si>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</si>
  <si>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</si>
  <si>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</si>
  <si>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</si>
  <si>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</si>
  <si>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</si>
  <si>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</si>
  <si>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</si>
  <si>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</si>
  <si>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</si>
  <si>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</si>
  <si>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</si>
  <si>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</si>
  <si>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</si>
  <si>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</si>
  <si>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</si>
  <si>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</si>
  <si>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</si>
  <si>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</si>
  <si>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</si>
  <si>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</si>
  <si>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</si>
  <si>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</si>
  <si>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</si>
  <si>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</si>
  <si>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</si>
  <si>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</si>
  <si>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</si>
  <si>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</si>
  <si>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</si>
  <si>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</si>
  <si>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</si>
  <si>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</si>
  <si>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</si>
  <si>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</si>
  <si>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</si>
  <si>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</si>
  <si>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</si>
  <si>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</si>
  <si>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</si>
  <si>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</si>
  <si>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</si>
  <si>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</si>
  <si>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</si>
  <si>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</si>
  <si>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</si>
  <si>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</si>
  <si>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</si>
  <si>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</si>
  <si>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</si>
  <si>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</si>
  <si>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</si>
  <si>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</si>
  <si>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</si>
  <si>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</si>
  <si>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</si>
  <si>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</si>
  <si>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</si>
  <si>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</si>
  <si>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</si>
  <si>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</si>
  <si>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</si>
  <si>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</si>
  <si>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</si>
  <si>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</si>
  <si>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</si>
  <si>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</si>
  <si>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</si>
  <si>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</si>
  <si>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</si>
  <si>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</si>
  <si>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</si>
  <si>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</si>
  <si>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</si>
  <si>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</si>
  <si>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</si>
  <si>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</si>
  <si>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</si>
  <si>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</si>
  <si>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</si>
  <si>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</si>
  <si>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</si>
  <si>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</si>
  <si>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</si>
  <si>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</si>
  <si>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</si>
  <si>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</si>
  <si>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</si>
  <si>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</si>
  <si>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</si>
  <si>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</si>
  <si>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</si>
  <si>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</si>
  <si>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</si>
  <si>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</si>
  <si>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</si>
  <si>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</si>
  <si>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</si>
  <si>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</si>
  <si>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</si>
  <si>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</si>
  <si>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</si>
  <si>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</si>
  <si>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</si>
  <si>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</si>
  <si>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</si>
  <si>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</si>
  <si>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</si>
  <si>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</si>
  <si>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</si>
  <si>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</si>
  <si>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</si>
  <si>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</si>
  <si>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</si>
  <si>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</si>
  <si>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</si>
  <si>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</si>
  <si>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</si>
  <si>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</si>
  <si>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</si>
  <si>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</si>
  <si>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</si>
  <si>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</si>
  <si>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</si>
  <si>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</si>
  <si>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</si>
  <si>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</si>
  <si>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</si>
  <si>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</si>
  <si>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</si>
  <si>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</si>
  <si>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</si>
  <si>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</si>
  <si>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</si>
  <si>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</si>
  <si>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</si>
  <si>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</si>
  <si>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</si>
  <si>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</si>
  <si>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</si>
  <si>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</si>
  <si>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</si>
  <si>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</si>
  <si>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</si>
  <si>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</si>
  <si>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</si>
  <si>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</si>
  <si>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</si>
  <si>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</si>
  <si>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</si>
  <si>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</si>
  <si>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</si>
  <si>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</si>
  <si>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</si>
  <si>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</si>
  <si>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</si>
  <si>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</si>
  <si>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</si>
  <si>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</si>
  <si>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</si>
  <si>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</si>
  <si>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</si>
  <si>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</si>
  <si>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</si>
  <si>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</si>
  <si>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</si>
  <si>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</si>
  <si>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</si>
  <si>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</si>
  <si>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</si>
  <si>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</si>
  <si>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</si>
  <si>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</si>
  <si>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</si>
  <si>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</si>
  <si>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</si>
  <si>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</si>
  <si>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</si>
  <si>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</si>
  <si>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</si>
  <si>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</si>
  <si>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</si>
  <si>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</si>
  <si>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</si>
  <si>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</si>
  <si>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</si>
  <si>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</si>
  <si>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</si>
  <si>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</si>
  <si>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</si>
  <si>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</si>
  <si>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</si>
  <si>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</si>
  <si>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</si>
  <si>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</si>
  <si>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</si>
  <si>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</si>
  <si>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</si>
  <si>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</si>
  <si>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</si>
  <si>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</si>
  <si>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</si>
  <si>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</si>
  <si>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</si>
  <si>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</si>
  <si>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</si>
  <si>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</si>
  <si>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</si>
  <si>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</si>
  <si>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</si>
  <si>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</si>
  <si>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</si>
  <si>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</si>
  <si>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</si>
  <si>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</si>
  <si>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</si>
  <si>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</si>
  <si>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</si>
  <si>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</si>
  <si>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</si>
  <si>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</si>
  <si>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</si>
  <si>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</si>
  <si>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</si>
  <si>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</si>
  <si>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</si>
  <si>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</si>
  <si>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</si>
  <si>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</si>
  <si>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</si>
  <si>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</si>
  <si>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</si>
  <si>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</si>
  <si>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</si>
  <si>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</si>
  <si>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</si>
  <si>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</si>
  <si>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</si>
  <si>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</si>
  <si>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</si>
  <si>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</si>
  <si>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</si>
  <si>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</si>
  <si>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</si>
  <si>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</si>
  <si>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</si>
  <si>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</si>
  <si>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</si>
  <si>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</si>
  <si>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</si>
  <si>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</si>
  <si>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</si>
  <si>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</si>
  <si>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</si>
  <si>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</si>
  <si>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</si>
  <si>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</si>
  <si>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</si>
  <si>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</si>
  <si>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</si>
  <si>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</si>
  <si>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</si>
  <si>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</si>
  <si>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</si>
  <si>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</si>
  <si>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</si>
  <si>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</si>
  <si>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</si>
  <si>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</si>
  <si>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</si>
  <si>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</si>
  <si>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</si>
  <si>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</si>
  <si>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</si>
  <si>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</si>
  <si>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</si>
  <si>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</si>
  <si>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</si>
  <si>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</si>
  <si>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</si>
  <si>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</si>
  <si>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</si>
  <si>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</si>
  <si>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</si>
  <si>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</si>
  <si>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</si>
  <si>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</si>
  <si>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</si>
  <si>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</si>
  <si>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</si>
  <si>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</si>
  <si>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</si>
  <si>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</si>
  <si>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</si>
  <si>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</si>
  <si>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</si>
  <si>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</si>
  <si>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</si>
  <si>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</si>
  <si>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</si>
  <si>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</si>
  <si>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</si>
  <si>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</si>
  <si>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</si>
  <si>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</si>
  <si>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</si>
  <si>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</si>
  <si>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</si>
  <si>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</si>
  <si>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</si>
  <si>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</si>
  <si>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</si>
  <si>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</si>
  <si>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</si>
  <si>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</si>
  <si>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</si>
  <si>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</si>
  <si>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</si>
  <si>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</si>
  <si>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</si>
  <si>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</si>
  <si>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</si>
  <si>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</si>
  <si>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</si>
  <si>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</si>
  <si>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</si>
  <si>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</si>
  <si>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</si>
  <si>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</si>
  <si>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</si>
  <si>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</si>
  <si>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</si>
  <si>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</si>
  <si>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</si>
  <si>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</si>
  <si>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</si>
  <si>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</si>
  <si>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</si>
  <si>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</si>
  <si>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</si>
  <si>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</si>
  <si>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</si>
  <si>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</si>
  <si>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</si>
  <si>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</si>
  <si>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</si>
  <si>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</si>
  <si>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</si>
  <si>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</si>
  <si>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</si>
  <si>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</si>
  <si>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</si>
  <si>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</si>
  <si>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</si>
  <si>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</si>
  <si>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</si>
  <si>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</si>
  <si>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</si>
  <si>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</si>
  <si>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</si>
  <si>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</si>
  <si>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</si>
  <si>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</si>
  <si>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</si>
  <si>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</si>
  <si>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</si>
  <si>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</si>
  <si>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</si>
  <si>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</si>
  <si>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</si>
  <si>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</si>
  <si>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</si>
  <si>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</si>
  <si>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</si>
  <si>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</si>
  <si>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</si>
  <si>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</si>
  <si>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</si>
  <si>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</si>
  <si>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</si>
  <si>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</si>
  <si>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</si>
  <si>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</si>
  <si>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</si>
  <si>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</si>
  <si>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</si>
  <si>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</si>
  <si>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</si>
  <si>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</si>
  <si>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</si>
  <si>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</si>
  <si>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</si>
  <si>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</si>
  <si>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</si>
  <si>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</si>
  <si>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</si>
  <si>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</si>
  <si>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</si>
  <si>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</si>
  <si>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</si>
  <si>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</si>
  <si>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</si>
  <si>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</si>
  <si>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</si>
  <si>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</si>
  <si>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</si>
  <si>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</si>
  <si>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</si>
  <si>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</si>
  <si>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</si>
  <si>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</si>
  <si>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</si>
  <si>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</si>
  <si>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</si>
  <si>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</si>
  <si>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</si>
  <si>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</si>
  <si>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</si>
  <si>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</si>
  <si>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</si>
  <si>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</si>
  <si>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</si>
  <si>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</si>
  <si>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</si>
  <si>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</si>
  <si>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</si>
  <si>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</si>
  <si>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</si>
  <si>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</si>
  <si>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</si>
  <si>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</si>
  <si>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</si>
  <si>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</si>
  <si>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</si>
  <si>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</si>
  <si>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</si>
  <si>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</si>
  <si>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</si>
  <si>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</si>
  <si>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</si>
  <si>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</si>
  <si>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</si>
  <si>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</si>
  <si>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</si>
  <si>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</si>
  <si>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</si>
  <si>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</si>
  <si>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</si>
  <si>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</si>
  <si>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</si>
  <si>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</si>
  <si>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</si>
  <si>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</si>
  <si>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</si>
  <si>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</si>
  <si>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</si>
  <si>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</si>
  <si>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</si>
  <si>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</si>
  <si>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</si>
  <si>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</si>
  <si>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</si>
  <si>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</si>
  <si>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</si>
  <si>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</si>
  <si>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</si>
  <si>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</si>
  <si>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</si>
  <si>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</si>
  <si>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</si>
  <si>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</si>
  <si>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</si>
  <si>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</si>
  <si>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</si>
  <si>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</si>
  <si>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</si>
  <si>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</si>
  <si>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</si>
  <si>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</si>
  <si>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</si>
  <si>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</si>
  <si>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</si>
  <si>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</si>
  <si>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</si>
  <si>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</si>
  <si>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</si>
  <si>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</si>
  <si>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</si>
  <si>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</si>
  <si>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</si>
  <si>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</si>
  <si>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</si>
  <si>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</si>
  <si>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</si>
  <si>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</si>
  <si>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</si>
  <si>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</si>
  <si>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</si>
  <si>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</si>
  <si>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</si>
  <si>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</si>
  <si>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</si>
  <si>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</si>
  <si>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</si>
  <si>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</si>
  <si>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</si>
  <si>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</si>
  <si>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</si>
  <si>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</si>
  <si>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</si>
  <si>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</si>
  <si>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</si>
  <si>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</si>
  <si>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</si>
  <si>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</si>
  <si>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</si>
  <si>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</si>
  <si>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</si>
  <si>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</si>
  <si>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</si>
  <si>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</si>
  <si>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</si>
  <si>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</si>
  <si>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</si>
  <si>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</si>
  <si>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</si>
  <si>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</si>
  <si>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</si>
  <si>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</si>
  <si>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</si>
  <si>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</si>
  <si>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</si>
  <si>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</si>
  <si>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</si>
  <si>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</si>
  <si>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</si>
  <si>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</si>
  <si>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</si>
  <si>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</si>
  <si>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</si>
  <si>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</si>
  <si>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</si>
  <si>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</si>
  <si>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</si>
  <si>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</si>
  <si>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</si>
  <si>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</si>
  <si>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</si>
  <si>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</si>
  <si>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</si>
  <si>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</si>
  <si>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</si>
  <si>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</si>
  <si>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</si>
  <si>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</si>
  <si>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</si>
  <si>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</si>
  <si>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</si>
  <si>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</si>
  <si>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</si>
  <si>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</si>
  <si>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</si>
  <si>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</si>
  <si>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</si>
  <si>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</si>
  <si>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</si>
  <si>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</si>
  <si>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</si>
  <si>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</si>
  <si>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</si>
  <si>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</si>
  <si>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</si>
  <si>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</si>
  <si>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</si>
  <si>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</si>
  <si>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</si>
  <si>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</si>
  <si>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</si>
  <si>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</si>
  <si>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</si>
  <si>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</si>
  <si>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</si>
  <si>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</si>
  <si>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</si>
  <si>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</si>
  <si>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</si>
  <si>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</si>
  <si>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</si>
  <si>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</si>
  <si>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</si>
  <si>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</si>
  <si>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</si>
  <si>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</si>
  <si>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</si>
  <si>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</si>
  <si>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</si>
  <si>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</si>
  <si>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</si>
  <si>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</si>
  <si>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</si>
  <si>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</si>
  <si>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</si>
  <si>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</si>
  <si>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</si>
  <si>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</si>
  <si>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</si>
  <si>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</si>
  <si>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</si>
  <si>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</si>
  <si>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</si>
  <si>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</si>
  <si>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</si>
  <si>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</si>
  <si>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</si>
  <si>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</si>
  <si>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</si>
  <si>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</si>
  <si>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</si>
  <si>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</si>
  <si>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</si>
  <si>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</si>
  <si>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</si>
  <si>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</si>
  <si>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</si>
  <si>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</si>
  <si>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</si>
  <si>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</si>
  <si>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</si>
  <si>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</si>
  <si>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</si>
  <si>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</si>
  <si>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</si>
  <si>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</si>
  <si>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</si>
  <si>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</si>
  <si>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</si>
  <si>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</si>
  <si>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</si>
  <si>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</si>
  <si>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</si>
  <si>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</si>
  <si>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</si>
  <si>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</si>
  <si>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</si>
  <si>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</si>
  <si>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</si>
  <si>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</si>
  <si>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</si>
  <si>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</si>
  <si>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</si>
  <si>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</si>
  <si>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</si>
  <si>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</si>
  <si>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</si>
  <si>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</si>
  <si>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</si>
  <si>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</si>
  <si>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</si>
  <si>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</si>
  <si>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</si>
  <si>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</si>
  <si>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</si>
  <si>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</si>
  <si>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</si>
  <si>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</si>
  <si>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</si>
  <si>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</si>
  <si>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</si>
  <si>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</si>
  <si>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</si>
  <si>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</si>
  <si>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</si>
  <si>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</si>
  <si>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</si>
  <si>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</si>
  <si>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</si>
  <si>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</si>
  <si>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</si>
  <si>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</si>
  <si>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</si>
  <si>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</si>
  <si>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</si>
  <si>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</si>
  <si>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</si>
  <si>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</si>
  <si>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</si>
  <si>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</si>
  <si>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</si>
  <si>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</si>
  <si>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</si>
  <si>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</si>
  <si>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</si>
  <si>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</si>
  <si>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</si>
  <si>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</si>
  <si>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</si>
  <si>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</si>
  <si>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</si>
  <si>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</si>
  <si>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</si>
  <si>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</si>
  <si>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</si>
  <si>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</si>
  <si>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</si>
  <si>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</si>
  <si>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</si>
  <si>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</si>
  <si>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</si>
  <si>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</si>
  <si>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</si>
  <si>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</si>
  <si>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</si>
  <si>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</si>
  <si>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</si>
  <si>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</si>
  <si>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</si>
  <si>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</si>
  <si>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</si>
  <si>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</si>
  <si>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</si>
  <si>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</si>
  <si>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</si>
  <si>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</si>
  <si>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</si>
  <si>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</si>
  <si>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</si>
  <si>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</si>
  <si>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</si>
  <si>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</si>
  <si>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</si>
  <si>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</si>
  <si>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</si>
  <si>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</si>
  <si>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</si>
  <si>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</si>
  <si>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</si>
  <si>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</si>
  <si>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</si>
  <si>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</si>
  <si>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</si>
  <si>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</si>
  <si>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</si>
  <si>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</si>
  <si>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</si>
  <si>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</si>
  <si>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</si>
  <si>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</si>
  <si>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</si>
  <si>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</si>
  <si>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</si>
  <si>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</si>
  <si>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</si>
  <si>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</si>
  <si>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</si>
  <si>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</si>
  <si>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</si>
  <si>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</si>
  <si>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</si>
  <si>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</si>
  <si>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</si>
  <si>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</si>
  <si>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</si>
  <si>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</si>
  <si>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</si>
  <si>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</si>
  <si>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</si>
  <si>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</si>
  <si>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</si>
  <si>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</si>
  <si>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</si>
  <si>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</si>
  <si>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</si>
  <si>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</si>
  <si>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</si>
  <si>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</si>
  <si>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</si>
  <si>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</si>
  <si>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</si>
  <si>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</si>
  <si>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</si>
  <si>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</si>
  <si>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</si>
  <si>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</si>
  <si>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</si>
  <si>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</si>
  <si>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</si>
  <si>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</si>
  <si>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</si>
  <si>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</si>
  <si>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</si>
  <si>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</si>
  <si>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</si>
  <si>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</si>
  <si>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</si>
  <si>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</si>
  <si>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</si>
  <si>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</si>
  <si>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</si>
  <si>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</si>
  <si>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</si>
  <si>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</si>
  <si>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</si>
  <si>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</si>
  <si>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</si>
  <si>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</si>
  <si>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</si>
  <si>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</si>
  <si>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</si>
  <si>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</si>
  <si>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</si>
  <si>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</si>
  <si>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</si>
  <si>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</si>
  <si>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</si>
  <si>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</si>
  <si>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</si>
  <si>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</si>
  <si>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</si>
  <si>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</si>
  <si>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</si>
  <si>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</si>
  <si>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</si>
  <si>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</si>
  <si>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</si>
  <si>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</si>
  <si>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</si>
  <si>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</si>
  <si>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</si>
  <si>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</si>
  <si>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</si>
  <si>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</si>
  <si>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</si>
  <si>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</si>
  <si>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</si>
  <si>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</si>
  <si>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</si>
  <si>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</si>
  <si>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</si>
  <si>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</si>
  <si>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</si>
  <si>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</si>
  <si>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</si>
  <si>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</si>
  <si>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</si>
  <si>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</si>
  <si>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</si>
  <si>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</si>
  <si>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</si>
  <si>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</si>
  <si>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</si>
  <si>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</si>
  <si>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</si>
  <si>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</si>
  <si>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</si>
  <si>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</si>
  <si>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</si>
  <si>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</si>
  <si>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</si>
  <si>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</si>
  <si>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</si>
  <si>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</si>
  <si>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</si>
  <si>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</si>
  <si>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</si>
  <si>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</si>
  <si>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</si>
  <si>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</si>
  <si>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</si>
  <si>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</si>
  <si>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</si>
  <si>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</si>
  <si>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</si>
  <si>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</si>
  <si>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</si>
  <si>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</si>
  <si>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</si>
  <si>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</si>
  <si>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</si>
  <si>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</si>
  <si>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</si>
  <si>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</si>
  <si>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</si>
  <si>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</si>
  <si>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</si>
  <si>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</si>
  <si>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</si>
  <si>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</si>
  <si>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</si>
  <si>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</si>
  <si>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</si>
  <si>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</si>
  <si>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</si>
  <si>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</si>
  <si>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</si>
  <si>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</si>
  <si>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</si>
  <si>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</si>
  <si>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</si>
  <si>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</si>
  <si>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</si>
  <si>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</si>
  <si>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</si>
  <si>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</si>
  <si>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</si>
  <si>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</si>
  <si>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</si>
  <si>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</si>
  <si>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</si>
  <si>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</si>
  <si>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</si>
  <si>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</si>
  <si>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</si>
  <si>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</si>
  <si>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</si>
  <si>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</si>
  <si>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</si>
  <si>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</si>
  <si>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</si>
  <si>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</si>
  <si>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</si>
  <si>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</si>
  <si>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</si>
  <si>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</si>
  <si>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</si>
  <si>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</si>
  <si>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</si>
  <si>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</si>
  <si>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</si>
  <si>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</si>
  <si>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</si>
  <si>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</si>
  <si>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</si>
  <si>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</si>
  <si>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</si>
  <si>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</si>
  <si>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</si>
  <si>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</si>
  <si>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</si>
  <si>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</si>
  <si>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</si>
  <si>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</si>
  <si>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</si>
  <si>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</si>
  <si>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</si>
  <si>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</si>
  <si>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</si>
  <si>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</si>
  <si>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</si>
  <si>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</si>
  <si>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</si>
  <si>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</si>
  <si>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</si>
  <si>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</si>
  <si>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</si>
  <si>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</si>
  <si>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</si>
  <si>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</si>
  <si>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</si>
  <si>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</si>
  <si>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</si>
  <si>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</si>
  <si>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</si>
  <si>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</si>
  <si>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</si>
  <si>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</si>
  <si>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</si>
  <si>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</si>
  <si>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</si>
  <si>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</si>
  <si>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</si>
  <si>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</si>
  <si>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</si>
  <si>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</si>
  <si>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</si>
  <si>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</si>
  <si>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</si>
  <si>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</si>
  <si>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</si>
  <si>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</si>
  <si>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</si>
  <si>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</si>
  <si>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</si>
  <si>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</si>
  <si>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</si>
  <si>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</si>
  <si>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</si>
  <si>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</si>
  <si>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</si>
  <si>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</si>
  <si>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</si>
  <si>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</si>
  <si>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</si>
  <si>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</si>
  <si>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</si>
  <si>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</si>
  <si>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</si>
  <si>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</si>
  <si>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</si>
  <si>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</si>
  <si>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</si>
  <si>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</si>
  <si>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</si>
  <si>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</si>
  <si>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</si>
  <si>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</si>
  <si>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</si>
  <si>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</si>
  <si>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</si>
  <si>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</si>
  <si>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</si>
  <si>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</si>
  <si>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</si>
  <si>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</si>
  <si>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</si>
  <si>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</si>
  <si>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</si>
  <si>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</si>
  <si>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</si>
  <si>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</si>
  <si>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</si>
  <si>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</si>
  <si>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</si>
  <si>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</si>
  <si>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</si>
  <si>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</si>
  <si>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</si>
  <si>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</si>
  <si>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</si>
  <si>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</si>
  <si>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</si>
  <si>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</si>
  <si>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</si>
  <si>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</si>
  <si>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</si>
  <si>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</si>
  <si>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</si>
  <si>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</si>
  <si>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</si>
  <si>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</si>
  <si>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</si>
  <si>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</si>
  <si>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</si>
  <si>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</si>
  <si>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</si>
  <si>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</si>
  <si>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</si>
  <si>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</si>
  <si>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</si>
  <si>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</si>
  <si>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</si>
  <si>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</si>
  <si>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</si>
  <si>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</si>
  <si>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</si>
  <si>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</si>
  <si>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</si>
  <si>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</si>
  <si>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</si>
  <si>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</si>
  <si>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</si>
  <si>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</si>
  <si>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</si>
  <si>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</si>
  <si>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</si>
  <si>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</si>
  <si>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</si>
  <si>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</si>
  <si>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</si>
  <si>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</si>
  <si>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</si>
  <si>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</si>
  <si>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</si>
  <si>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</si>
  <si>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</si>
  <si>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</si>
  <si>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</si>
  <si>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</si>
  <si>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</si>
  <si>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</si>
  <si>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</si>
  <si>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</si>
  <si>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</si>
  <si>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</si>
  <si>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</si>
  <si>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</si>
  <si>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</si>
  <si>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</si>
  <si>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</si>
  <si>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</si>
  <si>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</si>
  <si>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</si>
  <si>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</si>
  <si>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</si>
  <si>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</si>
  <si>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</si>
  <si>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</si>
  <si>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</si>
  <si>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</si>
  <si>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</si>
  <si>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</si>
  <si>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</si>
  <si>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</si>
  <si>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</si>
  <si>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</si>
  <si>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</si>
  <si>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</si>
  <si>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</si>
  <si>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</si>
  <si>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</si>
  <si>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</si>
  <si>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</si>
  <si>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</si>
  <si>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</si>
  <si>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</si>
  <si>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</si>
  <si>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</si>
  <si>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</si>
  <si>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</si>
  <si>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</si>
  <si>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</si>
  <si>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</si>
  <si>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</si>
  <si>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</si>
  <si>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</si>
  <si>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</si>
  <si>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</si>
  <si>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</si>
  <si>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</si>
  <si>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</si>
  <si>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</si>
  <si>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</si>
  <si>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</si>
  <si>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</si>
  <si>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</si>
  <si>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</si>
  <si>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</si>
  <si>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</si>
  <si>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</si>
  <si>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</si>
  <si>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</si>
  <si>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</si>
  <si>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</si>
  <si>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</si>
  <si>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</si>
  <si>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</si>
  <si>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</si>
  <si>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</si>
  <si>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</si>
  <si>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</si>
  <si>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</si>
  <si>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</si>
  <si>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</si>
  <si>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</si>
  <si>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</si>
  <si>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</si>
  <si>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</si>
  <si>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</si>
  <si>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</si>
  <si>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</si>
  <si>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</si>
  <si>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</si>
  <si>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</si>
  <si>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</si>
  <si>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</si>
  <si>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</si>
  <si>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</si>
  <si>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</si>
  <si>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</si>
  <si>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</si>
  <si>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</si>
  <si>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</si>
  <si>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</si>
  <si>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</si>
  <si>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</si>
  <si>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</si>
  <si>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</si>
  <si>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</si>
  <si>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</si>
  <si>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</si>
  <si>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</si>
  <si>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</si>
  <si>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</si>
  <si>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</si>
  <si>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</si>
  <si>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</si>
  <si>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</si>
  <si>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</si>
  <si>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</si>
  <si>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</si>
  <si>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</si>
  <si>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</si>
  <si>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</si>
  <si>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</si>
  <si>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</si>
  <si>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</si>
  <si>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</si>
  <si>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</si>
  <si>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</si>
  <si>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</si>
  <si>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</si>
  <si>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</si>
  <si>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</si>
  <si>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</si>
  <si>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</si>
  <si>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</si>
  <si>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</si>
  <si>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</si>
  <si>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</si>
  <si>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</si>
  <si>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</si>
  <si>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</si>
  <si>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</si>
  <si>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</si>
  <si>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</si>
  <si>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</si>
  <si>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</si>
  <si>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</si>
  <si>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</si>
  <si>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</si>
  <si>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</si>
  <si>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</si>
  <si>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</si>
  <si>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</si>
  <si>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</si>
  <si>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</si>
  <si>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</si>
  <si>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</si>
  <si>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</si>
  <si>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</si>
  <si>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</si>
  <si>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</si>
  <si>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</si>
  <si>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</si>
  <si>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</si>
  <si>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</si>
  <si>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</si>
  <si>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</si>
  <si>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</si>
  <si>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</si>
  <si>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</si>
  <si>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</si>
  <si>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</si>
  <si>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</si>
  <si>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</si>
  <si>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</si>
  <si>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</si>
  <si>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</si>
  <si>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</si>
  <si>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</si>
  <si>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</si>
  <si>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</si>
  <si>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</si>
  <si>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</si>
  <si>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</si>
  <si>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</si>
  <si>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</si>
  <si>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</si>
  <si>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</si>
  <si>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</si>
  <si>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</si>
  <si>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</si>
  <si>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</si>
  <si>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</si>
  <si>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</si>
  <si>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</si>
  <si>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</si>
  <si>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</si>
  <si>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</si>
  <si>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</si>
  <si>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</si>
  <si>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</si>
  <si>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</si>
  <si>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</si>
  <si>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</si>
  <si>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</si>
  <si>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</si>
  <si>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</si>
  <si>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</si>
  <si>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</si>
  <si>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</si>
  <si>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</si>
  <si>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</si>
  <si>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</si>
  <si>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</si>
  <si>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</si>
  <si>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</si>
  <si>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</si>
  <si>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</si>
  <si>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</si>
  <si>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</si>
  <si>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</si>
  <si>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</si>
  <si>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</si>
  <si>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</si>
  <si>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</si>
  <si>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</si>
  <si>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</si>
  <si>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</si>
  <si>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</si>
  <si>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</si>
  <si>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</si>
  <si>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</si>
  <si>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</si>
  <si>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</si>
  <si>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</si>
  <si>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</si>
  <si>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</si>
  <si>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</si>
  <si>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</si>
  <si>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</si>
  <si>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</si>
  <si>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</si>
  <si>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</si>
  <si>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</si>
  <si>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</si>
  <si>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</si>
  <si>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</si>
  <si>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</si>
  <si>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</si>
  <si>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</si>
  <si>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</si>
  <si>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</si>
  <si>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</si>
  <si>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</si>
  <si>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</si>
  <si>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</si>
  <si>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</si>
  <si>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</si>
  <si>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</si>
  <si>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</si>
  <si>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</si>
  <si>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</si>
  <si>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</si>
  <si>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</si>
  <si>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</si>
  <si>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</si>
  <si>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</si>
  <si>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</si>
  <si>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</si>
  <si>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</si>
  <si>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</si>
  <si>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</si>
  <si>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</si>
  <si>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</si>
  <si>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</si>
  <si>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</si>
  <si>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</si>
  <si>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</si>
  <si>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</si>
  <si>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</si>
  <si>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</si>
  <si>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</si>
  <si>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</si>
  <si>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</si>
  <si>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</si>
  <si>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</si>
  <si>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</si>
  <si>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</si>
  <si>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</si>
  <si>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</si>
  <si>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</si>
  <si>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</si>
  <si>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</si>
  <si>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</si>
  <si>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</si>
  <si>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</si>
  <si>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</si>
  <si>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</si>
  <si>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</si>
  <si>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</si>
  <si>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</si>
  <si>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</si>
  <si>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</si>
  <si>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</si>
  <si>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</si>
  <si>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</si>
  <si>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</si>
  <si>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</si>
  <si>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</si>
  <si>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</si>
  <si>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</si>
  <si>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</si>
  <si>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</si>
  <si>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</si>
  <si>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</si>
  <si>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</si>
  <si>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</si>
  <si>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</si>
  <si>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</si>
  <si>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</si>
  <si>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</si>
  <si>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</si>
  <si>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</si>
  <si>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</si>
  <si>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</si>
  <si>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</si>
  <si>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</si>
  <si>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</si>
  <si>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</si>
  <si>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</si>
  <si>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</si>
  <si>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</si>
  <si>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</si>
  <si>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</si>
  <si>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</si>
  <si>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</si>
  <si>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</si>
  <si>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</si>
  <si>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</si>
  <si>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</si>
  <si>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</si>
  <si>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</si>
  <si>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</si>
  <si>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</si>
  <si>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</si>
  <si>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</si>
  <si>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</si>
  <si>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</si>
  <si>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</si>
  <si>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</si>
  <si>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</si>
  <si>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</si>
  <si>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</si>
  <si>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</si>
  <si>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</si>
  <si>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</si>
  <si>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</si>
  <si>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</si>
  <si>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</si>
  <si>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</si>
  <si>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</si>
  <si>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</si>
  <si>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</si>
  <si>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</si>
  <si>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</si>
  <si>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</si>
  <si>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</si>
  <si>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</si>
  <si>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</si>
  <si>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</si>
  <si>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</si>
  <si>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</si>
  <si>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</si>
  <si>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</si>
  <si>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</si>
  <si>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</si>
  <si>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</si>
  <si>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</si>
  <si>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</si>
  <si>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</si>
  <si>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</si>
  <si>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</si>
  <si>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</si>
  <si>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</si>
  <si>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</si>
  <si>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</si>
  <si>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</si>
  <si>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</si>
  <si>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</si>
  <si>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</si>
  <si>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</si>
  <si>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</si>
  <si>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</si>
  <si>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</si>
  <si>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</si>
  <si>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</si>
  <si>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</si>
  <si>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</si>
  <si>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</si>
  <si>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</si>
  <si>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</si>
  <si>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</si>
  <si>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</si>
  <si>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</si>
  <si>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</si>
  <si>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</si>
  <si>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</si>
  <si>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</si>
  <si>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</si>
  <si>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</si>
  <si>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</si>
  <si>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</si>
  <si>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</si>
  <si>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</si>
  <si>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</si>
  <si>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</si>
  <si>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</si>
  <si>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</si>
  <si>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</si>
  <si>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</si>
  <si>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</si>
  <si>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</si>
  <si>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</si>
  <si>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</si>
  <si>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</si>
  <si>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</si>
  <si>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</si>
  <si>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</si>
  <si>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</si>
  <si>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</si>
  <si>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</si>
  <si>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</si>
  <si>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</si>
  <si>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</si>
  <si>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</si>
  <si>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</si>
  <si>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</si>
  <si>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</si>
  <si>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</si>
  <si>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</si>
  <si>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</si>
  <si>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</si>
  <si>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</si>
  <si>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</si>
  <si>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</si>
  <si>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</si>
  <si>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</si>
  <si>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</si>
  <si>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</si>
  <si>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</si>
  <si>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</si>
  <si>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</si>
  <si>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</si>
  <si>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</si>
  <si>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</si>
  <si>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</si>
  <si>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</si>
  <si>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</si>
  <si>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</si>
  <si>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</si>
  <si>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</si>
  <si>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</si>
  <si>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</si>
  <si>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</si>
  <si>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</si>
  <si>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</si>
  <si>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</si>
  <si>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</si>
  <si>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</si>
  <si>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</si>
  <si>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</si>
  <si>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</si>
  <si>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</si>
  <si>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</si>
  <si>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</si>
  <si>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</si>
  <si>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</si>
  <si>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</si>
  <si>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</si>
  <si>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</si>
  <si>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</si>
  <si>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</si>
  <si>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</si>
  <si>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</si>
  <si>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</si>
  <si>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</si>
  <si>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</si>
  <si>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</si>
  <si>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</si>
  <si>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</si>
  <si>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</si>
  <si>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</si>
  <si>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</si>
  <si>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</si>
  <si>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</si>
  <si>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</si>
  <si>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</si>
  <si>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</si>
  <si>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</si>
  <si>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</si>
  <si>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</si>
  <si>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</si>
  <si>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</si>
  <si>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</si>
  <si>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</si>
  <si>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</si>
  <si>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</si>
  <si>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</si>
  <si>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</si>
  <si>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</si>
  <si>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</si>
  <si>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</si>
  <si>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</si>
  <si>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</si>
  <si>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</si>
  <si>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</si>
  <si>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</si>
  <si>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</si>
  <si>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</si>
  <si>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</si>
  <si>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</si>
  <si>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</si>
  <si>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</si>
  <si>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</si>
  <si>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</si>
  <si>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</si>
  <si>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</si>
  <si>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</si>
  <si>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</si>
  <si>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</si>
  <si>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</si>
  <si>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</si>
  <si>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</si>
  <si>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</si>
  <si>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</si>
  <si>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</si>
  <si>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</si>
  <si>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</si>
  <si>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</si>
  <si>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</si>
  <si>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</si>
  <si>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</si>
  <si>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</si>
  <si>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</si>
  <si>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</si>
  <si>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</si>
  <si>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</si>
  <si>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</si>
  <si>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</si>
  <si>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</si>
  <si>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</si>
  <si>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</si>
  <si>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</si>
  <si>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</si>
  <si>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</si>
  <si>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</si>
  <si>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</si>
  <si>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</si>
  <si>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</si>
  <si>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</si>
  <si>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</si>
  <si>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</si>
  <si>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</si>
  <si>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</si>
  <si>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</si>
  <si>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</si>
  <si>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</si>
  <si>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</si>
  <si>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</si>
  <si>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</si>
  <si>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</si>
  <si>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</si>
  <si>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</si>
  <si>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</si>
  <si>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</si>
  <si>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</si>
  <si>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</si>
  <si>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</si>
  <si>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</si>
  <si>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</si>
  <si>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</si>
  <si>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</si>
  <si>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</si>
  <si>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</si>
  <si>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</si>
  <si>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</si>
  <si>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</si>
  <si>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</si>
  <si>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</si>
  <si>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</si>
  <si>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</si>
  <si>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</si>
  <si>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</si>
  <si>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</si>
  <si>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</si>
  <si>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</si>
  <si>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</si>
  <si>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</si>
  <si>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</si>
  <si>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</si>
  <si>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</si>
  <si>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</si>
  <si>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</si>
  <si>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</si>
  <si>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</si>
  <si>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</si>
  <si>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</si>
  <si>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</si>
  <si>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</si>
  <si>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</si>
  <si>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</si>
  <si>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</si>
  <si>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</si>
  <si>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</si>
  <si>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</si>
  <si>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</si>
  <si>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</si>
  <si>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</si>
  <si>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</si>
  <si>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</si>
  <si>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</si>
  <si>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</si>
  <si>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</si>
  <si>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</si>
  <si>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</si>
  <si>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</si>
  <si>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</si>
  <si>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</si>
  <si>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</si>
  <si>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</si>
  <si>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</si>
  <si>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</si>
  <si>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</si>
  <si>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</si>
  <si>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</si>
  <si>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</si>
  <si>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</si>
  <si>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</si>
  <si>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</si>
  <si>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</si>
  <si>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</si>
  <si>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</si>
  <si>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</si>
  <si>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</si>
  <si>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</si>
  <si>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</si>
  <si>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</si>
  <si>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</si>
  <si>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</si>
  <si>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</si>
  <si>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</si>
  <si>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</si>
  <si>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</si>
  <si>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</si>
  <si>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</si>
  <si>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</si>
  <si>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</si>
  <si>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</si>
  <si>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</si>
  <si>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</si>
  <si>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</si>
  <si>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</si>
  <si>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</si>
  <si>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</si>
  <si>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</si>
  <si>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</si>
  <si>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</si>
  <si>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</si>
  <si>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</si>
  <si>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</si>
  <si>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</si>
  <si>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</si>
  <si>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</si>
  <si>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</si>
  <si>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</si>
  <si>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</si>
  <si>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</si>
  <si>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</si>
  <si>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</si>
  <si>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</si>
  <si>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</si>
  <si>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</si>
  <si>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</si>
  <si>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</si>
  <si>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</si>
  <si>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</si>
  <si>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</si>
  <si>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</si>
  <si>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</si>
  <si>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</si>
  <si>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</si>
  <si>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</si>
  <si>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</si>
  <si>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</si>
  <si>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</si>
  <si>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</si>
  <si>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</si>
  <si>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</si>
  <si>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</si>
  <si>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</si>
  <si>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</si>
  <si>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</si>
  <si>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</si>
  <si>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</si>
  <si>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</si>
  <si>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</si>
  <si>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</si>
  <si>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</si>
  <si>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</si>
  <si>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</si>
  <si>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</si>
  <si>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</si>
  <si>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</si>
  <si>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</si>
  <si>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</si>
  <si>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</si>
  <si>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</si>
  <si>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</si>
  <si>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</si>
  <si>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</si>
  <si>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</si>
  <si>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</si>
  <si>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</si>
  <si>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</si>
  <si>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</si>
  <si>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</si>
  <si>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</si>
  <si>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</si>
  <si>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</si>
  <si>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</si>
  <si>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</si>
  <si>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</si>
  <si>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</si>
  <si>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</si>
  <si>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</si>
  <si>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</si>
  <si>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</si>
  <si>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</si>
  <si>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</si>
  <si>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</si>
  <si>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</si>
  <si>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</si>
  <si>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</si>
  <si>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</si>
  <si>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</si>
  <si>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</si>
  <si>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</si>
  <si>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</si>
  <si>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</si>
  <si>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</si>
  <si>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</si>
  <si>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</si>
  <si>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</si>
  <si>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</si>
  <si>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</si>
  <si>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</si>
  <si>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</si>
  <si>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</si>
  <si>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</si>
  <si>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</si>
  <si>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</si>
  <si>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</si>
  <si>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</si>
  <si>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</si>
  <si>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</si>
  <si>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</si>
  <si>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</si>
  <si>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</si>
  <si>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</si>
  <si>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</si>
  <si>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</si>
  <si>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</si>
  <si>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</si>
  <si>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</si>
  <si>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</si>
  <si>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</si>
  <si>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</si>
  <si>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</si>
  <si>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</si>
  <si>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</si>
  <si>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</si>
  <si>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</si>
  <si>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</si>
  <si>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</si>
  <si>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</si>
  <si>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</si>
  <si>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</si>
  <si>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</si>
  <si>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</si>
  <si>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</si>
  <si>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</si>
  <si>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</si>
  <si>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</si>
  <si>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</si>
  <si>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</si>
  <si>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</si>
  <si>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</si>
  <si>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</si>
  <si>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</si>
  <si>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</si>
  <si>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</si>
  <si>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</si>
  <si>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</si>
  <si>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</si>
  <si>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</si>
  <si>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</si>
  <si>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</si>
  <si>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</si>
  <si>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</si>
  <si>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</si>
  <si>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</si>
  <si>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</si>
  <si>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</si>
  <si>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</si>
  <si>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</si>
  <si>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</si>
  <si>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</si>
  <si>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</si>
  <si>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</si>
  <si>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</si>
  <si>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</si>
  <si>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</si>
  <si>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</si>
  <si>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</si>
  <si>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</si>
  <si>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</si>
  <si>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</si>
  <si>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</si>
  <si>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</si>
  <si>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</si>
  <si>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</si>
  <si>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</si>
  <si>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</si>
  <si>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</si>
  <si>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</si>
  <si>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</si>
  <si>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</si>
  <si>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</si>
  <si>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</si>
  <si>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</si>
  <si>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</si>
  <si>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</si>
  <si>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</si>
  <si>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</si>
  <si>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</si>
  <si>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</si>
  <si>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</si>
  <si>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</si>
  <si>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</si>
  <si>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</si>
  <si>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</si>
  <si>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</si>
  <si>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</si>
  <si>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</si>
  <si>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</si>
  <si>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</si>
  <si>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</si>
  <si>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</si>
  <si>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</si>
  <si>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</si>
  <si>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</si>
  <si>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</si>
  <si>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</si>
  <si>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</si>
  <si>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</si>
  <si>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</si>
  <si>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</si>
  <si>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</si>
  <si>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</si>
  <si>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</si>
  <si>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</si>
  <si>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</si>
  <si>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</si>
  <si>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</si>
  <si>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</si>
  <si>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</si>
  <si>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</si>
  <si>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</si>
  <si>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</si>
  <si>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</si>
  <si>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</si>
  <si>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</si>
  <si>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</si>
  <si>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</si>
  <si>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</si>
  <si>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</si>
  <si>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</si>
  <si>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</si>
  <si>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</si>
  <si>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</si>
  <si>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</si>
  <si>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</si>
  <si>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</si>
  <si>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</si>
  <si>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</si>
  <si>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</si>
  <si>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</si>
  <si>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</si>
  <si>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</si>
  <si>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</si>
  <si>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</si>
  <si>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</si>
  <si>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</si>
  <si>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</si>
  <si>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</si>
  <si>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</si>
  <si>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</si>
  <si>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</si>
  <si>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</si>
  <si>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 to 39999</t>
  </si>
  <si>
    <t>40000 to 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</si>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</sst>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4" fontId="0" fillId="0" borderId="0" xfId="0" applyNumberFormat="1"/>
    <xf numFmtId="10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A0E5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1_StarterBook_Marsha_Vongjesda.xlsx]Category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B-4523-B4A5-4202C6426AE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B-4523-B4A5-4202C6426AE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B-4523-B4A5-4202C6426AE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EB-4523-B4A5-4202C6426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671160"/>
        <c:axId val="597671800"/>
      </c:barChart>
      <c:catAx>
        <c:axId val="597671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71800"/>
        <c:crosses val="autoZero"/>
        <c:auto val="1"/>
        <c:lblAlgn val="ctr"/>
        <c:lblOffset val="100"/>
        <c:noMultiLvlLbl val="0"/>
      </c:catAx>
      <c:valAx>
        <c:axId val="59767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7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1_StarterBook_Marsha_Vongjesda.xlsx]Subcategory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5-449C-B1B1-542D7B53724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35-449C-B1B1-542D7B53724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35-449C-B1B1-542D7B53724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35-449C-B1B1-542D7B537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174072"/>
        <c:axId val="571175032"/>
      </c:barChart>
      <c:catAx>
        <c:axId val="57117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75032"/>
        <c:crosses val="autoZero"/>
        <c:auto val="1"/>
        <c:lblAlgn val="ctr"/>
        <c:lblOffset val="100"/>
        <c:noMultiLvlLbl val="0"/>
      </c:catAx>
      <c:valAx>
        <c:axId val="57117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7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1_StarterBook_Marsha_Vongjesda.xlsx]Launch Date Outcomes!PivotTable2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2-4E24-BF38-F1266E87BDF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2-4E24-BF38-F1266E87BDF3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A2-4E24-BF38-F1266E87BDF3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A2-4E24-BF38-F1266E87B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156024"/>
        <c:axId val="486154424"/>
      </c:lineChart>
      <c:catAx>
        <c:axId val="48615602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54424"/>
        <c:crosses val="autoZero"/>
        <c:auto val="1"/>
        <c:lblAlgn val="ctr"/>
        <c:lblOffset val="100"/>
        <c:noMultiLvlLbl val="0"/>
      </c:catAx>
      <c:valAx>
        <c:axId val="48615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5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 to 39999</c:v>
                </c:pt>
                <c:pt idx="9">
                  <c:v>40000 to 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C-47A3-9A3D-F6B677F2AA4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 to 39999</c:v>
                </c:pt>
                <c:pt idx="9">
                  <c:v>40000 to 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C-47A3-9A3D-F6B677F2AA4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 to 39999</c:v>
                </c:pt>
                <c:pt idx="9">
                  <c:v>40000 to 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C-47A3-9A3D-F6B677F2A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372880"/>
        <c:axId val="693376080"/>
      </c:lineChart>
      <c:catAx>
        <c:axId val="6933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376080"/>
        <c:crosses val="autoZero"/>
        <c:auto val="1"/>
        <c:lblAlgn val="ctr"/>
        <c:lblOffset val="100"/>
        <c:noMultiLvlLbl val="0"/>
      </c:catAx>
      <c:valAx>
        <c:axId val="6933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3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161925</xdr:rowOff>
    </xdr:from>
    <xdr:to>
      <xdr:col>16</xdr:col>
      <xdr:colOff>238125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A853B-0B3C-42D7-8265-2868B2638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466731</xdr:colOff>
      <xdr:row>8</xdr:row>
      <xdr:rowOff>33337</xdr:rowOff>
    </xdr:from>
    <xdr:to>
      <xdr:col>14</xdr:col>
      <xdr:colOff>161931</xdr:colOff>
      <xdr:row>22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F1476-AA31-40D9-9D51-F935F83C0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85725</xdr:rowOff>
    </xdr:from>
    <xdr:to>
      <xdr:col>15</xdr:col>
      <xdr:colOff>223837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FB2A3-6D9C-4C2F-96A7-801F8617A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19</xdr:row>
      <xdr:rowOff>157162</xdr:rowOff>
    </xdr:from>
    <xdr:to>
      <xdr:col>8</xdr:col>
      <xdr:colOff>0</xdr:colOff>
      <xdr:row>34</xdr:row>
      <xdr:rowOff>42862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AA8970E-394A-4E70-8A07-2AD8A4CAE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sha Vongjesda" refreshedDate="43787.937742013892" createdVersion="6" refreshedVersion="6" minRefreshableVersion="3" recordCount="4114" xr:uid="{F8F6CF9D-9520-4370-B3E8-1C1A4DF384A9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sha Vongjesda" refreshedDate="43788.539634953704" createdVersion="6" refreshedVersion="6" minRefreshableVersion="3" recordCount="4114" xr:uid="{B5D49A46-EC12-41AE-98D5-BE7B738A221A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DFCF5-CCED-47E5-A4B1-AC8B8BC1E60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63DE5-EC42-4380-8EB2-ECF817B7E21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2F03C-2D51-483B-81CE-25627D27A51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62D9-31E0-47A9-972E-983E9C5B1571}">
  <dimension ref="A1:F14"/>
  <sheetViews>
    <sheetView workbookViewId="0">
      <selection activeCell="D28" sqref="D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3.85546875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8364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7B62-DAC4-442A-AE08-5222911EA834}">
  <dimension ref="A1:F47"/>
  <sheetViews>
    <sheetView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8364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EB85F-CB14-40E3-9273-D1441E1AE22D}">
  <dimension ref="A1:F18"/>
  <sheetViews>
    <sheetView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8364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287D-9A66-4381-AE69-7778EA4B38BE}">
  <dimension ref="A1:H13"/>
  <sheetViews>
    <sheetView tabSelected="1" topLeftCell="B1" workbookViewId="0">
      <selection activeCell="E18" sqref="E18"/>
    </sheetView>
  </sheetViews>
  <sheetFormatPr defaultRowHeight="15" x14ac:dyDescent="0.25"/>
  <cols>
    <col min="1" max="1" width="15" customWidth="1"/>
    <col min="2" max="2" width="11.42578125" customWidth="1"/>
    <col min="3" max="3" width="9.140625" customWidth="1"/>
    <col min="5" max="5" width="13.7109375" customWidth="1"/>
    <col min="6" max="6" width="10.85546875" customWidth="1"/>
    <col min="7" max="7" width="13.85546875" customWidth="1"/>
    <col min="8" max="8" width="14.42578125" customWidth="1"/>
  </cols>
  <sheetData>
    <row r="1" spans="1:8" s="2" customFormat="1" ht="30" x14ac:dyDescent="0.25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x14ac:dyDescent="0.25">
      <c r="A2" t="s">
        <v>8388</v>
      </c>
      <c r="B2">
        <f>COUNTIFS('Initial Sheet'!$D2:$D4115, "&lt;1000", 'Initial Sheet'!$F2:$F4115, "successful")</f>
        <v>322</v>
      </c>
      <c r="C2">
        <f>COUNTIFS('Initial Sheet'!$D2:$D4115, "&lt;1000", 'Initial Sheet'!$F2:$F4115, "failed")</f>
        <v>113</v>
      </c>
      <c r="D2">
        <f>COUNTIFS('Initial Sheet'!$D2:$D4115,"&lt;1000",'Initial Sheet'!$F2:$F4115,"canceled")</f>
        <v>18</v>
      </c>
      <c r="E2">
        <f>B2 + C2 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8389</v>
      </c>
      <c r="B3">
        <f>COUNTIFS('Initial Sheet'!$D2:$D4115, "&gt;=1000", 'Initial Sheet'!$D2:$D4115, "&lt;=4999", 'Initial Sheet'!$F2:$F4115, "successful")</f>
        <v>932</v>
      </c>
      <c r="C3">
        <f>COUNTIFS('Initial Sheet'!$D2:$D4115, "&gt;=1000", 'Initial Sheet'!$D2:$D4115, "&lt;=4999", 'Initial Sheet'!$F2:$F4115, "failed")</f>
        <v>420</v>
      </c>
      <c r="D3">
        <f>COUNTIFS('Initial Sheet'!$D2:$D4115, "&gt;=1000", 'Initial Sheet'!$D2:$D4115, "&lt;=4999", 'Initial Sheet'!$F2:$F4115, "canceled")</f>
        <v>60</v>
      </c>
      <c r="E3">
        <f t="shared" ref="E3:E13" si="0">B3 + C3 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8390</v>
      </c>
      <c r="B4">
        <f>COUNTIFS('Initial Sheet'!$D2:$D4115, "&gt;=5000", 'Initial Sheet'!$D2:$D4115, "&lt;=9999", 'Initial Sheet'!$F2:$F4115, "successful")</f>
        <v>381</v>
      </c>
      <c r="C4">
        <f>COUNTIFS('Initial Sheet'!$D2:$D4115, "&gt;=5000", 'Initial Sheet'!$D2:$D4115, "&lt;=9999", 'Initial Sheet'!$F2:$F4115, "failed")</f>
        <v>283</v>
      </c>
      <c r="D4">
        <f>COUNTIFS('Initial Sheet'!$D2:$D4115, "&gt;=5000", 'Initial Sheet'!$D2:$D4115, "&lt;=9999", 'Initial Sheet'!$F2:$F4115,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8391</v>
      </c>
      <c r="B5">
        <f>COUNTIFS('Initial Sheet'!$D2:$D4115, "&gt;=10000", 'Initial Sheet'!$D2:$D4115, "&lt;=14999", 'Initial Sheet'!$F2:$F4115, "successful")</f>
        <v>168</v>
      </c>
      <c r="C5">
        <f>COUNTIFS('Initial Sheet'!$D2:$D4115, "&gt;=10000", 'Initial Sheet'!$D2:$D4115, "&lt;=14999", 'Initial Sheet'!$F2:$F4115, "failed")</f>
        <v>144</v>
      </c>
      <c r="D5">
        <f>COUNTIFS('Initial Sheet'!$D2:$D4115, "&gt;=10000", 'Initial Sheet'!$D2:$D4115, "&lt;=14999", 'Initial Sheet'!$F2:$F4115,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8392</v>
      </c>
      <c r="B6">
        <f>COUNTIFS('Initial Sheet'!$D2:$D4115, "&gt;=15000", 'Initial Sheet'!$D2:$D4115, "&lt;=19999", 'Initial Sheet'!$F2:$F4115, "successful")</f>
        <v>94</v>
      </c>
      <c r="C6">
        <f>COUNTIFS('Initial Sheet'!$D2:$D4115, "&gt;=15000", 'Initial Sheet'!$D2:$D4115, "&lt;=19999", 'Initial Sheet'!$F2:$F4115, "failed")</f>
        <v>90</v>
      </c>
      <c r="D6">
        <f>COUNTIFS('Initial Sheet'!$D2:$D4115, "&gt;=15000", 'Initial Sheet'!$D2:$D4115, "&lt;=19999", 'Initial Sheet'!$F2:$F4115,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8393</v>
      </c>
      <c r="B7">
        <f>COUNTIFS('Initial Sheet'!$D2:$D4115, "&gt;=20000", 'Initial Sheet'!$D2:$D4115, "&lt;=24999", 'Initial Sheet'!$F2:$F4115, "successful")</f>
        <v>62</v>
      </c>
      <c r="C7">
        <f>COUNTIFS('Initial Sheet'!$D2:$D4115, "&gt;=20000", 'Initial Sheet'!$D2:$D4115, "&lt;=24999", 'Initial Sheet'!$F2:$F4115, "failed")</f>
        <v>72</v>
      </c>
      <c r="D7">
        <f>COUNTIFS('Initial Sheet'!$D2:$D4115, "&gt;=20000", 'Initial Sheet'!$D2:$D4115, "&lt;=24999", 'Initial Sheet'!$F2:$F4115,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8394</v>
      </c>
      <c r="B8">
        <f>COUNTIFS('Initial Sheet'!$D2:$D4115, "&gt;=25000", 'Initial Sheet'!$D2:$D4115, "&lt;=29999", 'Initial Sheet'!$F2:$F4115, "successful")</f>
        <v>55</v>
      </c>
      <c r="C8">
        <f>COUNTIFS('Initial Sheet'!$D2:$D4115, "&gt;=25000", 'Initial Sheet'!$D2:$D4115, "&lt;=29999", 'Initial Sheet'!$F2:$F4115, "failed")</f>
        <v>64</v>
      </c>
      <c r="D8">
        <f>COUNTIFS('Initial Sheet'!$D2:$D4115, "&gt;=25000", 'Initial Sheet'!$D2:$D4115, "&lt;=29999", 'Initial Sheet'!$F2:$F4115,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8395</v>
      </c>
      <c r="B9">
        <f>COUNTIFS('Initial Sheet'!$D2:$D4115, "&gt;=30000", 'Initial Sheet'!$D2:$D4115, "&lt;=34999", 'Initial Sheet'!$F2:$F4115, "successful")</f>
        <v>32</v>
      </c>
      <c r="C9">
        <f>COUNTIFS('Initial Sheet'!$D2:$D4115, "&gt;=30000", 'Initial Sheet'!$D2:$D4115, "&lt;=34999", 'Initial Sheet'!$F2:$F4115, "failed")</f>
        <v>37</v>
      </c>
      <c r="D9">
        <f>COUNTIFS('Initial Sheet'!$D2:$D4115, "&gt;=30000", 'Initial Sheet'!$D2:$D4115, "&lt;=34999", 'Initial Sheet'!$F2:$F4115,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8396</v>
      </c>
      <c r="B10">
        <f>COUNTIFS('Initial Sheet'!$D2:$D4115, "&gt;=35000", 'Initial Sheet'!$D2:$D4115, "&lt;=39999", 'Initial Sheet'!$F2:$F4115, "successful")</f>
        <v>26</v>
      </c>
      <c r="C10">
        <f>COUNTIFS('Initial Sheet'!$D2:$D4115, "&gt;=35000", 'Initial Sheet'!$D2:$D4115, "&lt;=39999", 'Initial Sheet'!$F2:$F4115, "failed")</f>
        <v>22</v>
      </c>
      <c r="D10">
        <f>COUNTIFS('Initial Sheet'!$D2:$D4115, "&gt;=35000", 'Initial Sheet'!$D2:$D4115, "&lt;=39999", 'Initial Sheet'!$F2:$F4115,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8397</v>
      </c>
      <c r="B11">
        <f>COUNTIFS('Initial Sheet'!$D2:$D4115, "&gt;=40000", 'Initial Sheet'!$D2:$D4115, "&lt;=44999", 'Initial Sheet'!$F2:$F4115, "successful")</f>
        <v>21</v>
      </c>
      <c r="C11">
        <f>COUNTIFS('Initial Sheet'!$D2:$D4115, "&gt;=40000", 'Initial Sheet'!$D2:$D4115, "&lt;=44999", 'Initial Sheet'!$F2:$F4115, "failed")</f>
        <v>16</v>
      </c>
      <c r="D11">
        <f>COUNTIFS('Initial Sheet'!$D2:$D4115, "&gt;=40000", 'Initial Sheet'!$D2:$D4115, "&lt;=44999", 'Initial Sheet'!$F2:$F4115,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8398</v>
      </c>
      <c r="B12">
        <f>COUNTIFS('Initial Sheet'!$D2:$D4115, "&gt;=45000", 'Initial Sheet'!$D2:$D4115, "&lt;=49999", 'Initial Sheet'!$F2:$F4115, "successful")</f>
        <v>6</v>
      </c>
      <c r="C12">
        <f>COUNTIFS('Initial Sheet'!$D2:$D4115, "&gt;=45000", 'Initial Sheet'!$D2:$D4115, "&lt;=49999", 'Initial Sheet'!$F2:$F4115, "failed")</f>
        <v>11</v>
      </c>
      <c r="D12">
        <f>COUNTIFS('Initial Sheet'!$D2:$D4115, "&gt;=45000", 'Initial Sheet'!$D2:$D4115, "&lt;=49999", 'Initial Sheet'!$F2:$F4115,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30" x14ac:dyDescent="0.25">
      <c r="A13" s="2" t="s">
        <v>8399</v>
      </c>
      <c r="B13">
        <f>COUNTIFS('Initial Sheet'!$D2:$D4115, "&gt;=50000", 'Initial Sheet'!$F2:$F4115, "successful")</f>
        <v>86</v>
      </c>
      <c r="C13">
        <f>COUNTIFS('Initial Sheet'!$D2:$D4115, "&gt;=50000", 'Initial Sheet'!$F2:$F4115, "failed")</f>
        <v>258</v>
      </c>
      <c r="D13">
        <f>COUNTIFS('Initial Sheet'!$D2:$D4115, "&gt;=50000", 'Initial Sheet'!$F2:$F4115,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33" zoomScale="60" zoomScaleNormal="60" workbookViewId="0">
      <selection activeCell="F2" sqref="F2:F4115"/>
    </sheetView>
  </sheetViews>
  <sheetFormatPr defaultRowHeight="15" x14ac:dyDescent="0.25"/>
  <cols>
    <col min="2" max="2" width="27.28515625" style="2" customWidth="1"/>
    <col min="3" max="3" width="31" style="2" customWidth="1"/>
    <col min="5" max="5" width="12.42578125" customWidth="1"/>
    <col min="6" max="6" width="13.7109375" customWidth="1"/>
    <col min="7" max="7" width="14" customWidth="1"/>
    <col min="8" max="8" width="15.140625" customWidth="1"/>
    <col min="9" max="9" width="13.140625" customWidth="1"/>
    <col min="10" max="10" width="17.85546875" customWidth="1"/>
    <col min="11" max="11" width="15.42578125" customWidth="1"/>
    <col min="12" max="12" width="13.28515625" customWidth="1"/>
    <col min="13" max="13" width="8.42578125" customWidth="1"/>
    <col min="14" max="14" width="25.42578125" customWidth="1"/>
    <col min="15" max="15" width="12.140625" customWidth="1"/>
    <col min="16" max="16" width="14.85546875" customWidth="1"/>
    <col min="17" max="17" width="15.5703125" customWidth="1"/>
    <col min="18" max="18" width="15.28515625" customWidth="1"/>
    <col min="19" max="19" width="17.7109375" customWidth="1"/>
    <col min="20" max="20" width="15.85546875" customWidth="1"/>
  </cols>
  <sheetData>
    <row r="1" spans="1:20" s="2" customFormat="1" ht="47.25" customHeigh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5">
        <f t="shared" ref="P3:P66" si="1">IFERROR(E3/L3,0)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75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75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7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75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75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60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45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7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75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60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75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60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7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45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60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45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75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60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60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45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75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7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60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75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75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75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45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75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60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75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75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75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75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75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75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7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60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75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75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60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75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7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45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75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60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75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60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75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60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75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75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60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75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60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E67/D67</f>
        <v>1.0752857142857142</v>
      </c>
      <c r="P67" s="5">
        <f t="shared" ref="P67:P130" si="5">IFERROR(E67/L67,0)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45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7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75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75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75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60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75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75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75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60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60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60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60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75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60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60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75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60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45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60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75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75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60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75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75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60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7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75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75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45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60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3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75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60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60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60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60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75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45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75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75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75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75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75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75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75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7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75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75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75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75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E131/D131</f>
        <v>0</v>
      </c>
      <c r="P131" s="5">
        <f t="shared" ref="P131:P194" si="9">IFERROR(E131/L131,0)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75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75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5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45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60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75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75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75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60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75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60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75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60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75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75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75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60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75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45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7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75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75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60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75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75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60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9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75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45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60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7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75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75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75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7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60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60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75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75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75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45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60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45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60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75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75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75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75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75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75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3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60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75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1.7E-5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75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E195/D195</f>
        <v>0</v>
      </c>
      <c r="P195" s="5">
        <f t="shared" ref="P195:P258" si="13">IFERROR(E195/L195,0)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60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7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60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75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75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75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75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3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75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60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7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75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75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75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75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60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75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75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75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75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7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75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75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60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60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7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45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75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75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75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60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75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60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75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75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60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75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75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7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60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75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75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60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75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75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9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60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60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75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60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45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75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1.391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75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E259/D259</f>
        <v>1.0672648571428571</v>
      </c>
      <c r="P259" s="5">
        <f t="shared" ref="P259:P322" si="17">IFERROR(E259/L259,0)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75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75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60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45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9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9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9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75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60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75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75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60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75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75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75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75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60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75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75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60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75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75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75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60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45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75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60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45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75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60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60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75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75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75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60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75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75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60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9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60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45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45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75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75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7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60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75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75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75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60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60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60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75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75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60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E323/D323</f>
        <v>1.0266285714285714</v>
      </c>
      <c r="P323" s="5">
        <f t="shared" ref="P323:P386" si="21">IFERROR(E323/L323,0)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60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75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60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60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60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75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60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7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75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7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75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75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75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60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75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75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7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60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75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45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75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75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60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75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75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75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60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60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75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75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75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60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60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75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60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60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75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75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75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75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75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60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7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75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75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75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75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75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45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60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75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75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75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60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75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75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75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60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75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75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75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E387/D387</f>
        <v>1.05982</v>
      </c>
      <c r="P387" s="5">
        <f t="shared" ref="P387:P450" si="25">IFERROR(E387/L387,0)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75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75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7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75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60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60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75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75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60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7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75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60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75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60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75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60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60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75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60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60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7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60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75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60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75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75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60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75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75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7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75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75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75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60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7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75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75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75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45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75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60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60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75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12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75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75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60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60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60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75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60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75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60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60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60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75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75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75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3.2804E-2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75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E451/D451</f>
        <v>2.2499999999999999E-2</v>
      </c>
      <c r="P451" s="5">
        <f t="shared" ref="P451:P514" si="29">IFERROR(E451/L451,0)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75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75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75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60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75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75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75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7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45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75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75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60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7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75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75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45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75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75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75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60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60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75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60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60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75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60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75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75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75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60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7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60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60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75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60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3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7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9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75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75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75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75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60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60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75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75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60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60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60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75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1.3749999999999999E-3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E515/D515</f>
        <v>0.13924</v>
      </c>
      <c r="P515" s="5">
        <f t="shared" ref="P515:P578" si="33">IFERROR(E515/L515,0)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60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60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45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75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75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60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75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60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75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75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75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60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75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75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75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75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75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75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60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75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75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75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60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75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60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7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75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75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75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7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75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75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75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60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60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75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75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45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75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75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7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75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75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75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75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75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75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90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7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45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75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75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75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75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75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7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1.2500000000000001E-5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75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E579/D579</f>
        <v>2E-3</v>
      </c>
      <c r="P579" s="5">
        <f t="shared" ref="P579:P642" si="37">IFERROR(E579/L579,0)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75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75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75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60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7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60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90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75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75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7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75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75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75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60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45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75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45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75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60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60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75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75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75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75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60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75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45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75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60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60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75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75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75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45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60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75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75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75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60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75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75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75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60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75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75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7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75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45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75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1.4428571428571428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75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E643/D643</f>
        <v>1.1916249999999999</v>
      </c>
      <c r="P643" s="5">
        <f t="shared" ref="P643:P706" si="41">IFERROR(E643/L643,0)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75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60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75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45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75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75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75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75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75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75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75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60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75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75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75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3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75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60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60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75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75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75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75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75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60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75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75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75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75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45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75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75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75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75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75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75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7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75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75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75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75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75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45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7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75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60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75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75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45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75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75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75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75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75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75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7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60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8.7454545454545458E-3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45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E707/D707</f>
        <v>9.7699999999999992E-3</v>
      </c>
      <c r="P707" s="5">
        <f t="shared" ref="P707:P770" si="45">IFERROR(E707/L707,0)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75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75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75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45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75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75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75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60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75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60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75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75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60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75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75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7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75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60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75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60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75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75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60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7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75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75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45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75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75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75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60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75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75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60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60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75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75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75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7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60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75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60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75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60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60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7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60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75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75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90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75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75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E771/D771</f>
        <v>0.41399999999999998</v>
      </c>
      <c r="P771" s="5">
        <f t="shared" ref="P771:P834" si="49">IFERROR(E771/L771,0)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75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60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75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75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60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75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75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60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75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60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60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60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75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75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75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60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75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60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75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75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45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75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75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75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60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75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60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60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75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75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60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45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75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60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75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45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75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60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75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60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60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60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75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60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60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75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75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75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60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75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E835/D835</f>
        <v>1.0166666666666666</v>
      </c>
      <c r="P835" s="5">
        <f t="shared" ref="P835:P898" si="53">IFERROR(E835/L835,0)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75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75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3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60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60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75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60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75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75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60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60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60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75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60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60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45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60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60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60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75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75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60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60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60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60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75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60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75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75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75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75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60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75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75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75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75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75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75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60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75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60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7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75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75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75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60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75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75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75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60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75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75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75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0.4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75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E899/D899</f>
        <v>0</v>
      </c>
      <c r="P899" s="5">
        <f t="shared" ref="P899:P962" si="57">IFERROR(E899/L899,0)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75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60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9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75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60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60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60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45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60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60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75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7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75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60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75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60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60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60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75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75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3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60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75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60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75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75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60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75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45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60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7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75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60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75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75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60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60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60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75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60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75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75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45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7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60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60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75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60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60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3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45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60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60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60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9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45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75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60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60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E963/D963</f>
        <v>0.42188421052631581</v>
      </c>
      <c r="P963" s="5">
        <f t="shared" ref="P963:P1026" si="61">IFERROR(E963/L963,0)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75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45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75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75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60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60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75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45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75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75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7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75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60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75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75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75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60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75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75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75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60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75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75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75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7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75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75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90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60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60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105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75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45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60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60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60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75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75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60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60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60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60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75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75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75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60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75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75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45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60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75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60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60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75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60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45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60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60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E1027/D1027</f>
        <v>1.099283142857143</v>
      </c>
      <c r="P1027" s="5">
        <f t="shared" ref="P1027:P1090" si="65">IFERROR(E1027/L1027,0)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75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75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60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75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3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75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7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60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75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60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75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75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60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75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60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75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60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75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60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75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75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75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75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75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75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60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75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75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75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75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75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60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75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60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60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75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75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75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60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60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75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75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60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60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75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3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60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75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45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E1091/D1091</f>
        <v>7.8266666666666665E-2</v>
      </c>
      <c r="P1091" s="5">
        <f t="shared" ref="P1091:P1154" si="69">IFERROR(E1091/L1091,0)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75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75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60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75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75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60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45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75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60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75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60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75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60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75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75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75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75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60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75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75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75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60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60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75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75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60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60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75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75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75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60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75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60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75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75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60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60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9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60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75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75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75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60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7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75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60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60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60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75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45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45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75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3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45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E1155/D1155</f>
        <v>6.2500000000000003E-3</v>
      </c>
      <c r="P1155" s="5">
        <f t="shared" ref="P1155:P1218" si="73">IFERROR(E1155/L1155,0)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60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75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7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75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75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60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75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75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75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105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75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75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60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60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7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60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60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75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60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60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75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75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75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60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75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75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75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75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75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75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60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75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60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75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45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75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75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9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45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75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75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75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75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75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60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60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75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75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75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75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75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75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75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75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45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60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E1219/D1219</f>
        <v>1.026</v>
      </c>
      <c r="P1219" s="5">
        <f t="shared" ref="P1219:P1282" si="77">IFERROR(E1219/L1219,0)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75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60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75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45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60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45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75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60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75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60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75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7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7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75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75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60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75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75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75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75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75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60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60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60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75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45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60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60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75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60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75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75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60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75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75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60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7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60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75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45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75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9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75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60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75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75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60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60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7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45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75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75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75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60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75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E1283/D1283</f>
        <v>1.1071428571428572</v>
      </c>
      <c r="P1283" s="5">
        <f t="shared" ref="P1283:P1346" si="81">IFERROR(E1283/L1283,0)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75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60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75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75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60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75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60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75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75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75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75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75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75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60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75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75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60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60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75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60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60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75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60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75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75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45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60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75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60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75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75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75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75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75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7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75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7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60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60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75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75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60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75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75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7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75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60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75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75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75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75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60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E1347/D1347</f>
        <v>1.25</v>
      </c>
      <c r="P1347" s="5">
        <f t="shared" ref="P1347:P1410" si="85">IFERROR(E1347/L1347,0)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60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75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75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75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75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75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60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75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75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75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60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60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75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45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60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60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75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75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75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3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60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60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75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45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75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75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75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45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75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3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45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75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60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75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60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60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45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75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75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45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60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60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60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60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7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60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60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60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75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75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9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75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45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60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75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7.1999999999999995E-2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60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E1411/D1411</f>
        <v>0</v>
      </c>
      <c r="P1411" s="5">
        <f t="shared" ref="P1411:P1474" si="89">IFERROR(E1411/L1411,0)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75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75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75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75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7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7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60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75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75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9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75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75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60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75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75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75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75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60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75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75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60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75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9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75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7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75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75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75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75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75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9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75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75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75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75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75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45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75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60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60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45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45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75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3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75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75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45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75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60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75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75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75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E1475/D1475</f>
        <v>1.20516</v>
      </c>
      <c r="P1475" s="5">
        <f t="shared" ref="P1475:P1538" si="93">IFERROR(E1475/L1475,0)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60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75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75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75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75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90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75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3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75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75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60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60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60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7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60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75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60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75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45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7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75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75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75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75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75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75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75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60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75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60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75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75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75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75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60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60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75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7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75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45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75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60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75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75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60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75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75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60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45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75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75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75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60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75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75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60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E1539/D1539</f>
        <v>1.7989999999999999</v>
      </c>
      <c r="P1539" s="5">
        <f t="shared" ref="P1539:P1602" si="97">IFERROR(E1539/L1539,0)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60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75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60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60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60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75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60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45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60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75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75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75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60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9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60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60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60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60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75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75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75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7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75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75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60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75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7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45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75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75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75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75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75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75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75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60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60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75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75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75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75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60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3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75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45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7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7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75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60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75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60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E1603/D1603</f>
        <v>1.082492</v>
      </c>
      <c r="P1603" s="5">
        <f t="shared" ref="P1603:P1666" si="101">IFERROR(E1603/L1603,0)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60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60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75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75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75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60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60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45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3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75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75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60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60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75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45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60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60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75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60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75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60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75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45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75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75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75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75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75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7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60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45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75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75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60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45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75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60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75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60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60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75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60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75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60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75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9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75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75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75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75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60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60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75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E1667/D1667</f>
        <v>1.1945714285714286</v>
      </c>
      <c r="P1667" s="5">
        <f t="shared" ref="P1667:P1730" si="105">IFERROR(E1667/L1667,0)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60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60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75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45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60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60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75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45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60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60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75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45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75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60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45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75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75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75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75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60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75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60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75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75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75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75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60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75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75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75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60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60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7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75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75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60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45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75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75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75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75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60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75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60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75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75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7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60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75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75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75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45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75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60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E1731/D1731</f>
        <v>0</v>
      </c>
      <c r="P1731" s="5">
        <f t="shared" ref="P1731:P1794" si="109">IFERROR(E1731/L1731,0)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60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45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75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75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60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60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75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60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60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75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60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75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75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75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75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45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7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75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75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60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75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75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45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75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75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75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45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7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7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75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75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60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75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75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7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7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75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60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75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75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75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75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75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75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60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75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60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60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7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60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60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60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60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E1795/D1795</f>
        <v>1.3333333333333334E-2</v>
      </c>
      <c r="P1795" s="5">
        <f t="shared" ref="P1795:P1858" si="113">IFERROR(E1795/L1795,0)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75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60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75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60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7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45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75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75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7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60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75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45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75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60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60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60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75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60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60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75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60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75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9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60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45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75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3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75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75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75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60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60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60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75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90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75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75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60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75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45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60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75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12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75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75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60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75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75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75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75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60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60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75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1.0125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60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E1859/D1859</f>
        <v>1</v>
      </c>
      <c r="P1859" s="5">
        <f t="shared" ref="P1859:P1922" si="117">IFERROR(E1859/L1859,0)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75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60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75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7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60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75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75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75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75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75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75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60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75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75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75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75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7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75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75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45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60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75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60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75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60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7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75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75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75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60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9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60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60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75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7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75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7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75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75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75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75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75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60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75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60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60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75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75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60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75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60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45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75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75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45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45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7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75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60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E1923/D1923</f>
        <v>1.3680000000000001</v>
      </c>
      <c r="P1923" s="5">
        <f t="shared" ref="P1923:P1986" si="121">IFERROR(E1923/L1923,0)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60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60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60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75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3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45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60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45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75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75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75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75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75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60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75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75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60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75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75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60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75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7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75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75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45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60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60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75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75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60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75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75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45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75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75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60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75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75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60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7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75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75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45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75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60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75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75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75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45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60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75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60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45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75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60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9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75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E1987/D1987</f>
        <v>3.1875000000000001E-2</v>
      </c>
      <c r="P1987" s="5">
        <f t="shared" ref="P1987:P2050" si="125">IFERROR(E1987/L1987,0)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75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45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60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45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75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75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75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75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60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75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60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7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75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75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75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9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75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45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60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7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75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60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60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45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75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75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75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75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75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75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75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60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60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7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60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75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75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75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75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75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60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45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75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60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75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75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75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75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75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3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E2051/D2051</f>
        <v>1.2019070000000001</v>
      </c>
      <c r="P2051" s="5">
        <f t="shared" ref="P2051:P2114" si="129">IFERROR(E2051/L2051,0)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75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75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75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60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75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75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9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75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60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60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75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75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75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75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45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60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45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60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60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75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75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75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75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75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60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75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60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75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75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45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75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75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60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60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75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7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60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75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7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75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75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60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75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60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75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45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75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60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E2115/D2115</f>
        <v>1.0485714285714285</v>
      </c>
      <c r="P2115" s="5">
        <f t="shared" ref="P2115:P2178" si="133">IFERROR(E2115/L2115,0)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60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7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75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45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60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60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60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60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9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75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60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60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75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45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60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75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75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60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75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60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60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75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75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75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75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75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60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75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3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75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3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75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75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45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60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60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75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90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60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75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60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45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75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75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45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75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60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60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7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75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75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60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1.2602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E2179/D2179</f>
        <v>1.0012000000000001</v>
      </c>
      <c r="P2179" s="5">
        <f t="shared" ref="P2179:P2242" si="137">IFERROR(E2179/L2179,0)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60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60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75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60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75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75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75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60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75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60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75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60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75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75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75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75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45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60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75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45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75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75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75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60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60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75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60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75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75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75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75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60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45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75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75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60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60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60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60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75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75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75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75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75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75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75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75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75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75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7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60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60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60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75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45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45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7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75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E2243/D2243</f>
        <v>8.0640000000000001</v>
      </c>
      <c r="P2243" s="5">
        <f t="shared" ref="P2243:P2306" si="141">IFERROR(E2243/L2243,0)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45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75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7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60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75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75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60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7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60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75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75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45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60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75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45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75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75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60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75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75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60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75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75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60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7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75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60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75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75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7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75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60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75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75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75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75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60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60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75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60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75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45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75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75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60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45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60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60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7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45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60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75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60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75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E2307/D2307</f>
        <v>1.0122777777777778</v>
      </c>
      <c r="P2307" s="5">
        <f t="shared" ref="P2307:P2370" si="145">IFERROR(E2307/L2307,0)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60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60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75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60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75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60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60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45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75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60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9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60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75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60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75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7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60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60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75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75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60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75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60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75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60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75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75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60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75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60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7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75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60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60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75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75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75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75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60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60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7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60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7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75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60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60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45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60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60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60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60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75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60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75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7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75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75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2.5000000000000001E-3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75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E2371/D2371</f>
        <v>0</v>
      </c>
      <c r="P2371" s="5">
        <f t="shared" ref="P2371:P2434" si="149">IFERROR(E2371/L2371,0)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75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75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45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75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75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60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7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60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60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60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75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75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75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60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75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75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75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75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45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75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75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75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60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7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75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75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60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75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75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7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75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60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60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75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75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60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60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75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75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3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75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60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60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45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75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60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45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7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75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45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60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75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E2435/D2435</f>
        <v>0</v>
      </c>
      <c r="P2435" s="5">
        <f t="shared" ref="P2435:P2498" si="153">IFERROR(E2435/L2435,0)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75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7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75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60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75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75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45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45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75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75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75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75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75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7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75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75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7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60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60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60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75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75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75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75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75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60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60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60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75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60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75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75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60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75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45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60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45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75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75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75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75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75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75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60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75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75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60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75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45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75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7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7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45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60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E2499/D2499</f>
        <v>1.127715</v>
      </c>
      <c r="P2499" s="5">
        <f t="shared" ref="P2499:P2562" si="157">IFERROR(E2499/L2499,0)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60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75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60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75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75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75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9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75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3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75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75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75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60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60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75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75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75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75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75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60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75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75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75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7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60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60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60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60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75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45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60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75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75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75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3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75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7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75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75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75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60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75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60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60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60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75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75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60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75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60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75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60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75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75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75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45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75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75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1.0009999999999999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75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E2563/D2563</f>
        <v>0</v>
      </c>
      <c r="P2563" s="5">
        <f t="shared" ref="P2563:P2626" si="161">IFERROR(E2563/L2563,0)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75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60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60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60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60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75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60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60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7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60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75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75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75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45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75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75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60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7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60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60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60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60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45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60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75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75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75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75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7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60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45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7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60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75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60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45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60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75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60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75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60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75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60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75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75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60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75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45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75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75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75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75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75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75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E2627/D2627</f>
        <v>9.56</v>
      </c>
      <c r="P2627" s="5">
        <f t="shared" ref="P2627:P2690" si="165">IFERROR(E2627/L2627,0)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60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75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60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60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60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75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75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60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75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90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45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9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75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60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75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60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75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75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75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75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75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60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75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45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7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75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60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7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75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75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75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75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9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75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75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60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75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75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75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75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75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60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75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75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3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60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60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75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75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75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60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75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E2691/D2691</f>
        <v>2.8571428571428571E-5</v>
      </c>
      <c r="P2691" s="5">
        <f t="shared" ref="P2691:P2754" si="169">IFERROR(E2691/L2691,0)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75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45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60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75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75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60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7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60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60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75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75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45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60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60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60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7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45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75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75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75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75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90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7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75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60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75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75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75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3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60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45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60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75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75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75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75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75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90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75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7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75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60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45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60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75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75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75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75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60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60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45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60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75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75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60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E2755/D2755</f>
        <v>0.19</v>
      </c>
      <c r="P2755" s="5">
        <f t="shared" ref="P2755:P2818" si="173">IFERROR(E2755/L2755,0)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60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60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60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75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75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75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45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60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45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75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60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75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60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60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60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75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75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60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60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75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60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75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75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75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60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60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75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60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60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45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60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75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75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7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75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75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7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60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60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75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75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60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60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75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75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75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75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60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75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75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60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60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60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60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60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60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7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75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E2819/D2819</f>
        <v>1.3</v>
      </c>
      <c r="P2819" s="5">
        <f t="shared" ref="P2819:P2882" si="177">IFERROR(E2819/L2819,0)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60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75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75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75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75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60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75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75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75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75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75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75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3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60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60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75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9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60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75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75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75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75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75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60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75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75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75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75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75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60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75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60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75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7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75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60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75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75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60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75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3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75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7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75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75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75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75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60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75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75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75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75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60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60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75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75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E2883/D2883</f>
        <v>0</v>
      </c>
      <c r="P2883" s="5">
        <f t="shared" ref="P2883:P2946" si="181">IFERROR(E2883/L2883,0)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75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75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45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75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75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75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60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75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75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60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75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75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75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75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75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75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60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75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75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60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75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75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75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75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7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75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75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75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45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60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60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60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60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60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75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60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75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60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75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7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75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45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75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75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75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75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75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60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60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45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75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75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60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75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75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75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60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0.01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75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E2947/D2947</f>
        <v>0</v>
      </c>
      <c r="P2947" s="5">
        <f t="shared" ref="P2947:P3010" si="185">IFERROR(E2947/L2947,0)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75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75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75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75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75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75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75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60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60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60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60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75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60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75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75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75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75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75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75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60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45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75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60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75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45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75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75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75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60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9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75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60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75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60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60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75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75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60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75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3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75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75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7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3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60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75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75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75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75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75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60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45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75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75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75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60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75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E3011/D3011</f>
        <v>1.19756</v>
      </c>
      <c r="P3011" s="5">
        <f t="shared" ref="P3011:P3074" si="189">IFERROR(E3011/L3011,0)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75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60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60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60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75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60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75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75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75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75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75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7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75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75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75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60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75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60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45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75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75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90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75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60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90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9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7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60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60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45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75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60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7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75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75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60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75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75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45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75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60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75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75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75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60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75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75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60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45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75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7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75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75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75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60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60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75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1.6666666666666666E-4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60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E3075/D3075</f>
        <v>2.3035714285714285E-4</v>
      </c>
      <c r="P3075" s="5">
        <f t="shared" ref="P3075:P3138" si="193">IFERROR(E3075/L3075,0)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60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75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75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60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75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75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75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75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75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9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75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60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60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75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75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7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9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60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60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60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75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75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75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75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75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75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45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60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75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75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75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60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75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75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75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75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60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60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45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75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60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75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60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75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75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75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60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45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75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75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75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1.278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60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E3139/D3139</f>
        <v>3.3333333333333333E-2</v>
      </c>
      <c r="P3139" s="5">
        <f t="shared" ref="P3139:P3202" si="197">IFERROR(E3139/L3139,0)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75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75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75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75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60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9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75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60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60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75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75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60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60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60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75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60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75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60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7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75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75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60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75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75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60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45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60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75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60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75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75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9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75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60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75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60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75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75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60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60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75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9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75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75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60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7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60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75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75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7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75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60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75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2.0000000000000002E-5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75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E3203/D3203</f>
        <v>1.2500000000000001E-2</v>
      </c>
      <c r="P3203" s="5">
        <f t="shared" ref="P3203:P3266" si="201">IFERROR(E3203/L3203,0)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7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60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75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75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75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60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60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75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75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45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75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75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9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75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60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75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75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60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45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75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60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60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75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60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75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60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60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60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75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75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75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45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75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75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75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75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7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60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60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7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45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75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75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75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60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75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75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60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75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60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75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60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7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45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1.03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60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E3267/D3267</f>
        <v>1.64</v>
      </c>
      <c r="P3267" s="5">
        <f t="shared" ref="P3267:P3330" si="205">IFERROR(E3267/L3267,0)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60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75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60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60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75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60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75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60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75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75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75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75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75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75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60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75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75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60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75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45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75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75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90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75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60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75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75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75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75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60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75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75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60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75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60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75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75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75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60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45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60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60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60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60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75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60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75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75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75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60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75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75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75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7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60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E3331/D3331</f>
        <v>1.1679999999999999</v>
      </c>
      <c r="P3331" s="5">
        <f t="shared" ref="P3331:P3394" si="209">IFERROR(E3331/L3331,0)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7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75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7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75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75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60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7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45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60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75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75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60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60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75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75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75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75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75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75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75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75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60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60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75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75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60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60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45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75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60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75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7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75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60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60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45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60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75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60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7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75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75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75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75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75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75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75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75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75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75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9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60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75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75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75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60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E3395/D3395</f>
        <v>1.0580000000000001</v>
      </c>
      <c r="P3395" s="5">
        <f t="shared" ref="P3395:P3458" si="213">IFERROR(E3395/L3395,0)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75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45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60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45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75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60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75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75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7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7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75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7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60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75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60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60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75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7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75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7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60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75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60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75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75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60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7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75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60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75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75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60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75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75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75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75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60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60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75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75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75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75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45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75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75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75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75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60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75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45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60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60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75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60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75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75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75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1.913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45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E3459/D3459</f>
        <v>1.4019999999999999</v>
      </c>
      <c r="P3459" s="5">
        <f t="shared" ref="P3459:P3522" si="217">IFERROR(E3459/L3459,0)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75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75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60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75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60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7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75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7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60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75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60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75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75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75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75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60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75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60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7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60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7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75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60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60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75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75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60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75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75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75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75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75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7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75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75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75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75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75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75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75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75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60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75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60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75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105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75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60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75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75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75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60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75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75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7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60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60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60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60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75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E3523/D3523</f>
        <v>1.6942857142857144</v>
      </c>
      <c r="P3523" s="5">
        <f t="shared" ref="P3523:P3586" si="221">IFERROR(E3523/L3523,0)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75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60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75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7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75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75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7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75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75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3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75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75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60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60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75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75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75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75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75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75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60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75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75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60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60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75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75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75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75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60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75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75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75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60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75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75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75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75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75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75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7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60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60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60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45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60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75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75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60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60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60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75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60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75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60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75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1.155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60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E3587/D3587</f>
        <v>1.1911764705882353</v>
      </c>
      <c r="P3587" s="5">
        <f t="shared" ref="P3587:P3650" si="225">IFERROR(E3587/L3587,0)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60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60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60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75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75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60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60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75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45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60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45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60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60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45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60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75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75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75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75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75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45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75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75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60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75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60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60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75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75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75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75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75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75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45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90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75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75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75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75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75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75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75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60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75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45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60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75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45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75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90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75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7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60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75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60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75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45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1.003825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7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E3651/D3651</f>
        <v>1.04</v>
      </c>
      <c r="P3651" s="5">
        <f t="shared" ref="P3651:P3714" si="229">IFERROR(E3651/L3651,0)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75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60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75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75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75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75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75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75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45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60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75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75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75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75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75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75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75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75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75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75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60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75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75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75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75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60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75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7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60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75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7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60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75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75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75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45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45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75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75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60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75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60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75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75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75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75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75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60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60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75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60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45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45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75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60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E3715/D3715</f>
        <v>1.0149999999999999</v>
      </c>
      <c r="P3715" s="5">
        <f t="shared" ref="P3715:P3778" si="233">IFERROR(E3715/L3715,0)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75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75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60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60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60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45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75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9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75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75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60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60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60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75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7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75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60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60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75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6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7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60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60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75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75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60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75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75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60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6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60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60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9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75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60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75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60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45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75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60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45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60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75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75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75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60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75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45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60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45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75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60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75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60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E3779/D3779</f>
        <v>1.4319999999999999</v>
      </c>
      <c r="P3779" s="5">
        <f t="shared" ref="P3779:P3842" si="237">IFERROR(E3779/L3779,0)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45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60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75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75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60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75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75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60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60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60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75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45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45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75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75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60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75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75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75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7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7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45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75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60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75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75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7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75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75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75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75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75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75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45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75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75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60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60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7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75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75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75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75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75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60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75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75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75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60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75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75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75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75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75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60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45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9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75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60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75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E3843/D3843</f>
        <v>8.72E-2</v>
      </c>
      <c r="P3843" s="5">
        <f t="shared" ref="P3843:P3906" si="241">IFERROR(E3843/L3843,0)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75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75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75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9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60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60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75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90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45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60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60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60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45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75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75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75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60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75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45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75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75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60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45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60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45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75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75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75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7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75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75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7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60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75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45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75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60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60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75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75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60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75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45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75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75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75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75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9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60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75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75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75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2.9999999999999997E-4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75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E3907/D3907</f>
        <v>0.11533333333333333</v>
      </c>
      <c r="P3907" s="5">
        <f t="shared" ref="P3907:P3970" si="245">IFERROR(E3907/L3907,0)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7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60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75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7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60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60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60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60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75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75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75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7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75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7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75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75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75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75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60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7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75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75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75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75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60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75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75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7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75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75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75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60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60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75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75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45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75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75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75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75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75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60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75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60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75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75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75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75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75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75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60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75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75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75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60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75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E3971/D3971</f>
        <v>7.4690265486725665E-2</v>
      </c>
      <c r="P3971" s="5">
        <f t="shared" ref="P3971:P4034" si="249">IFERROR(E3971/L3971,0)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75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75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60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75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75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75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75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75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75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75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75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60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75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75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75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75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75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60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75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7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45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60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60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60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75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7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75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60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60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75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60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3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7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75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60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75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7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60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75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75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75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75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75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75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45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75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60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45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60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75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75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60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75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60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60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9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75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6.8287037037037035E-2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7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E4035/D4035</f>
        <v>0.25698702928870293</v>
      </c>
      <c r="P4035" s="5">
        <f t="shared" ref="P4035:P4098" si="253">IFERROR(E4035/L4035,0)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75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45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7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75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7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60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7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60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75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75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75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7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75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75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75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60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75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7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75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75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75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60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60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75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75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75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75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60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75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75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60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60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60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75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75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7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75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75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60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75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75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75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75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60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75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75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75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75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75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3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60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75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60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75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60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60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60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7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0.11428571428571428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75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E4099/D4099</f>
        <v>0</v>
      </c>
      <c r="P4099" s="5">
        <f t="shared" ref="P4099:P4115" si="257">IFERROR(E4099/L4099,0)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60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75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75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60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7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60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75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75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75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7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60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75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60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75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75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4115">
    <cfRule type="colorScale" priority="2">
      <colorScale>
        <cfvo type="num" val="0"/>
        <cfvo type="num" val="1"/>
        <cfvo type="num" val="2"/>
        <color rgb="FFC00000"/>
        <color rgb="FFA0E579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Subcategory Stats</vt:lpstr>
      <vt:lpstr>Launch Date Outcomes</vt:lpstr>
      <vt:lpstr>Bonus</vt:lpstr>
      <vt:lpstr>Initial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Marsha Vongjesda</cp:lastModifiedBy>
  <dcterms:created xsi:type="dcterms:W3CDTF">2017-04-20T15:17:24Z</dcterms:created>
  <dcterms:modified xsi:type="dcterms:W3CDTF">2019-11-23T01:10:17Z</dcterms:modified>
</cp:coreProperties>
</file>