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72dbf13016d29d99/JCU Fall 2022/Regression Analysis/Project/"/>
    </mc:Choice>
  </mc:AlternateContent>
  <xr:revisionPtr revIDLastSave="0" documentId="13_ncr:20001_{8D8F69CF-F351-4494-9163-C0D981FC7B3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odel" sheetId="4" r:id="rId1"/>
    <sheet name="Sorted Factors" sheetId="2" r:id="rId2"/>
    <sheet name="Quality Chart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4" l="1"/>
  <c r="D22" i="4" s="1"/>
  <c r="C21" i="4"/>
  <c r="D21" i="4" s="1"/>
  <c r="C19" i="4"/>
  <c r="D19" i="4" s="1"/>
  <c r="C18" i="4"/>
  <c r="D18" i="4" s="1"/>
  <c r="C17" i="4"/>
  <c r="D17" i="4" s="1"/>
  <c r="D15" i="4"/>
  <c r="B9" i="4"/>
  <c r="C20" i="4" s="1"/>
  <c r="D20" i="4" s="1"/>
  <c r="B8" i="4"/>
  <c r="C23" i="4" s="1"/>
  <c r="D23" i="4" s="1"/>
  <c r="B7" i="4"/>
  <c r="C16" i="4" s="1"/>
  <c r="D16" i="4" s="1"/>
  <c r="H11" i="3"/>
  <c r="H10" i="3"/>
  <c r="H9" i="3"/>
  <c r="H8" i="3"/>
  <c r="H7" i="3"/>
  <c r="H6" i="3"/>
  <c r="H5" i="3"/>
  <c r="H4" i="3"/>
  <c r="H3" i="3"/>
  <c r="G14" i="3" s="1"/>
  <c r="D25" i="4" l="1"/>
  <c r="D26" i="4" s="1"/>
</calcChain>
</file>

<file path=xl/sharedStrings.xml><?xml version="1.0" encoding="utf-8"?>
<sst xmlns="http://schemas.openxmlformats.org/spreadsheetml/2006/main" count="230" uniqueCount="133">
  <si>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</si>
  <si>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</si>
  <si>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</si>
  <si>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</si>
  <si>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</si>
  <si>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</si>
  <si>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</si>
  <si>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</si>
  <si>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</si>
  <si>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</si>
  <si>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</si>
  <si>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</si>
  <si>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</si>
  <si>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</si>
  <si>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</si>
  <si>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</si>
  <si>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</si>
  <si>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</si>
  <si>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</si>
  <si>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</si>
  <si>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</si>
  <si>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</si>
  <si>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</si>
  <si>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</si>
  <si>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</si>
  <si>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</si>
  <si>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</si>
  <si>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</si>
  <si>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</si>
  <si>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</si>
  <si>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</si>
  <si>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</si>
  <si>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</si>
  <si>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</si>
  <si>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</si>
  <si>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</si>
  <si>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</si>
  <si>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</si>
  <si>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</si>
  <si>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</si>
  <si>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</si>
  <si>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</si>
  <si>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</si>
  <si>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</si>
  <si>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</si>
  <si>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</si>
  <si>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</si>
  <si>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</si>
  <si>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</si>
  <si>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</si>
  <si>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</si>
  <si>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</si>
  <si>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</si>
  <si>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</si>
  <si>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</si>
  <si>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</si>
  <si>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</si>
  <si>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</si>
  <si>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</si>
  <si>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</si>
  <si>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</si>
  <si>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</si>
  <si>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</si>
  <si>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</si>
  <si>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</si>
  <si>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</si>
  <si>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</si>
  <si>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</si>
  <si>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</si>
  <si>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</si>
  <si>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</si>
  <si>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</si>
  <si>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</si>
  <si>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</si>
  <si>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</si>
  <si>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</si>
  <si>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</si>
  <si>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</si>
  <si>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</si>
  <si>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</si>
  <si>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</si>
  <si>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CollgCr</t>
  </si>
  <si>
    <t>Veenker</t>
  </si>
  <si>
    <t>Crawfor</t>
  </si>
  <si>
    <t>NoRidge</t>
  </si>
  <si>
    <t>Mitchel</t>
  </si>
  <si>
    <t>Somerst</t>
  </si>
  <si>
    <t>NWAmes</t>
  </si>
  <si>
    <t>OldTown</t>
  </si>
  <si>
    <t>BrkSide</t>
  </si>
  <si>
    <t>Sawyer</t>
  </si>
  <si>
    <t>NridgHt</t>
  </si>
  <si>
    <t>NAmes</t>
  </si>
  <si>
    <t>SawyerW</t>
  </si>
  <si>
    <t>IDOTRR</t>
  </si>
  <si>
    <t>MeadowV</t>
  </si>
  <si>
    <t>Edwards</t>
  </si>
  <si>
    <t>Timber</t>
  </si>
  <si>
    <t>Gilbert</t>
  </si>
  <si>
    <t>ClearCr</t>
  </si>
  <si>
    <t>NPkVill</t>
  </si>
  <si>
    <t>StoneBr</t>
  </si>
  <si>
    <t>Blmngtn</t>
  </si>
  <si>
    <t>BrDale</t>
  </si>
  <si>
    <t>SWISU</t>
  </si>
  <si>
    <t>Blueste</t>
  </si>
  <si>
    <t>Rank</t>
  </si>
  <si>
    <t>Variable</t>
  </si>
  <si>
    <t>Adj. R-Squared</t>
  </si>
  <si>
    <t>Low Price</t>
  </si>
  <si>
    <t>Fit</t>
  </si>
  <si>
    <t>High Price</t>
  </si>
  <si>
    <t>Difference</t>
  </si>
  <si>
    <t>Average</t>
  </si>
  <si>
    <t>NEIGHBORHOODS</t>
  </si>
  <si>
    <t>CLUSTER</t>
  </si>
  <si>
    <t>rSquared = .8107</t>
  </si>
  <si>
    <t>Greater Living Area SF</t>
  </si>
  <si>
    <t>OverallQual^2</t>
  </si>
  <si>
    <t>Neighborhood Cluster</t>
  </si>
  <si>
    <t>log(Greater Living Area)</t>
  </si>
  <si>
    <t>Variables</t>
  </si>
  <si>
    <t>Coefficients</t>
  </si>
  <si>
    <t>X</t>
  </si>
  <si>
    <t>Term</t>
  </si>
  <si>
    <t>Intercept</t>
  </si>
  <si>
    <t>ClusterN2</t>
  </si>
  <si>
    <t>ClusterN3</t>
  </si>
  <si>
    <t>logGrLivArea</t>
  </si>
  <si>
    <t>OverallQual : N2</t>
  </si>
  <si>
    <t>OverallQual : N3</t>
  </si>
  <si>
    <t>logSalePrice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</si>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</sst>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\-d"/>
  </numFmts>
  <fonts count="8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sz val="14"/>
      <color rgb="FF000000"/>
      <name val="Inherit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1" fillId="0" borderId="1" xfId="0" applyFont="1" applyBorder="1" applyAlignment="1">
      <alignment horizontal="center"/>
    </xf>
    <xf numFmtId="0" fontId="1" fillId="0" borderId="4" xfId="0" applyFont="1" applyBorder="1"/>
    <xf numFmtId="164" fontId="0" fillId="2" borderId="4" xfId="0" applyNumberFormat="1" applyFill="1" applyBorder="1" applyAlignment="1">
      <alignment horizontal="right"/>
    </xf>
    <xf numFmtId="164" fontId="6" fillId="0" borderId="4" xfId="0" applyNumberFormat="1" applyFont="1" applyBorder="1" applyAlignment="1">
      <alignment horizontal="right"/>
    </xf>
    <xf numFmtId="165" fontId="1" fillId="0" borderId="1" xfId="0" applyNumberFormat="1" applyFont="1" applyBorder="1"/>
    <xf numFmtId="164" fontId="6" fillId="0" borderId="1" xfId="0" applyNumberFormat="1" applyFont="1" applyBorder="1" applyAlignment="1">
      <alignment horizontal="right"/>
    </xf>
    <xf numFmtId="0" fontId="1" fillId="0" borderId="1" xfId="0" applyFont="1" applyBorder="1"/>
    <xf numFmtId="164" fontId="0" fillId="2" borderId="1" xfId="0" applyNumberFormat="1" applyFill="1" applyBorder="1" applyAlignment="1">
      <alignment horizontal="right"/>
    </xf>
    <xf numFmtId="164" fontId="6" fillId="0" borderId="0" xfId="0" applyNumberFormat="1" applyFont="1" applyAlignment="1">
      <alignment horizontal="right"/>
    </xf>
    <xf numFmtId="164" fontId="1" fillId="0" borderId="1" xfId="0" applyNumberFormat="1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Alignment="1">
      <alignment horizontal="center"/>
    </xf>
    <xf numFmtId="0" fontId="1" fillId="0" borderId="7" xfId="0" applyFont="1" applyBorder="1"/>
    <xf numFmtId="0" fontId="7" fillId="0" borderId="0" xfId="0" applyFont="1"/>
    <xf numFmtId="0" fontId="7" fillId="0" borderId="0" xfId="0" applyFont="1" applyAlignment="1">
      <alignment horizontal="right"/>
    </xf>
    <xf numFmtId="0" fontId="1" fillId="0" borderId="5" xfId="0" applyFont="1" applyBorder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2" xfId="0" applyFont="1" applyBorder="1" applyAlignment="1">
      <alignment horizontal="center"/>
    </xf>
    <xf numFmtId="0" fontId="5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K27"/>
  <sheetViews>
    <sheetView tabSelected="1" workbookViewId="0">
      <selection activeCell="C4" sqref="C4"/>
    </sheetView>
  </sheetViews>
  <sheetFormatPr defaultColWidth="12.6640625" defaultRowHeight="15.75" customHeight="1"/>
  <cols>
    <col min="1" max="1" width="18.77734375" customWidth="1"/>
    <col min="2" max="2" width="14.44140625" customWidth="1"/>
    <col min="3" max="3" width="13.88671875" customWidth="1"/>
    <col min="6" max="6" width="19.6640625" customWidth="1"/>
    <col min="9" max="9" width="14.88671875" customWidth="1"/>
  </cols>
  <sheetData>
    <row r="2" spans="1:11">
      <c r="A2" s="1" t="s">
        <v>17</v>
      </c>
      <c r="B2" s="11">
        <v>6</v>
      </c>
      <c r="E2" s="1"/>
      <c r="F2" s="15" t="s">
        <v>114</v>
      </c>
      <c r="G2" s="16" t="s">
        <v>115</v>
      </c>
      <c r="H2" s="17"/>
      <c r="I2" s="17" t="s">
        <v>116</v>
      </c>
      <c r="J2" s="17"/>
      <c r="K2" s="17"/>
    </row>
    <row r="3" spans="1:11">
      <c r="A3" s="1" t="s">
        <v>12</v>
      </c>
      <c r="B3" s="11" t="s">
        <v>98</v>
      </c>
      <c r="F3" s="18" t="s">
        <v>84</v>
      </c>
      <c r="G3" s="1">
        <v>1</v>
      </c>
    </row>
    <row r="4" spans="1:11">
      <c r="A4" s="1" t="s">
        <v>117</v>
      </c>
      <c r="B4" s="11">
        <v>1750</v>
      </c>
      <c r="F4" s="18" t="s">
        <v>91</v>
      </c>
      <c r="G4" s="1">
        <v>1</v>
      </c>
    </row>
    <row r="5" spans="1:11">
      <c r="A5" s="1" t="s">
        <v>61</v>
      </c>
      <c r="B5" s="11">
        <v>2</v>
      </c>
      <c r="F5" s="18" t="s">
        <v>101</v>
      </c>
      <c r="G5" s="1">
        <v>1</v>
      </c>
    </row>
    <row r="6" spans="1:11">
      <c r="F6" s="18" t="s">
        <v>102</v>
      </c>
      <c r="G6" s="1">
        <v>2</v>
      </c>
    </row>
    <row r="7" spans="1:11">
      <c r="A7" s="19" t="s">
        <v>118</v>
      </c>
      <c r="B7" s="20">
        <f>(B2)^2</f>
        <v>36</v>
      </c>
      <c r="F7" s="18" t="s">
        <v>99</v>
      </c>
      <c r="G7" s="1">
        <v>2</v>
      </c>
    </row>
    <row r="8" spans="1:11">
      <c r="A8" s="19" t="s">
        <v>119</v>
      </c>
      <c r="B8" s="19">
        <f>VLOOKUP(B3,F2:G27,2, FALSE)</f>
        <v>2</v>
      </c>
      <c r="F8" s="18" t="s">
        <v>81</v>
      </c>
      <c r="G8" s="1">
        <v>2</v>
      </c>
    </row>
    <row r="9" spans="1:11">
      <c r="A9" s="19" t="s">
        <v>120</v>
      </c>
      <c r="B9" s="20">
        <f>LN(B4)</f>
        <v>7.4673710669175595</v>
      </c>
      <c r="F9" s="18" t="s">
        <v>83</v>
      </c>
      <c r="G9" s="1">
        <v>2</v>
      </c>
    </row>
    <row r="10" spans="1:11">
      <c r="F10" s="18" t="s">
        <v>98</v>
      </c>
      <c r="G10" s="1">
        <v>2</v>
      </c>
    </row>
    <row r="11" spans="1:11">
      <c r="F11" s="18" t="s">
        <v>87</v>
      </c>
      <c r="G11" s="1">
        <v>2</v>
      </c>
    </row>
    <row r="12" spans="1:11">
      <c r="F12" s="18" t="s">
        <v>93</v>
      </c>
      <c r="G12" s="1">
        <v>2</v>
      </c>
    </row>
    <row r="13" spans="1:11">
      <c r="F13" s="18" t="s">
        <v>86</v>
      </c>
      <c r="G13" s="1">
        <v>2</v>
      </c>
    </row>
    <row r="14" spans="1:11">
      <c r="A14" s="21" t="s">
        <v>121</v>
      </c>
      <c r="B14" s="21" t="s">
        <v>122</v>
      </c>
      <c r="C14" s="21" t="s">
        <v>123</v>
      </c>
      <c r="D14" s="21" t="s">
        <v>124</v>
      </c>
      <c r="F14" s="18" t="s">
        <v>97</v>
      </c>
      <c r="G14" s="1">
        <v>2</v>
      </c>
    </row>
    <row r="15" spans="1:11">
      <c r="A15" s="1" t="s">
        <v>125</v>
      </c>
      <c r="B15" s="1">
        <v>7.5586469999999997</v>
      </c>
      <c r="C15" s="1">
        <v>1</v>
      </c>
      <c r="D15" s="1">
        <f t="shared" ref="D15:D23" si="0">(B15*C15)</f>
        <v>7.5586469999999997</v>
      </c>
      <c r="F15" s="18" t="s">
        <v>82</v>
      </c>
      <c r="G15" s="1">
        <v>2</v>
      </c>
    </row>
    <row r="16" spans="1:11">
      <c r="A16" s="1" t="s">
        <v>118</v>
      </c>
      <c r="B16" s="1">
        <v>-7.796E-3</v>
      </c>
      <c r="C16" s="1">
        <f>B7</f>
        <v>36</v>
      </c>
      <c r="D16" s="1">
        <f t="shared" si="0"/>
        <v>-0.28065600000000002</v>
      </c>
      <c r="F16" s="18" t="s">
        <v>105</v>
      </c>
      <c r="G16" s="1">
        <v>3</v>
      </c>
    </row>
    <row r="17" spans="1:7">
      <c r="A17" s="1" t="s">
        <v>17</v>
      </c>
      <c r="B17" s="1">
        <v>0.299232</v>
      </c>
      <c r="C17" s="1">
        <f>B2</f>
        <v>6</v>
      </c>
      <c r="D17" s="1">
        <f t="shared" si="0"/>
        <v>1.7953920000000001</v>
      </c>
      <c r="F17" s="18" t="s">
        <v>103</v>
      </c>
      <c r="G17" s="1">
        <v>3</v>
      </c>
    </row>
    <row r="18" spans="1:7">
      <c r="A18" s="1" t="s">
        <v>126</v>
      </c>
      <c r="B18" s="1">
        <v>0.59020700000000004</v>
      </c>
      <c r="C18" s="1">
        <f>IF(B8=2, 1, 0)</f>
        <v>1</v>
      </c>
      <c r="D18" s="1">
        <f t="shared" si="0"/>
        <v>0.59020700000000004</v>
      </c>
      <c r="F18" s="18" t="s">
        <v>89</v>
      </c>
      <c r="G18" s="1">
        <v>3</v>
      </c>
    </row>
    <row r="19" spans="1:7">
      <c r="A19" s="1" t="s">
        <v>127</v>
      </c>
      <c r="B19" s="1">
        <v>0.63303600000000004</v>
      </c>
      <c r="C19" s="1">
        <f>IF(B8=3, 1, 0)</f>
        <v>0</v>
      </c>
      <c r="D19" s="1">
        <f t="shared" si="0"/>
        <v>0</v>
      </c>
      <c r="F19" s="18" t="s">
        <v>96</v>
      </c>
      <c r="G19" s="1">
        <v>3</v>
      </c>
    </row>
    <row r="20" spans="1:7">
      <c r="A20" s="1" t="s">
        <v>128</v>
      </c>
      <c r="B20" s="1">
        <v>0.38139299999999998</v>
      </c>
      <c r="C20" s="1">
        <f>B9</f>
        <v>7.4673710669175595</v>
      </c>
      <c r="D20" s="1">
        <f t="shared" si="0"/>
        <v>2.8480030533248888</v>
      </c>
      <c r="F20" s="18" t="s">
        <v>94</v>
      </c>
      <c r="G20" s="1">
        <v>3</v>
      </c>
    </row>
    <row r="21" spans="1:7">
      <c r="A21" s="1" t="s">
        <v>61</v>
      </c>
      <c r="B21" s="1">
        <v>9.8369999999999999E-2</v>
      </c>
      <c r="C21" s="1">
        <f>B5</f>
        <v>2</v>
      </c>
      <c r="D21" s="1">
        <f t="shared" si="0"/>
        <v>0.19674</v>
      </c>
      <c r="F21" s="18" t="s">
        <v>95</v>
      </c>
      <c r="G21" s="1">
        <v>3</v>
      </c>
    </row>
    <row r="22" spans="1:7">
      <c r="A22" s="1" t="s">
        <v>129</v>
      </c>
      <c r="B22" s="1">
        <v>-8.9734999999999995E-2</v>
      </c>
      <c r="C22" s="1">
        <f>IF(B8=2, B2, 0)</f>
        <v>6</v>
      </c>
      <c r="D22" s="1">
        <f t="shared" si="0"/>
        <v>-0.53840999999999994</v>
      </c>
      <c r="F22" s="18" t="s">
        <v>85</v>
      </c>
      <c r="G22" s="1">
        <v>3</v>
      </c>
    </row>
    <row r="23" spans="1:7">
      <c r="A23" s="1" t="s">
        <v>130</v>
      </c>
      <c r="B23" s="1">
        <v>-0.119809</v>
      </c>
      <c r="C23" s="1">
        <f>IF(B8=3, B2, 0)</f>
        <v>0</v>
      </c>
      <c r="D23" s="1">
        <f t="shared" si="0"/>
        <v>0</v>
      </c>
      <c r="F23" s="18" t="s">
        <v>92</v>
      </c>
      <c r="G23" s="1">
        <v>3</v>
      </c>
    </row>
    <row r="24" spans="1:7">
      <c r="F24" s="18" t="s">
        <v>100</v>
      </c>
      <c r="G24" s="1">
        <v>3</v>
      </c>
    </row>
    <row r="25" spans="1:7">
      <c r="C25" s="22" t="s">
        <v>131</v>
      </c>
      <c r="D25" s="1">
        <f>SUM(D15:D23)</f>
        <v>12.169923053324887</v>
      </c>
      <c r="F25" s="18" t="s">
        <v>88</v>
      </c>
      <c r="G25" s="1">
        <v>3</v>
      </c>
    </row>
    <row r="26" spans="1:7">
      <c r="C26" s="23" t="s">
        <v>132</v>
      </c>
      <c r="D26" s="1">
        <f>EXP(D25)</f>
        <v>192899.2003214102</v>
      </c>
      <c r="F26" s="18" t="s">
        <v>90</v>
      </c>
      <c r="G26" s="1">
        <v>3</v>
      </c>
    </row>
    <row r="27" spans="1:7">
      <c r="F27" s="18" t="s">
        <v>104</v>
      </c>
      <c r="G27" s="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D10"/>
  <sheetViews>
    <sheetView workbookViewId="0"/>
  </sheetViews>
  <sheetFormatPr defaultColWidth="12.6640625" defaultRowHeight="15.75" customHeight="1"/>
  <sheetData>
    <row r="1" spans="1:82">
      <c r="A1" s="1"/>
      <c r="B1" s="1"/>
      <c r="C1" s="2">
        <v>6.4229999999999999E-3</v>
      </c>
      <c r="D1" s="1">
        <v>0.1051</v>
      </c>
      <c r="E1" s="1">
        <v>0.123</v>
      </c>
      <c r="F1" s="1">
        <v>6.898E-2</v>
      </c>
      <c r="G1" s="1">
        <v>9.992E-4</v>
      </c>
      <c r="H1" s="1">
        <v>0.27750000000000002</v>
      </c>
      <c r="I1" s="1">
        <v>7.4469999999999995E-2</v>
      </c>
      <c r="J1" s="1">
        <v>2.3789999999999999E-2</v>
      </c>
      <c r="K1" s="1">
        <v>-4.8079999999999998E-4</v>
      </c>
      <c r="L1" s="1">
        <v>1.8329999999999999E-2</v>
      </c>
      <c r="M1" s="1">
        <v>1.3129999999999999E-3</v>
      </c>
      <c r="N1" s="1">
        <v>0.53800000000000003</v>
      </c>
      <c r="O1" s="1">
        <v>2.7300000000000001E-2</v>
      </c>
      <c r="P1" s="1">
        <v>5.1260000000000003E-3</v>
      </c>
      <c r="Q1" s="1">
        <v>3.1879999999999999E-2</v>
      </c>
      <c r="R1" s="1">
        <v>8.1909999999999997E-2</v>
      </c>
      <c r="S1" s="1">
        <v>0.62539999999999996</v>
      </c>
      <c r="T1" s="1">
        <v>5.4000000000000003E-3</v>
      </c>
      <c r="U1" s="1">
        <v>0.27289999999999998</v>
      </c>
      <c r="V1" s="1">
        <v>0.25559999999999999</v>
      </c>
      <c r="W1" s="1">
        <v>5.45E-2</v>
      </c>
      <c r="X1" s="1">
        <v>2.6700000000000002E-2</v>
      </c>
      <c r="Y1" s="1">
        <v>0.14460000000000001</v>
      </c>
      <c r="Z1" s="1">
        <v>0.14499999999999999</v>
      </c>
      <c r="AA1" s="1">
        <v>0.1862</v>
      </c>
      <c r="AB1" s="1">
        <v>0.22750000000000001</v>
      </c>
      <c r="AC1" s="1">
        <v>0.4763</v>
      </c>
      <c r="AD1" s="1">
        <v>2.0899999999999998E-2</v>
      </c>
      <c r="AE1" s="1">
        <v>0.25380000000000003</v>
      </c>
      <c r="AF1" s="1">
        <v>0.4526</v>
      </c>
      <c r="AG1" s="1">
        <v>2.6800000000000001E-2</v>
      </c>
      <c r="AH1" s="1">
        <v>0.12859999999999999</v>
      </c>
      <c r="AI1" s="1">
        <v>0.18970000000000001</v>
      </c>
      <c r="AJ1" s="1">
        <v>0.1487</v>
      </c>
      <c r="AK1" s="1">
        <v>6.0000000000000001E-3</v>
      </c>
      <c r="AL1" s="1">
        <v>0</v>
      </c>
      <c r="AM1" s="1">
        <v>4.5400000000000003E-2</v>
      </c>
      <c r="AN1" s="1">
        <v>0.37609999999999999</v>
      </c>
      <c r="AO1" s="1">
        <v>1.0999999999999999E-2</v>
      </c>
      <c r="AP1" s="1">
        <v>0.1933</v>
      </c>
      <c r="AQ1" s="1">
        <v>6.25E-2</v>
      </c>
      <c r="AR1" s="1">
        <v>5.7099999999999998E-2</v>
      </c>
      <c r="AS1" s="1">
        <v>0.36659999999999998</v>
      </c>
      <c r="AT1" s="1">
        <v>0.1014</v>
      </c>
      <c r="AU1" s="1">
        <v>0</v>
      </c>
      <c r="AV1" s="1">
        <v>0.50180000000000002</v>
      </c>
      <c r="AW1" s="1">
        <v>5.0930000000000003E-2</v>
      </c>
      <c r="AX1" s="1">
        <v>-4.0200000000000001E-4</v>
      </c>
      <c r="AY1" s="1">
        <v>0.31390000000000001</v>
      </c>
      <c r="AZ1" s="1">
        <v>8.0089999999999995E-2</v>
      </c>
      <c r="BA1" s="1">
        <v>2.7629999999999998E-2</v>
      </c>
      <c r="BB1" s="1">
        <v>1.78E-2</v>
      </c>
      <c r="BC1" s="1">
        <v>0.45550000000000002</v>
      </c>
      <c r="BD1" s="1">
        <v>0.28439999999999999</v>
      </c>
      <c r="BE1" s="1">
        <v>1.24E-2</v>
      </c>
      <c r="BF1" s="1">
        <v>0.2175</v>
      </c>
      <c r="BG1" s="1">
        <v>0.1085</v>
      </c>
      <c r="BH1" s="1">
        <v>0.20369999999999999</v>
      </c>
      <c r="BI1" s="1">
        <v>0.23599999999999999</v>
      </c>
      <c r="BJ1" s="1">
        <v>0.26619999999999999</v>
      </c>
      <c r="BK1" s="1">
        <v>0.40970000000000001</v>
      </c>
      <c r="BL1" s="1">
        <v>0.38819999999999999</v>
      </c>
      <c r="BM1" s="1">
        <v>2.4299999999999999E-2</v>
      </c>
      <c r="BN1" s="1">
        <v>2.4199999999999999E-2</v>
      </c>
      <c r="BO1" s="1">
        <v>5.3240000000000003E-2</v>
      </c>
      <c r="BP1" s="1">
        <v>0.1046</v>
      </c>
      <c r="BQ1" s="1">
        <v>9.9150000000000002E-2</v>
      </c>
      <c r="BR1" s="1">
        <v>1.5859999999999999E-2</v>
      </c>
      <c r="BS1" s="1">
        <v>1.3029999999999999E-3</v>
      </c>
      <c r="BT1" s="1">
        <v>1.174E-2</v>
      </c>
      <c r="BU1" s="1">
        <v>7.8580000000000004E-3</v>
      </c>
      <c r="BV1" s="1">
        <v>0.17299999999999999</v>
      </c>
      <c r="BW1" s="1">
        <v>4.0579999999999998E-2</v>
      </c>
      <c r="BX1" s="1">
        <v>6.148E-2</v>
      </c>
      <c r="BY1" s="1">
        <v>-2.366E-4</v>
      </c>
      <c r="BZ1" s="1">
        <v>1.472E-3</v>
      </c>
      <c r="CA1" s="1">
        <v>1.5119999999999999E-4</v>
      </c>
      <c r="CB1" s="1">
        <v>0.13250000000000001</v>
      </c>
      <c r="CC1" s="1">
        <v>0.13250000000000001</v>
      </c>
      <c r="CD1" s="1"/>
    </row>
    <row r="2" spans="1:8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43</v>
      </c>
      <c r="AT2" s="1" t="s">
        <v>44</v>
      </c>
      <c r="AU2" s="1" t="s">
        <v>45</v>
      </c>
      <c r="AV2" s="1" t="s">
        <v>46</v>
      </c>
      <c r="AW2" s="1" t="s">
        <v>47</v>
      </c>
      <c r="AX2" s="1" t="s">
        <v>48</v>
      </c>
      <c r="AY2" s="1" t="s">
        <v>49</v>
      </c>
      <c r="AZ2" s="1" t="s">
        <v>50</v>
      </c>
      <c r="BA2" s="1" t="s">
        <v>51</v>
      </c>
      <c r="BB2" s="1" t="s">
        <v>52</v>
      </c>
      <c r="BC2" s="1" t="s">
        <v>53</v>
      </c>
      <c r="BD2" s="1" t="s">
        <v>54</v>
      </c>
      <c r="BE2" s="1" t="s">
        <v>55</v>
      </c>
      <c r="BF2" s="1" t="s">
        <v>56</v>
      </c>
      <c r="BG2" s="1" t="s">
        <v>57</v>
      </c>
      <c r="BH2" s="1" t="s">
        <v>58</v>
      </c>
      <c r="BI2" s="1" t="s">
        <v>59</v>
      </c>
      <c r="BJ2" s="1" t="s">
        <v>60</v>
      </c>
      <c r="BK2" s="1" t="s">
        <v>61</v>
      </c>
      <c r="BL2" s="1" t="s">
        <v>62</v>
      </c>
      <c r="BM2" s="1" t="s">
        <v>63</v>
      </c>
      <c r="BN2" s="1" t="s">
        <v>64</v>
      </c>
      <c r="BO2" s="1" t="s">
        <v>65</v>
      </c>
      <c r="BP2" s="1" t="s">
        <v>66</v>
      </c>
      <c r="BQ2" s="1" t="s">
        <v>67</v>
      </c>
      <c r="BR2" s="1" t="s">
        <v>68</v>
      </c>
      <c r="BS2" s="1" t="s">
        <v>69</v>
      </c>
      <c r="BT2" s="1" t="s">
        <v>70</v>
      </c>
      <c r="BU2" s="1" t="s">
        <v>71</v>
      </c>
      <c r="BV2" s="1" t="s">
        <v>72</v>
      </c>
      <c r="BW2" s="1" t="s">
        <v>73</v>
      </c>
      <c r="BX2" s="1" t="s">
        <v>74</v>
      </c>
      <c r="BY2" s="1" t="s">
        <v>75</v>
      </c>
      <c r="BZ2" s="1" t="s">
        <v>76</v>
      </c>
      <c r="CA2" s="1" t="s">
        <v>77</v>
      </c>
      <c r="CB2" s="1" t="s">
        <v>78</v>
      </c>
      <c r="CC2" s="1" t="s">
        <v>79</v>
      </c>
      <c r="CD2" s="1" t="s">
        <v>80</v>
      </c>
    </row>
    <row r="4" spans="1:82" ht="15.75" customHeight="1">
      <c r="A4" s="3"/>
      <c r="B4" s="3"/>
    </row>
    <row r="6" spans="1:82">
      <c r="B6" s="1">
        <v>0.62539999999999996</v>
      </c>
      <c r="C6" s="1">
        <v>0.53800000000000003</v>
      </c>
      <c r="D6" s="1">
        <v>0.50180000000000002</v>
      </c>
      <c r="E6" s="1">
        <v>0.4763</v>
      </c>
      <c r="F6" s="1">
        <v>0.45550000000000002</v>
      </c>
      <c r="G6" s="1">
        <v>0.4526</v>
      </c>
      <c r="H6" s="1">
        <v>0.40970000000000001</v>
      </c>
      <c r="I6" s="1">
        <v>0.38819999999999999</v>
      </c>
      <c r="J6" s="1">
        <v>0.37609999999999999</v>
      </c>
      <c r="K6" s="1">
        <v>0.36659999999999998</v>
      </c>
      <c r="L6" s="1">
        <v>0.31390000000000001</v>
      </c>
      <c r="M6" s="1">
        <v>0.28439999999999999</v>
      </c>
      <c r="N6" s="1">
        <v>0.27750000000000002</v>
      </c>
      <c r="O6" s="1">
        <v>0.27289999999999998</v>
      </c>
      <c r="P6" s="1">
        <v>0.26619999999999999</v>
      </c>
      <c r="Q6" s="1">
        <v>0.25559999999999999</v>
      </c>
      <c r="R6" s="1">
        <v>0.25380000000000003</v>
      </c>
      <c r="S6" s="1">
        <v>0.23599999999999999</v>
      </c>
      <c r="T6" s="1">
        <v>0.22750000000000001</v>
      </c>
      <c r="U6" s="1">
        <v>0.2175</v>
      </c>
      <c r="V6" s="1">
        <v>0.20369999999999999</v>
      </c>
      <c r="W6" s="1">
        <v>0.1933</v>
      </c>
      <c r="X6" s="1">
        <v>0.18970000000000001</v>
      </c>
      <c r="Y6" s="1">
        <v>0.1862</v>
      </c>
      <c r="Z6" s="1">
        <v>0.17299999999999999</v>
      </c>
      <c r="AA6" s="1">
        <v>0.1487</v>
      </c>
      <c r="AB6" s="1">
        <v>0.14499999999999999</v>
      </c>
      <c r="AC6" s="1">
        <v>0.14460000000000001</v>
      </c>
      <c r="AD6" s="1">
        <v>0.13250000000000001</v>
      </c>
      <c r="AE6" s="1">
        <v>0.13250000000000001</v>
      </c>
      <c r="AF6" s="1">
        <v>0.12859999999999999</v>
      </c>
      <c r="AG6" s="1">
        <v>0.123</v>
      </c>
      <c r="AH6" s="1">
        <v>0.1085</v>
      </c>
      <c r="AI6" s="1">
        <v>0.1051</v>
      </c>
      <c r="AJ6" s="1">
        <v>0.1046</v>
      </c>
      <c r="AK6" s="1">
        <v>0.1014</v>
      </c>
      <c r="AL6" s="1">
        <v>9.9150000000000002E-2</v>
      </c>
      <c r="AM6" s="1">
        <v>8.1909999999999997E-2</v>
      </c>
      <c r="AN6" s="1">
        <v>8.0089999999999995E-2</v>
      </c>
      <c r="AO6" s="1">
        <v>7.4469999999999995E-2</v>
      </c>
      <c r="AP6" s="1">
        <v>6.898E-2</v>
      </c>
      <c r="AQ6" s="1">
        <v>6.25E-2</v>
      </c>
      <c r="AR6" s="1">
        <v>6.148E-2</v>
      </c>
      <c r="AS6" s="1">
        <v>5.7099999999999998E-2</v>
      </c>
      <c r="AT6" s="1">
        <v>5.45E-2</v>
      </c>
      <c r="AU6" s="1">
        <v>5.3240000000000003E-2</v>
      </c>
      <c r="AV6" s="1">
        <v>5.0930000000000003E-2</v>
      </c>
      <c r="AW6" s="1">
        <v>4.5400000000000003E-2</v>
      </c>
      <c r="AX6" s="1">
        <v>4.0579999999999998E-2</v>
      </c>
      <c r="AY6" s="1">
        <v>3.1879999999999999E-2</v>
      </c>
      <c r="AZ6" s="1">
        <v>2.7629999999999998E-2</v>
      </c>
      <c r="BA6" s="1">
        <v>2.7300000000000001E-2</v>
      </c>
      <c r="BB6" s="1">
        <v>2.6800000000000001E-2</v>
      </c>
      <c r="BC6" s="1">
        <v>2.6700000000000002E-2</v>
      </c>
      <c r="BD6" s="1">
        <v>2.4299999999999999E-2</v>
      </c>
      <c r="BE6" s="1">
        <v>2.4199999999999999E-2</v>
      </c>
      <c r="BF6" s="1">
        <v>2.3789999999999999E-2</v>
      </c>
      <c r="BG6" s="1">
        <v>2.0899999999999998E-2</v>
      </c>
      <c r="BH6" s="1">
        <v>1.8329999999999999E-2</v>
      </c>
      <c r="BI6" s="1">
        <v>1.78E-2</v>
      </c>
      <c r="BJ6" s="1">
        <v>1.5859999999999999E-2</v>
      </c>
      <c r="BK6" s="1">
        <v>1.24E-2</v>
      </c>
      <c r="BL6" s="1">
        <v>1.174E-2</v>
      </c>
      <c r="BM6" s="1">
        <v>1.0999999999999999E-2</v>
      </c>
      <c r="BN6" s="1">
        <v>7.8580000000000004E-3</v>
      </c>
      <c r="BO6" s="1">
        <v>6.4229999999999999E-3</v>
      </c>
      <c r="BP6" s="1">
        <v>6.0000000000000001E-3</v>
      </c>
      <c r="BQ6" s="1">
        <v>5.4000000000000003E-3</v>
      </c>
      <c r="BR6" s="1">
        <v>5.1260000000000003E-3</v>
      </c>
      <c r="BS6" s="1">
        <v>1.472E-3</v>
      </c>
      <c r="BT6" s="1">
        <v>1.3129999999999999E-3</v>
      </c>
      <c r="BU6" s="1">
        <v>1.3029999999999999E-3</v>
      </c>
      <c r="BV6" s="1">
        <v>9.992E-4</v>
      </c>
      <c r="BW6" s="1">
        <v>1.5119999999999999E-4</v>
      </c>
      <c r="BX6" s="1">
        <v>0</v>
      </c>
      <c r="BY6" s="1">
        <v>0</v>
      </c>
      <c r="BZ6" s="1">
        <v>-2.366E-4</v>
      </c>
      <c r="CA6" s="1">
        <v>-4.0200000000000001E-4</v>
      </c>
      <c r="CB6" s="1">
        <v>-4.8079999999999998E-4</v>
      </c>
    </row>
    <row r="7" spans="1:82">
      <c r="B7" s="1" t="s">
        <v>17</v>
      </c>
      <c r="C7" s="1" t="s">
        <v>12</v>
      </c>
      <c r="D7" s="1" t="s">
        <v>46</v>
      </c>
      <c r="E7" s="1" t="s">
        <v>27</v>
      </c>
      <c r="F7" s="1" t="s">
        <v>53</v>
      </c>
      <c r="G7" s="1" t="s">
        <v>30</v>
      </c>
      <c r="H7" s="1" t="s">
        <v>61</v>
      </c>
      <c r="I7" s="1" t="s">
        <v>62</v>
      </c>
      <c r="J7" s="1" t="s">
        <v>38</v>
      </c>
      <c r="K7" s="1" t="s">
        <v>43</v>
      </c>
      <c r="L7" s="1" t="s">
        <v>49</v>
      </c>
      <c r="M7" s="1" t="s">
        <v>54</v>
      </c>
      <c r="N7" s="1" t="s">
        <v>6</v>
      </c>
      <c r="O7" s="1" t="s">
        <v>19</v>
      </c>
      <c r="P7" s="1" t="s">
        <v>60</v>
      </c>
      <c r="Q7" s="1" t="s">
        <v>20</v>
      </c>
      <c r="R7" s="1" t="s">
        <v>29</v>
      </c>
      <c r="S7" s="1" t="s">
        <v>59</v>
      </c>
      <c r="T7" s="1" t="s">
        <v>26</v>
      </c>
      <c r="U7" s="1" t="s">
        <v>56</v>
      </c>
      <c r="V7" s="1" t="s">
        <v>58</v>
      </c>
      <c r="W7" s="1" t="s">
        <v>40</v>
      </c>
      <c r="X7" s="1" t="s">
        <v>33</v>
      </c>
      <c r="Y7" s="1" t="s">
        <v>25</v>
      </c>
      <c r="Z7" s="1" t="s">
        <v>72</v>
      </c>
      <c r="AA7" s="1" t="s">
        <v>34</v>
      </c>
      <c r="AB7" s="1" t="s">
        <v>24</v>
      </c>
      <c r="AC7" s="1" t="s">
        <v>23</v>
      </c>
      <c r="AD7" s="1" t="s">
        <v>78</v>
      </c>
      <c r="AE7" s="1" t="s">
        <v>79</v>
      </c>
      <c r="AF7" s="1" t="s">
        <v>32</v>
      </c>
      <c r="AG7" s="1" t="s">
        <v>3</v>
      </c>
      <c r="AH7" s="1" t="s">
        <v>57</v>
      </c>
      <c r="AI7" s="1" t="s">
        <v>2</v>
      </c>
      <c r="AJ7" s="1" t="s">
        <v>66</v>
      </c>
      <c r="AK7" s="1" t="s">
        <v>44</v>
      </c>
      <c r="AL7" s="1" t="s">
        <v>67</v>
      </c>
      <c r="AM7" s="1" t="s">
        <v>16</v>
      </c>
      <c r="AN7" s="1" t="s">
        <v>50</v>
      </c>
      <c r="AO7" s="1" t="s">
        <v>7</v>
      </c>
      <c r="AP7" s="1" t="s">
        <v>4</v>
      </c>
      <c r="AQ7" s="1" t="s">
        <v>41</v>
      </c>
      <c r="AR7" s="1" t="s">
        <v>74</v>
      </c>
      <c r="AS7" s="1" t="s">
        <v>42</v>
      </c>
      <c r="AT7" s="1" t="s">
        <v>21</v>
      </c>
      <c r="AU7" s="1" t="s">
        <v>65</v>
      </c>
      <c r="AV7" s="1" t="s">
        <v>47</v>
      </c>
      <c r="AW7" s="1" t="s">
        <v>37</v>
      </c>
      <c r="AX7" s="1" t="s">
        <v>73</v>
      </c>
      <c r="AY7" s="1" t="s">
        <v>15</v>
      </c>
      <c r="AZ7" s="1" t="s">
        <v>51</v>
      </c>
      <c r="BA7" s="1" t="s">
        <v>13</v>
      </c>
      <c r="BB7" s="1" t="s">
        <v>31</v>
      </c>
      <c r="BC7" s="1" t="s">
        <v>22</v>
      </c>
      <c r="BD7" s="1" t="s">
        <v>63</v>
      </c>
      <c r="BE7" s="1" t="s">
        <v>64</v>
      </c>
      <c r="BF7" s="1" t="s">
        <v>8</v>
      </c>
      <c r="BG7" s="1" t="s">
        <v>28</v>
      </c>
      <c r="BH7" s="1" t="s">
        <v>10</v>
      </c>
      <c r="BI7" s="1" t="s">
        <v>52</v>
      </c>
      <c r="BJ7" s="1" t="s">
        <v>68</v>
      </c>
      <c r="BK7" s="1" t="s">
        <v>55</v>
      </c>
      <c r="BL7" s="1" t="s">
        <v>70</v>
      </c>
      <c r="BM7" s="1" t="s">
        <v>39</v>
      </c>
      <c r="BN7" s="1" t="s">
        <v>71</v>
      </c>
      <c r="BO7" s="1" t="s">
        <v>1</v>
      </c>
      <c r="BP7" s="1" t="s">
        <v>35</v>
      </c>
      <c r="BQ7" s="1" t="s">
        <v>18</v>
      </c>
      <c r="BR7" s="1" t="s">
        <v>14</v>
      </c>
      <c r="BS7" s="1" t="s">
        <v>76</v>
      </c>
      <c r="BT7" s="1" t="s">
        <v>11</v>
      </c>
      <c r="BU7" s="1" t="s">
        <v>69</v>
      </c>
      <c r="BV7" s="1" t="s">
        <v>5</v>
      </c>
      <c r="BW7" s="1" t="s">
        <v>77</v>
      </c>
      <c r="BX7" s="1" t="s">
        <v>36</v>
      </c>
      <c r="BY7" s="1" t="s">
        <v>45</v>
      </c>
      <c r="BZ7" s="1" t="s">
        <v>75</v>
      </c>
      <c r="CA7" s="1" t="s">
        <v>48</v>
      </c>
      <c r="CB7" s="1" t="s">
        <v>9</v>
      </c>
    </row>
    <row r="8" spans="1:82">
      <c r="A8" s="4" t="s">
        <v>106</v>
      </c>
      <c r="B8" s="1">
        <v>1</v>
      </c>
      <c r="C8" s="1">
        <v>2</v>
      </c>
      <c r="D8" s="1">
        <v>3</v>
      </c>
      <c r="E8" s="1">
        <v>4</v>
      </c>
      <c r="F8" s="1">
        <v>5</v>
      </c>
      <c r="G8" s="1">
        <v>6</v>
      </c>
      <c r="H8" s="1">
        <v>7</v>
      </c>
      <c r="I8" s="1">
        <v>8</v>
      </c>
      <c r="J8" s="1">
        <v>9</v>
      </c>
      <c r="K8" s="1">
        <v>10</v>
      </c>
      <c r="L8" s="1">
        <v>11</v>
      </c>
      <c r="M8" s="1">
        <v>12</v>
      </c>
      <c r="N8" s="1">
        <v>13</v>
      </c>
      <c r="O8" s="1">
        <v>14</v>
      </c>
      <c r="P8" s="1">
        <v>15</v>
      </c>
      <c r="Q8" s="1">
        <v>16</v>
      </c>
      <c r="R8" s="1">
        <v>17</v>
      </c>
      <c r="S8" s="1">
        <v>18</v>
      </c>
      <c r="T8" s="1">
        <v>19</v>
      </c>
      <c r="U8" s="1">
        <v>20</v>
      </c>
      <c r="V8" s="1">
        <v>21</v>
      </c>
      <c r="W8" s="1">
        <v>22</v>
      </c>
      <c r="X8" s="1">
        <v>23</v>
      </c>
      <c r="Y8" s="1">
        <v>24</v>
      </c>
      <c r="Z8" s="1">
        <v>25</v>
      </c>
      <c r="AA8" s="1">
        <v>26</v>
      </c>
      <c r="AB8" s="1">
        <v>27</v>
      </c>
      <c r="AC8" s="1">
        <v>28</v>
      </c>
      <c r="AD8" s="1">
        <v>29</v>
      </c>
      <c r="AE8" s="1">
        <v>30</v>
      </c>
      <c r="AF8" s="1">
        <v>31</v>
      </c>
      <c r="AG8" s="1">
        <v>32</v>
      </c>
      <c r="AH8" s="1">
        <v>33</v>
      </c>
      <c r="AI8" s="1">
        <v>34</v>
      </c>
      <c r="AJ8" s="1">
        <v>35</v>
      </c>
      <c r="AK8" s="1">
        <v>36</v>
      </c>
      <c r="AL8" s="1">
        <v>37</v>
      </c>
      <c r="AM8" s="1">
        <v>38</v>
      </c>
      <c r="AN8" s="1">
        <v>39</v>
      </c>
      <c r="AO8" s="1">
        <v>40</v>
      </c>
      <c r="AP8" s="1">
        <v>41</v>
      </c>
      <c r="AQ8" s="1">
        <v>42</v>
      </c>
      <c r="AR8" s="1">
        <v>43</v>
      </c>
      <c r="AS8" s="1">
        <v>44</v>
      </c>
      <c r="AT8" s="1">
        <v>45</v>
      </c>
      <c r="AU8" s="1">
        <v>46</v>
      </c>
      <c r="AV8" s="1">
        <v>47</v>
      </c>
      <c r="AW8" s="1">
        <v>48</v>
      </c>
      <c r="AX8" s="1">
        <v>49</v>
      </c>
      <c r="AY8" s="1">
        <v>50</v>
      </c>
      <c r="AZ8" s="1">
        <v>51</v>
      </c>
      <c r="BA8" s="1">
        <v>52</v>
      </c>
      <c r="BB8" s="1">
        <v>53</v>
      </c>
      <c r="BC8" s="1">
        <v>54</v>
      </c>
      <c r="BD8" s="1">
        <v>55</v>
      </c>
      <c r="BE8" s="1">
        <v>56</v>
      </c>
      <c r="BF8" s="1">
        <v>57</v>
      </c>
      <c r="BG8" s="1">
        <v>58</v>
      </c>
      <c r="BH8" s="1">
        <v>59</v>
      </c>
      <c r="BI8" s="1">
        <v>60</v>
      </c>
      <c r="BJ8" s="1">
        <v>61</v>
      </c>
      <c r="BK8" s="1">
        <v>62</v>
      </c>
      <c r="BL8" s="1">
        <v>63</v>
      </c>
      <c r="BM8" s="1">
        <v>64</v>
      </c>
      <c r="BN8" s="1">
        <v>65</v>
      </c>
      <c r="BO8" s="1">
        <v>66</v>
      </c>
      <c r="BP8" s="1">
        <v>67</v>
      </c>
      <c r="BQ8" s="1">
        <v>68</v>
      </c>
      <c r="BR8" s="1">
        <v>69</v>
      </c>
      <c r="BS8" s="1">
        <v>70</v>
      </c>
      <c r="BT8" s="1">
        <v>71</v>
      </c>
      <c r="BU8" s="1">
        <v>72</v>
      </c>
      <c r="BV8" s="1">
        <v>73</v>
      </c>
      <c r="BW8" s="1">
        <v>74</v>
      </c>
      <c r="BX8" s="1">
        <v>75</v>
      </c>
      <c r="BY8" s="1">
        <v>76</v>
      </c>
      <c r="BZ8" s="1">
        <v>77</v>
      </c>
      <c r="CA8" s="1">
        <v>78</v>
      </c>
      <c r="CB8" s="1">
        <v>79</v>
      </c>
    </row>
    <row r="9" spans="1:82">
      <c r="A9" s="4" t="s">
        <v>107</v>
      </c>
      <c r="B9" s="1" t="s">
        <v>17</v>
      </c>
      <c r="C9" s="1" t="s">
        <v>12</v>
      </c>
      <c r="D9" s="1" t="s">
        <v>46</v>
      </c>
      <c r="E9" s="1" t="s">
        <v>27</v>
      </c>
      <c r="F9" s="1" t="s">
        <v>53</v>
      </c>
      <c r="G9" s="1" t="s">
        <v>30</v>
      </c>
      <c r="H9" s="1" t="s">
        <v>61</v>
      </c>
      <c r="I9" s="1" t="s">
        <v>62</v>
      </c>
      <c r="J9" s="1" t="s">
        <v>38</v>
      </c>
      <c r="K9" s="1" t="s">
        <v>43</v>
      </c>
    </row>
    <row r="10" spans="1:82">
      <c r="A10" s="4" t="s">
        <v>108</v>
      </c>
      <c r="B10" s="1">
        <v>0.62539999999999996</v>
      </c>
      <c r="C10" s="1">
        <v>0.53800000000000003</v>
      </c>
      <c r="D10" s="1">
        <v>0.50180000000000002</v>
      </c>
      <c r="E10" s="1">
        <v>0.4763</v>
      </c>
      <c r="F10" s="1">
        <v>0.45550000000000002</v>
      </c>
      <c r="G10" s="1">
        <v>0.4526</v>
      </c>
      <c r="H10" s="1">
        <v>0.40970000000000001</v>
      </c>
      <c r="I10" s="1">
        <v>0.38819999999999999</v>
      </c>
      <c r="J10" s="1">
        <v>0.37609999999999999</v>
      </c>
      <c r="K10" s="1">
        <v>0.36659999999999998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H14"/>
  <sheetViews>
    <sheetView workbookViewId="0"/>
  </sheetViews>
  <sheetFormatPr defaultColWidth="12.6640625" defaultRowHeight="15.75" customHeight="1"/>
  <sheetData>
    <row r="2" spans="2:8">
      <c r="B2" s="5" t="s">
        <v>17</v>
      </c>
      <c r="C2" s="5" t="s">
        <v>109</v>
      </c>
      <c r="D2" s="5" t="s">
        <v>110</v>
      </c>
      <c r="E2" s="5" t="s">
        <v>111</v>
      </c>
      <c r="G2" s="24" t="s">
        <v>112</v>
      </c>
      <c r="H2" s="25"/>
    </row>
    <row r="3" spans="2:8">
      <c r="B3" s="6">
        <v>1</v>
      </c>
      <c r="C3" s="7">
        <v>31774.84</v>
      </c>
      <c r="D3" s="8">
        <v>50034.6</v>
      </c>
      <c r="E3" s="8">
        <v>78787.53</v>
      </c>
      <c r="G3" s="9">
        <v>44563</v>
      </c>
      <c r="H3" s="10">
        <f t="shared" ref="H3:H11" si="0">D4-D3</f>
        <v>13319.82</v>
      </c>
    </row>
    <row r="4" spans="2:8">
      <c r="B4" s="11">
        <v>2</v>
      </c>
      <c r="C4" s="12">
        <v>40263.47</v>
      </c>
      <c r="D4" s="10">
        <v>63354.42</v>
      </c>
      <c r="E4" s="12">
        <v>99686.94</v>
      </c>
      <c r="G4" s="9">
        <v>44595</v>
      </c>
      <c r="H4" s="10">
        <f t="shared" si="0"/>
        <v>16865.729999999996</v>
      </c>
    </row>
    <row r="5" spans="2:8">
      <c r="B5" s="11">
        <v>3</v>
      </c>
      <c r="C5" s="10">
        <v>51011.68</v>
      </c>
      <c r="D5" s="10">
        <v>80220.149999999994</v>
      </c>
      <c r="E5" s="10">
        <v>126151.6</v>
      </c>
      <c r="G5" s="9">
        <v>44624</v>
      </c>
      <c r="H5" s="10">
        <f t="shared" si="0"/>
        <v>21354.550000000003</v>
      </c>
    </row>
    <row r="6" spans="2:8">
      <c r="B6" s="11">
        <v>4</v>
      </c>
      <c r="C6" s="10">
        <v>64618.76</v>
      </c>
      <c r="D6" s="10">
        <v>101574.7</v>
      </c>
      <c r="E6" s="10">
        <v>159667.70000000001</v>
      </c>
      <c r="G6" s="9">
        <v>44656</v>
      </c>
      <c r="H6" s="10">
        <f t="shared" si="0"/>
        <v>27040.5</v>
      </c>
    </row>
    <row r="7" spans="2:8">
      <c r="B7" s="11">
        <v>5</v>
      </c>
      <c r="C7" s="10">
        <v>81842.34</v>
      </c>
      <c r="D7" s="10">
        <v>128615.2</v>
      </c>
      <c r="E7" s="10">
        <v>202120.6</v>
      </c>
      <c r="G7" s="9">
        <v>44687</v>
      </c>
      <c r="H7" s="10">
        <f t="shared" si="0"/>
        <v>34238.900000000009</v>
      </c>
    </row>
    <row r="8" spans="2:8">
      <c r="B8" s="11">
        <v>6</v>
      </c>
      <c r="C8" s="10">
        <v>103639.1</v>
      </c>
      <c r="D8" s="10">
        <v>162854.1</v>
      </c>
      <c r="E8" s="10">
        <v>255902</v>
      </c>
      <c r="G8" s="9">
        <v>44719</v>
      </c>
      <c r="H8" s="10">
        <f t="shared" si="0"/>
        <v>43353.799999999988</v>
      </c>
    </row>
    <row r="9" spans="2:8">
      <c r="B9" s="11">
        <v>7</v>
      </c>
      <c r="C9" s="10">
        <v>131221.20000000001</v>
      </c>
      <c r="D9" s="10">
        <v>206207.9</v>
      </c>
      <c r="E9" s="10">
        <v>324045.8</v>
      </c>
      <c r="G9" s="9">
        <v>44750</v>
      </c>
      <c r="H9" s="10">
        <f t="shared" si="0"/>
        <v>54895</v>
      </c>
    </row>
    <row r="10" spans="2:8">
      <c r="B10" s="11">
        <v>8</v>
      </c>
      <c r="C10" s="10">
        <v>166115.70000000001</v>
      </c>
      <c r="D10" s="10">
        <v>261102.9</v>
      </c>
      <c r="E10" s="10">
        <v>410401</v>
      </c>
      <c r="G10" s="9">
        <v>44782</v>
      </c>
      <c r="H10" s="10">
        <f t="shared" si="0"/>
        <v>69505.500000000029</v>
      </c>
    </row>
    <row r="11" spans="2:8">
      <c r="B11" s="11">
        <v>9</v>
      </c>
      <c r="C11" s="10">
        <v>210255.8</v>
      </c>
      <c r="D11" s="10">
        <v>330608.40000000002</v>
      </c>
      <c r="E11" s="10">
        <v>519857.5</v>
      </c>
      <c r="G11" s="9">
        <v>44814</v>
      </c>
      <c r="H11" s="10">
        <f t="shared" si="0"/>
        <v>88012.099999999977</v>
      </c>
    </row>
    <row r="12" spans="2:8">
      <c r="B12" s="11">
        <v>10</v>
      </c>
      <c r="C12" s="10">
        <v>266082.09999999998</v>
      </c>
      <c r="D12" s="10">
        <v>418620.5</v>
      </c>
      <c r="E12" s="10">
        <v>658612.1</v>
      </c>
      <c r="G12" s="13"/>
    </row>
    <row r="14" spans="2:8">
      <c r="F14" s="5" t="s">
        <v>113</v>
      </c>
      <c r="G14" s="14">
        <f>AVERAGE(H3:H11)</f>
        <v>40953.988888888889</v>
      </c>
    </row>
  </sheetData>
  <mergeCells count="1"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Sorted Factors</vt:lpstr>
      <vt:lpstr>Quality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Walker</dc:creator>
  <cp:lastModifiedBy>Matt Walker</cp:lastModifiedBy>
  <dcterms:created xsi:type="dcterms:W3CDTF">2024-02-19T15:53:11Z</dcterms:created>
  <dcterms:modified xsi:type="dcterms:W3CDTF">2024-02-19T15:53:13Z</dcterms:modified>
</cp:coreProperties>
</file>