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080" windowHeight="12090" activeTab="3"/>
  </bookViews>
  <sheets>
    <sheet name="User Interface" sheetId="5" r:id="rId1"/>
    <sheet name="Database" sheetId="6" r:id="rId2"/>
    <sheet name="Business Logic" sheetId="2" r:id="rId3"/>
    <sheet name="Use Case Totals" sheetId="7" r:id="rId4"/>
    <sheet name="Summary" sheetId="4" r:id="rId5"/>
  </sheets>
  <calcPr calcId="125725"/>
</workbook>
</file>

<file path=xl/calcChain.xml><?xml version="1.0" encoding="utf-8"?>
<calcChain xmlns="http://schemas.openxmlformats.org/spreadsheetml/2006/main">
  <c r="B123" i="7"/>
  <c r="B122"/>
  <c r="B121"/>
  <c r="B120"/>
  <c r="C112"/>
  <c r="M31"/>
  <c r="L71"/>
  <c r="M30"/>
  <c r="L70"/>
  <c r="B25" i="4"/>
  <c r="B21"/>
  <c r="B24"/>
  <c r="C31"/>
  <c r="A23" i="7"/>
  <c r="B26"/>
  <c r="B23"/>
  <c r="B23" i="2"/>
  <c r="B23" i="6"/>
  <c r="B23" i="5"/>
  <c r="A107" i="7"/>
  <c r="A106"/>
  <c r="A96"/>
  <c r="A97"/>
  <c r="A98"/>
  <c r="A99"/>
  <c r="A100"/>
  <c r="A101"/>
  <c r="A95"/>
  <c r="A90"/>
  <c r="A89"/>
  <c r="A83"/>
  <c r="A84"/>
  <c r="A71"/>
  <c r="A72"/>
  <c r="A73"/>
  <c r="A74"/>
  <c r="A75"/>
  <c r="A76"/>
  <c r="A77"/>
  <c r="A78"/>
  <c r="A70"/>
  <c r="A65"/>
  <c r="A54"/>
  <c r="A55"/>
  <c r="A56"/>
  <c r="A57"/>
  <c r="A58"/>
  <c r="A59"/>
  <c r="A60"/>
  <c r="A53"/>
  <c r="A32"/>
  <c r="A33"/>
  <c r="A34"/>
  <c r="A35"/>
  <c r="A36"/>
  <c r="A37"/>
  <c r="A38"/>
  <c r="A39"/>
  <c r="A40"/>
  <c r="A41"/>
  <c r="A42"/>
  <c r="A43"/>
  <c r="A44"/>
  <c r="A45"/>
  <c r="A46"/>
  <c r="A47"/>
  <c r="A48"/>
  <c r="A31"/>
  <c r="A30"/>
  <c r="A14"/>
  <c r="A15"/>
  <c r="A16"/>
  <c r="A17"/>
  <c r="A18"/>
  <c r="A19"/>
  <c r="A20"/>
  <c r="A21"/>
  <c r="A22"/>
  <c r="A24"/>
  <c r="A25"/>
  <c r="A13"/>
  <c r="A12"/>
  <c r="A11"/>
  <c r="A6"/>
  <c r="A5"/>
  <c r="A4"/>
  <c r="A3"/>
  <c r="B108"/>
  <c r="B107"/>
  <c r="B106"/>
  <c r="B109" s="1"/>
  <c r="B102"/>
  <c r="B101"/>
  <c r="B100"/>
  <c r="B99"/>
  <c r="B98"/>
  <c r="B97"/>
  <c r="B96"/>
  <c r="B95"/>
  <c r="B103" s="1"/>
  <c r="B91"/>
  <c r="B90"/>
  <c r="B89"/>
  <c r="B92" s="1"/>
  <c r="B85"/>
  <c r="B84"/>
  <c r="B83"/>
  <c r="B86" s="1"/>
  <c r="B79"/>
  <c r="B78"/>
  <c r="B77"/>
  <c r="B76"/>
  <c r="B75"/>
  <c r="B74"/>
  <c r="B73"/>
  <c r="B72"/>
  <c r="B71"/>
  <c r="B70"/>
  <c r="B80" s="1"/>
  <c r="B66"/>
  <c r="B65"/>
  <c r="B67" s="1"/>
  <c r="B61"/>
  <c r="B60"/>
  <c r="B59"/>
  <c r="B58"/>
  <c r="B57"/>
  <c r="B56"/>
  <c r="B55"/>
  <c r="B54"/>
  <c r="B53"/>
  <c r="B62" s="1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50" s="1"/>
  <c r="B25"/>
  <c r="B24"/>
  <c r="B22"/>
  <c r="B21"/>
  <c r="B20"/>
  <c r="B19"/>
  <c r="B18"/>
  <c r="B17"/>
  <c r="B16"/>
  <c r="B15"/>
  <c r="B14"/>
  <c r="B13"/>
  <c r="B12"/>
  <c r="B11"/>
  <c r="B27" s="1"/>
  <c r="B7"/>
  <c r="B6"/>
  <c r="B5"/>
  <c r="B4"/>
  <c r="B3"/>
  <c r="B8" s="1"/>
  <c r="D14" i="4"/>
  <c r="D13"/>
  <c r="B29" s="1"/>
  <c r="B108" i="2"/>
  <c r="B107"/>
  <c r="B106"/>
  <c r="B109" s="1"/>
  <c r="B108" i="6"/>
  <c r="B107"/>
  <c r="B106"/>
  <c r="B109" s="1"/>
  <c r="B107" i="5"/>
  <c r="B106"/>
  <c r="B109" s="1"/>
  <c r="C11" i="4" s="1"/>
  <c r="D11" s="1"/>
  <c r="B27" s="1"/>
  <c r="B108" i="5"/>
  <c r="B11" i="4" s="1"/>
  <c r="B102" i="2"/>
  <c r="B101"/>
  <c r="B100"/>
  <c r="B99"/>
  <c r="B98"/>
  <c r="B97"/>
  <c r="B96"/>
  <c r="B95"/>
  <c r="B103" s="1"/>
  <c r="B102" i="6"/>
  <c r="B101"/>
  <c r="B100"/>
  <c r="B99"/>
  <c r="B98"/>
  <c r="B97"/>
  <c r="B96"/>
  <c r="B95"/>
  <c r="B103" s="1"/>
  <c r="B101" i="5"/>
  <c r="B100"/>
  <c r="B99"/>
  <c r="B98"/>
  <c r="B97"/>
  <c r="B96"/>
  <c r="B95"/>
  <c r="B103" s="1"/>
  <c r="C10" i="4" s="1"/>
  <c r="D10" s="1"/>
  <c r="B26" s="1"/>
  <c r="B102" i="5"/>
  <c r="B10" i="4" s="1"/>
  <c r="B91" i="2"/>
  <c r="B90"/>
  <c r="B89"/>
  <c r="B92" s="1"/>
  <c r="B91" i="6"/>
  <c r="B90"/>
  <c r="B89"/>
  <c r="B92" s="1"/>
  <c r="B91" i="5"/>
  <c r="B9" i="4" s="1"/>
  <c r="B90" i="5"/>
  <c r="B89"/>
  <c r="B92" s="1"/>
  <c r="C9" i="4" s="1"/>
  <c r="D9" s="1"/>
  <c r="B85" i="2"/>
  <c r="B84"/>
  <c r="B83"/>
  <c r="B86" s="1"/>
  <c r="B85" i="6"/>
  <c r="B84"/>
  <c r="B83"/>
  <c r="B86" s="1"/>
  <c r="B84" i="5"/>
  <c r="B83"/>
  <c r="B86" s="1"/>
  <c r="C8" i="4" s="1"/>
  <c r="D8" s="1"/>
  <c r="B85" i="5"/>
  <c r="B8" i="4" s="1"/>
  <c r="B79" i="2"/>
  <c r="B78"/>
  <c r="B77"/>
  <c r="B76"/>
  <c r="B75"/>
  <c r="B74"/>
  <c r="B73"/>
  <c r="B72"/>
  <c r="B71"/>
  <c r="B70"/>
  <c r="B80" s="1"/>
  <c r="B79" i="6"/>
  <c r="B78"/>
  <c r="B77"/>
  <c r="B76"/>
  <c r="B75"/>
  <c r="B74"/>
  <c r="B73"/>
  <c r="B72"/>
  <c r="B71"/>
  <c r="B70"/>
  <c r="B80" s="1"/>
  <c r="B79" i="5"/>
  <c r="B7" i="4" s="1"/>
  <c r="B78" i="5"/>
  <c r="B77"/>
  <c r="B76"/>
  <c r="B75"/>
  <c r="B74"/>
  <c r="B73"/>
  <c r="B72"/>
  <c r="B71"/>
  <c r="B70"/>
  <c r="B80" s="1"/>
  <c r="C7" i="4" s="1"/>
  <c r="D7" s="1"/>
  <c r="B66" i="2"/>
  <c r="B65"/>
  <c r="B67" s="1"/>
  <c r="B66" i="6"/>
  <c r="B65"/>
  <c r="B67" s="1"/>
  <c r="B66" i="5"/>
  <c r="B6" i="4" s="1"/>
  <c r="B65" i="5"/>
  <c r="B67" s="1"/>
  <c r="C6" i="4" s="1"/>
  <c r="D6" s="1"/>
  <c r="B23" s="1"/>
  <c r="B61" i="2"/>
  <c r="B49"/>
  <c r="B60"/>
  <c r="B59"/>
  <c r="B58"/>
  <c r="B57"/>
  <c r="B56"/>
  <c r="B55"/>
  <c r="B54"/>
  <c r="B53"/>
  <c r="B62" s="1"/>
  <c r="B49" i="6"/>
  <c r="B61"/>
  <c r="B60"/>
  <c r="B59"/>
  <c r="B58"/>
  <c r="B57"/>
  <c r="B56"/>
  <c r="B55"/>
  <c r="B54"/>
  <c r="B53"/>
  <c r="B62" s="1"/>
  <c r="B49" i="5"/>
  <c r="B61"/>
  <c r="B5" i="4" s="1"/>
  <c r="B60" i="5"/>
  <c r="B59"/>
  <c r="B58"/>
  <c r="B57"/>
  <c r="B56"/>
  <c r="B55"/>
  <c r="B54"/>
  <c r="B53"/>
  <c r="B62" s="1"/>
  <c r="C5" i="4" s="1"/>
  <c r="D5" s="1"/>
  <c r="B22" s="1"/>
  <c r="B4"/>
  <c r="B48" i="2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50" s="1"/>
  <c r="B48" i="6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50" s="1"/>
  <c r="B48" i="5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50" s="1"/>
  <c r="B26" i="2"/>
  <c r="B25"/>
  <c r="B24"/>
  <c r="B22"/>
  <c r="B21"/>
  <c r="B20"/>
  <c r="B19"/>
  <c r="B18"/>
  <c r="B17"/>
  <c r="B16"/>
  <c r="B15"/>
  <c r="B14"/>
  <c r="B13"/>
  <c r="B12"/>
  <c r="B11"/>
  <c r="B27" s="1"/>
  <c r="B26" i="6"/>
  <c r="B25"/>
  <c r="B24"/>
  <c r="B22"/>
  <c r="B21"/>
  <c r="B20"/>
  <c r="B19"/>
  <c r="B18"/>
  <c r="B17"/>
  <c r="B16"/>
  <c r="B15"/>
  <c r="B14"/>
  <c r="B13"/>
  <c r="B12"/>
  <c r="B11"/>
  <c r="B27" s="1"/>
  <c r="B7" i="2"/>
  <c r="B7" i="6"/>
  <c r="B26" i="5"/>
  <c r="B3" i="4" s="1"/>
  <c r="B7" i="5"/>
  <c r="B2" i="4" s="1"/>
  <c r="B25" i="5"/>
  <c r="B24"/>
  <c r="B22"/>
  <c r="B21"/>
  <c r="B20"/>
  <c r="B19"/>
  <c r="B18"/>
  <c r="B17"/>
  <c r="B16"/>
  <c r="B15"/>
  <c r="B14"/>
  <c r="B13"/>
  <c r="B12"/>
  <c r="B11"/>
  <c r="B6" i="2"/>
  <c r="B5"/>
  <c r="B4"/>
  <c r="B3"/>
  <c r="B6" i="6"/>
  <c r="B5"/>
  <c r="B4"/>
  <c r="B3"/>
  <c r="B8" s="1"/>
  <c r="B6" i="5"/>
  <c r="B5"/>
  <c r="B4"/>
  <c r="B3"/>
  <c r="B112" i="7" l="1"/>
  <c r="B117" s="1"/>
  <c r="B8" i="2"/>
  <c r="C4" i="4"/>
  <c r="D4" s="1"/>
  <c r="B27" i="5"/>
  <c r="C3" i="4" s="1"/>
  <c r="D3" s="1"/>
  <c r="B20" s="1"/>
  <c r="B8" i="5"/>
  <c r="C2" i="4" s="1"/>
  <c r="D2" s="1"/>
  <c r="D16" l="1"/>
  <c r="B28"/>
  <c r="H11"/>
</calcChain>
</file>

<file path=xl/sharedStrings.xml><?xml version="1.0" encoding="utf-8"?>
<sst xmlns="http://schemas.openxmlformats.org/spreadsheetml/2006/main" count="472" uniqueCount="111">
  <si>
    <t>General</t>
  </si>
  <si>
    <t>Component</t>
  </si>
  <si>
    <t>Days (Adj)</t>
  </si>
  <si>
    <t>Cost</t>
  </si>
  <si>
    <t>Total Cost</t>
  </si>
  <si>
    <t>Use Case</t>
  </si>
  <si>
    <t>Hours Estimated</t>
  </si>
  <si>
    <t>Time Spent</t>
  </si>
  <si>
    <t>Over-Under</t>
  </si>
  <si>
    <t>Productivity Factor</t>
  </si>
  <si>
    <t>Total Hours Estimate</t>
  </si>
  <si>
    <t>Total Days (Adj)</t>
  </si>
  <si>
    <t>3.1.1.1. Edit Non-Purchasable Document</t>
  </si>
  <si>
    <t>3.1.1.2. Remove Non-Purchasable Document</t>
  </si>
  <si>
    <t>3.1.1.3. Add New Non-Purchasable Document</t>
  </si>
  <si>
    <t>3.2. View Purchasable Document Categories</t>
  </si>
  <si>
    <t>3.2.1. View All Purchasable Documents for Purchasable Document Category</t>
  </si>
  <si>
    <t>3.2.1.1. Edit Purchasable Document</t>
  </si>
  <si>
    <t>3.2.1.2. Archive Purchasable Document</t>
  </si>
  <si>
    <t>3.2.1.3. Add New Purchasable Document</t>
  </si>
  <si>
    <t>3.3. View Important Contacts</t>
  </si>
  <si>
    <t>3.3.1. Add Important Contact</t>
  </si>
  <si>
    <t>3.3.2. View/Modify Important Contact</t>
  </si>
  <si>
    <t>3.3.3. Remove Important Contact</t>
  </si>
  <si>
    <t>3.4. View Condo Document Orders Report</t>
  </si>
  <si>
    <t>3.4.1. View Condo Document Order Details</t>
  </si>
  <si>
    <t>4.1.2. Show Active Users</t>
  </si>
  <si>
    <t>4.1.3. Show Inactive Users</t>
  </si>
  <si>
    <t>6.2.1. Submit Contact Inquiry to Rental Agent</t>
  </si>
  <si>
    <t>6.3.1. Submit Contact Inquiry to Purchase Agent</t>
  </si>
  <si>
    <t>6.4.1. Select Document(s) to Order</t>
  </si>
  <si>
    <t>6.4.2. Pay for Document(s)</t>
  </si>
  <si>
    <t>6.4.3. Download Document(s)</t>
  </si>
  <si>
    <t>Building Information Reporting</t>
  </si>
  <si>
    <t>9.1. Generate Building Summary Report (Enhanced Version)</t>
  </si>
  <si>
    <t>9.1.1. Generate Rental Building Summary Report</t>
  </si>
  <si>
    <t>9.1.3. Generate Commercial Building Report</t>
  </si>
  <si>
    <t>9.1.4. E-mail Summary Report</t>
  </si>
  <si>
    <t>9.1.5. Export Summary Report to CSV</t>
  </si>
  <si>
    <t>9.1.6. Print Summary Report</t>
  </si>
  <si>
    <t>Modifications to Existing Gateway Functionality</t>
  </si>
  <si>
    <t>10.1. Archive Residential Rental Building or Residential Building Unit</t>
  </si>
  <si>
    <t>10.2. Send Residential Rental Building to Trash</t>
  </si>
  <si>
    <t>Requirements Engineering</t>
  </si>
  <si>
    <t>Database Modifications</t>
  </si>
  <si>
    <t>Testing and Deployment</t>
  </si>
  <si>
    <t>Important Notes</t>
  </si>
  <si>
    <t>Grand Total</t>
  </si>
  <si>
    <t>Use Cases Total</t>
  </si>
  <si>
    <t>Use Case Total</t>
  </si>
  <si>
    <t>1.1. Condominium User Login (Condominium Council Member or Condominium Building Unit Owner)</t>
  </si>
  <si>
    <t>1.3. Request Access to Condominium Building with Existing User Account</t>
  </si>
  <si>
    <t>1.4. Create New User Account and Request Access to Condominium Building</t>
  </si>
  <si>
    <t>Condominium Building and Unit Registration</t>
  </si>
  <si>
    <t>2.2. Create New Condominium Building</t>
  </si>
  <si>
    <t>2.3. View/Edit Existing Condominium Building</t>
  </si>
  <si>
    <t>2.3.1. Edit Condominium Building Photos</t>
  </si>
  <si>
    <t>2.3.2. Archive Condominium Building</t>
  </si>
  <si>
    <t>2.3.2.1. Send Condominium Building to Trash</t>
  </si>
  <si>
    <t>2.3.3. Edit Condominium Building Units</t>
  </si>
  <si>
    <t>2.3.3.1. New Condominium Building Unit</t>
  </si>
  <si>
    <t>2.3.3.3. View/Edit Existing Condominium Building Unit</t>
  </si>
  <si>
    <t>2.3.3.4. Edit Condominium Building Unit Photos</t>
  </si>
  <si>
    <t>2.3.3.5. Archive Condominium Building Unit</t>
  </si>
  <si>
    <t>2.3.4. Search Archived Condominium Buildings</t>
  </si>
  <si>
    <t>2.3.5. Unarchive Archived Condominium Building</t>
  </si>
  <si>
    <t>Condominium Information Management</t>
  </si>
  <si>
    <t>3.1. View Condominium Information Sections</t>
  </si>
  <si>
    <t>3.1.1. View All Non-Purchasable Documents for Condominium Information Section</t>
  </si>
  <si>
    <t>3.1.2. Add Condominium Information Section</t>
  </si>
  <si>
    <t>3.1.3. Edit Condominium Information Section</t>
  </si>
  <si>
    <t>3.1.4. Archive Condominium Information Section</t>
  </si>
  <si>
    <t>Condominium Building User Access Management</t>
  </si>
  <si>
    <t>4.1. Edit Assigned Condominium Building Users</t>
  </si>
  <si>
    <t>4.1.1. Show Pending Users (Currently in the Requested Condominium Access Queue)</t>
  </si>
  <si>
    <t>4.1.1.1. Approve Requested Access to Condominium Building</t>
  </si>
  <si>
    <t>4.1.1.2. Deny Requested Access to Condominium Building</t>
  </si>
  <si>
    <t>4.1.2.1. Deactivate Condominium Building User</t>
  </si>
  <si>
    <t>4.1.3.1. Activate Inactive Condominium Council Member/Condominium Building Unit Owner</t>
  </si>
  <si>
    <t>Condominium Building Search</t>
  </si>
  <si>
    <t>5.1. Search for Condominium Building</t>
  </si>
  <si>
    <t>Condominium Building Viewing (Public View)</t>
  </si>
  <si>
    <t>6.1. View Condominium Building Information</t>
  </si>
  <si>
    <t>6.2. View Condominium Building Rental Unit Information</t>
  </si>
  <si>
    <t>6.3. View Condominium Building Unit for Sale Information</t>
  </si>
  <si>
    <t>6.4. Order Condominium Documents</t>
  </si>
  <si>
    <t>Includes searching for Condominium building</t>
  </si>
  <si>
    <t>Condominium Building Viewing (Condominium Building Unit Owner View)</t>
  </si>
  <si>
    <t xml:space="preserve">7.1. View Condominium Information for Condominium Building </t>
  </si>
  <si>
    <t>Includes all Condominium sections and important contacts</t>
  </si>
  <si>
    <t>7.1.1. Download Condominium Documents for Viewing Purposes</t>
  </si>
  <si>
    <t>Condominium Building Viewing (Condominium Council Member View)</t>
  </si>
  <si>
    <t>8.1. View Condominium Information for Condominium Building</t>
  </si>
  <si>
    <t>8.1.1. Download Condominium Documents for Viewing Purposes</t>
  </si>
  <si>
    <t>9.1.2. Generate Condominium Building Summary Report</t>
  </si>
  <si>
    <t>1.2. Select Condominium Building Page</t>
  </si>
  <si>
    <t>2.1. View Condominium Building and Unit Registration Page</t>
  </si>
  <si>
    <t>2.3.3.2. Import Condominium Building Units from CSV</t>
  </si>
  <si>
    <t>2.3.3.6. Send Condominium Building Unit to Trash</t>
  </si>
  <si>
    <t>Presentable Components and Costs</t>
  </si>
  <si>
    <t>Rounded</t>
  </si>
  <si>
    <t>General Framework and Database Modifications</t>
  </si>
  <si>
    <t>Condominium Building Viewing</t>
  </si>
  <si>
    <t>Document Ordering</t>
  </si>
  <si>
    <t>MS1</t>
  </si>
  <si>
    <t>MS2</t>
  </si>
  <si>
    <t>MS3</t>
  </si>
  <si>
    <t>Total</t>
  </si>
  <si>
    <t>IP</t>
  </si>
  <si>
    <t>C</t>
  </si>
  <si>
    <t>P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</si>
</sst>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7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3" fillId="0" borderId="0" xfId="0" applyFont="1" applyAlignment="1">
      <alignment horizontal="left" indent="5"/>
    </xf>
    <xf numFmtId="0" fontId="3" fillId="0" borderId="0" xfId="0" applyFont="1" applyAlignment="1">
      <alignment horizontal="left" indent="8"/>
    </xf>
    <xf numFmtId="0" fontId="3" fillId="0" borderId="0" xfId="0" applyFont="1" applyAlignment="1">
      <alignment horizontal="left" indent="10"/>
    </xf>
    <xf numFmtId="0" fontId="3" fillId="0" borderId="0" xfId="0" applyFont="1" applyAlignment="1">
      <alignment horizontal="left" indent="15"/>
    </xf>
    <xf numFmtId="0" fontId="4" fillId="0" borderId="0" xfId="0" applyFont="1"/>
    <xf numFmtId="164" fontId="2" fillId="0" borderId="0" xfId="0" applyNumberFormat="1" applyFont="1"/>
    <xf numFmtId="164" fontId="0" fillId="0" borderId="0" xfId="0" applyNumberFormat="1"/>
    <xf numFmtId="0" fontId="5" fillId="0" borderId="0" xfId="0" applyFont="1" applyAlignment="1">
      <alignment horizontal="left" indent="5"/>
    </xf>
    <xf numFmtId="0" fontId="5" fillId="0" borderId="0" xfId="0" applyFont="1" applyAlignment="1">
      <alignment horizontal="left" indent="10"/>
    </xf>
    <xf numFmtId="0" fontId="6" fillId="0" borderId="0" xfId="0" applyFont="1"/>
    <xf numFmtId="164" fontId="0" fillId="0" borderId="0" xfId="0" applyNumberFormat="1" applyFont="1"/>
    <xf numFmtId="0" fontId="0" fillId="0" borderId="0" xfId="0" applyNumberFormat="1" applyFont="1"/>
    <xf numFmtId="0" fontId="0" fillId="0" borderId="0" xfId="0" applyFont="1" applyAlignment="1">
      <alignment horizontal="left" indent="5"/>
    </xf>
    <xf numFmtId="1" fontId="0" fillId="0" borderId="0" xfId="0" applyNumberFormat="1" applyFont="1" applyAlignment="1"/>
    <xf numFmtId="1" fontId="0" fillId="0" borderId="0" xfId="0" applyNumberFormat="1"/>
    <xf numFmtId="0" fontId="0" fillId="0" borderId="0" xfId="0" applyNumberFormat="1" applyFont="1" applyAlignment="1"/>
    <xf numFmtId="0" fontId="0" fillId="0" borderId="0" xfId="0" applyNumberFormat="1"/>
    <xf numFmtId="0" fontId="4" fillId="0" borderId="0" xfId="0" applyFont="1" applyAlignment="1">
      <alignment horizontal="left" indent="5"/>
    </xf>
    <xf numFmtId="164" fontId="0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9"/>
  <sheetViews>
    <sheetView workbookViewId="0">
      <selection activeCell="A23" sqref="A23:XFD23"/>
    </sheetView>
  </sheetViews>
  <sheetFormatPr defaultRowHeight="15"/>
  <cols>
    <col min="1" max="1" width="19.5703125" customWidth="1"/>
    <col min="2" max="2" width="10" bestFit="1" customWidth="1"/>
    <col min="3" max="3" width="11.28515625" customWidth="1"/>
    <col min="4" max="4" width="11.5703125" bestFit="1" customWidth="1"/>
    <col min="5" max="5" width="77.85546875" bestFit="1" customWidth="1"/>
    <col min="6" max="6" width="38.42578125" style="3" customWidth="1"/>
  </cols>
  <sheetData>
    <row r="1" spans="1:8" s="2" customFormat="1">
      <c r="A1" s="2" t="s">
        <v>6</v>
      </c>
      <c r="B1" s="2" t="s">
        <v>2</v>
      </c>
      <c r="C1" s="2" t="s">
        <v>7</v>
      </c>
      <c r="D1" s="2" t="s">
        <v>8</v>
      </c>
      <c r="E1" s="2" t="s">
        <v>5</v>
      </c>
      <c r="F1" s="2" t="s">
        <v>46</v>
      </c>
      <c r="G1" s="2">
        <v>5.5</v>
      </c>
      <c r="H1" s="2" t="s">
        <v>9</v>
      </c>
    </row>
    <row r="2" spans="1:8" s="2" customFormat="1" ht="21">
      <c r="A2" s="14" t="s">
        <v>0</v>
      </c>
      <c r="F2" s="3"/>
    </row>
    <row r="3" spans="1:8">
      <c r="A3">
        <v>0.5</v>
      </c>
      <c r="B3">
        <f>A3/G1</f>
        <v>9.0909090909090912E-2</v>
      </c>
      <c r="E3" t="s">
        <v>50</v>
      </c>
    </row>
    <row r="4" spans="1:8">
      <c r="A4">
        <v>1.5</v>
      </c>
      <c r="B4">
        <f>A4/G1</f>
        <v>0.27272727272727271</v>
      </c>
      <c r="E4" t="s">
        <v>95</v>
      </c>
    </row>
    <row r="5" spans="1:8">
      <c r="A5">
        <v>3.5</v>
      </c>
      <c r="B5">
        <f>A5/G1</f>
        <v>0.63636363636363635</v>
      </c>
      <c r="E5" t="s">
        <v>51</v>
      </c>
    </row>
    <row r="6" spans="1:8">
      <c r="A6">
        <v>2</v>
      </c>
      <c r="B6">
        <f>A6/G1</f>
        <v>0.36363636363636365</v>
      </c>
      <c r="E6" t="s">
        <v>52</v>
      </c>
    </row>
    <row r="7" spans="1:8">
      <c r="A7" s="2" t="s">
        <v>10</v>
      </c>
      <c r="B7" s="2">
        <f>SUM(A3:A6)</f>
        <v>7.5</v>
      </c>
    </row>
    <row r="8" spans="1:8">
      <c r="A8" s="2" t="s">
        <v>11</v>
      </c>
      <c r="B8" s="2">
        <f>SUM(B3:B6)</f>
        <v>1.3636363636363638</v>
      </c>
    </row>
    <row r="10" spans="1:8" ht="21">
      <c r="A10" s="14" t="s">
        <v>53</v>
      </c>
    </row>
    <row r="11" spans="1:8">
      <c r="A11">
        <v>1</v>
      </c>
      <c r="B11">
        <f>A11/G1</f>
        <v>0.18181818181818182</v>
      </c>
      <c r="E11" t="s">
        <v>96</v>
      </c>
    </row>
    <row r="12" spans="1:8">
      <c r="A12">
        <v>3.5</v>
      </c>
      <c r="B12">
        <f>A12/G1</f>
        <v>0.63636363636363635</v>
      </c>
      <c r="E12" t="s">
        <v>54</v>
      </c>
    </row>
    <row r="13" spans="1:8">
      <c r="A13">
        <v>1.5</v>
      </c>
      <c r="B13">
        <f>A13/G1</f>
        <v>0.27272727272727271</v>
      </c>
      <c r="E13" t="s">
        <v>55</v>
      </c>
    </row>
    <row r="14" spans="1:8">
      <c r="A14">
        <v>1.5</v>
      </c>
      <c r="B14">
        <f>A14/G1</f>
        <v>0.27272727272727271</v>
      </c>
      <c r="E14" t="s">
        <v>56</v>
      </c>
    </row>
    <row r="15" spans="1:8">
      <c r="A15">
        <v>0.5</v>
      </c>
      <c r="B15">
        <f>A15/G1</f>
        <v>9.0909090909090912E-2</v>
      </c>
      <c r="E15" t="s">
        <v>57</v>
      </c>
    </row>
    <row r="16" spans="1:8">
      <c r="A16">
        <v>0</v>
      </c>
      <c r="B16">
        <f>A16/G1</f>
        <v>0</v>
      </c>
      <c r="E16" t="s">
        <v>58</v>
      </c>
    </row>
    <row r="17" spans="1:5">
      <c r="A17">
        <v>2</v>
      </c>
      <c r="B17">
        <f>A17/G1</f>
        <v>0.36363636363636365</v>
      </c>
      <c r="E17" t="s">
        <v>59</v>
      </c>
    </row>
    <row r="18" spans="1:5">
      <c r="A18">
        <v>2</v>
      </c>
      <c r="B18">
        <f>A18/G1</f>
        <v>0.36363636363636365</v>
      </c>
      <c r="E18" t="s">
        <v>60</v>
      </c>
    </row>
    <row r="19" spans="1:5">
      <c r="A19">
        <v>0</v>
      </c>
      <c r="B19">
        <f>A19/G1</f>
        <v>0</v>
      </c>
      <c r="E19" t="s">
        <v>97</v>
      </c>
    </row>
    <row r="20" spans="1:5">
      <c r="A20">
        <v>2</v>
      </c>
      <c r="B20">
        <f>A20/G1</f>
        <v>0.36363636363636365</v>
      </c>
      <c r="E20" t="s">
        <v>61</v>
      </c>
    </row>
    <row r="21" spans="1:5">
      <c r="A21">
        <v>2</v>
      </c>
      <c r="B21">
        <f>A21/G1</f>
        <v>0.36363636363636365</v>
      </c>
      <c r="E21" t="s">
        <v>62</v>
      </c>
    </row>
    <row r="22" spans="1:5">
      <c r="A22">
        <v>0.5</v>
      </c>
      <c r="B22">
        <f>A22/G1</f>
        <v>9.0909090909090912E-2</v>
      </c>
      <c r="E22" t="s">
        <v>63</v>
      </c>
    </row>
    <row r="23" spans="1:5">
      <c r="A23">
        <v>0</v>
      </c>
      <c r="B23">
        <f>A23/G1</f>
        <v>0</v>
      </c>
      <c r="E23" t="s">
        <v>98</v>
      </c>
    </row>
    <row r="24" spans="1:5">
      <c r="A24">
        <v>2</v>
      </c>
      <c r="B24">
        <f>A24/G1</f>
        <v>0.36363636363636365</v>
      </c>
      <c r="E24" t="s">
        <v>64</v>
      </c>
    </row>
    <row r="25" spans="1:5">
      <c r="A25">
        <v>0.5</v>
      </c>
      <c r="B25">
        <f>A25/G1</f>
        <v>9.0909090909090912E-2</v>
      </c>
      <c r="E25" t="s">
        <v>65</v>
      </c>
    </row>
    <row r="26" spans="1:5">
      <c r="A26" s="2" t="s">
        <v>10</v>
      </c>
      <c r="B26" s="2">
        <f>SUM(A11:A25)</f>
        <v>19</v>
      </c>
    </row>
    <row r="27" spans="1:5">
      <c r="A27" s="2" t="s">
        <v>11</v>
      </c>
      <c r="B27" s="2">
        <f>SUM(B11:B25)</f>
        <v>3.4545454545454546</v>
      </c>
    </row>
    <row r="29" spans="1:5" ht="21">
      <c r="A29" s="14" t="s">
        <v>66</v>
      </c>
    </row>
    <row r="30" spans="1:5">
      <c r="A30">
        <v>1</v>
      </c>
      <c r="B30">
        <f>A30/G1</f>
        <v>0.18181818181818182</v>
      </c>
      <c r="E30" s="3" t="s">
        <v>67</v>
      </c>
    </row>
    <row r="31" spans="1:5">
      <c r="A31">
        <v>1</v>
      </c>
      <c r="B31">
        <f>A31/G1</f>
        <v>0.18181818181818182</v>
      </c>
      <c r="E31" s="3" t="s">
        <v>68</v>
      </c>
    </row>
    <row r="32" spans="1:5">
      <c r="A32">
        <v>1</v>
      </c>
      <c r="B32">
        <f>A32/G1</f>
        <v>0.18181818181818182</v>
      </c>
      <c r="E32" s="3" t="s">
        <v>12</v>
      </c>
    </row>
    <row r="33" spans="1:5">
      <c r="A33">
        <v>0.5</v>
      </c>
      <c r="B33">
        <f>A33/G1</f>
        <v>9.0909090909090912E-2</v>
      </c>
      <c r="E33" s="3" t="s">
        <v>13</v>
      </c>
    </row>
    <row r="34" spans="1:5">
      <c r="A34">
        <v>1.5</v>
      </c>
      <c r="B34">
        <f>A34/G1</f>
        <v>0.27272727272727271</v>
      </c>
      <c r="E34" s="3" t="s">
        <v>14</v>
      </c>
    </row>
    <row r="35" spans="1:5">
      <c r="A35">
        <v>0</v>
      </c>
      <c r="B35">
        <f>A35/G1</f>
        <v>0</v>
      </c>
      <c r="E35" s="3" t="s">
        <v>69</v>
      </c>
    </row>
    <row r="36" spans="1:5">
      <c r="A36">
        <v>0</v>
      </c>
      <c r="B36">
        <f>A36/G1</f>
        <v>0</v>
      </c>
      <c r="E36" s="3" t="s">
        <v>70</v>
      </c>
    </row>
    <row r="37" spans="1:5">
      <c r="A37">
        <v>0</v>
      </c>
      <c r="B37">
        <f>A37/G1</f>
        <v>0</v>
      </c>
      <c r="E37" s="3" t="s">
        <v>71</v>
      </c>
    </row>
    <row r="38" spans="1:5">
      <c r="A38">
        <v>1</v>
      </c>
      <c r="B38">
        <f>A38/G1</f>
        <v>0.18181818181818182</v>
      </c>
      <c r="E38" s="3" t="s">
        <v>15</v>
      </c>
    </row>
    <row r="39" spans="1:5">
      <c r="A39">
        <v>2</v>
      </c>
      <c r="B39">
        <f>A39/G1</f>
        <v>0.36363636363636365</v>
      </c>
      <c r="E39" s="3" t="s">
        <v>16</v>
      </c>
    </row>
    <row r="40" spans="1:5">
      <c r="A40">
        <v>1.5</v>
      </c>
      <c r="B40">
        <f>A40/G1</f>
        <v>0.27272727272727271</v>
      </c>
      <c r="E40" s="3" t="s">
        <v>17</v>
      </c>
    </row>
    <row r="41" spans="1:5">
      <c r="A41">
        <v>0.5</v>
      </c>
      <c r="B41">
        <f>A41/G1</f>
        <v>9.0909090909090912E-2</v>
      </c>
      <c r="E41" s="3" t="s">
        <v>18</v>
      </c>
    </row>
    <row r="42" spans="1:5">
      <c r="A42">
        <v>3</v>
      </c>
      <c r="B42">
        <f>A42/G1</f>
        <v>0.54545454545454541</v>
      </c>
      <c r="E42" s="3" t="s">
        <v>19</v>
      </c>
    </row>
    <row r="43" spans="1:5">
      <c r="A43">
        <v>1</v>
      </c>
      <c r="B43">
        <f>A43/G1</f>
        <v>0.18181818181818182</v>
      </c>
      <c r="E43" s="3" t="s">
        <v>20</v>
      </c>
    </row>
    <row r="44" spans="1:5">
      <c r="A44">
        <v>1.5</v>
      </c>
      <c r="B44">
        <f>A44/G1</f>
        <v>0.27272727272727271</v>
      </c>
      <c r="E44" s="3" t="s">
        <v>21</v>
      </c>
    </row>
    <row r="45" spans="1:5">
      <c r="A45">
        <v>1</v>
      </c>
      <c r="B45">
        <f>A45/G1</f>
        <v>0.18181818181818182</v>
      </c>
      <c r="E45" s="3" t="s">
        <v>22</v>
      </c>
    </row>
    <row r="46" spans="1:5">
      <c r="A46">
        <v>0.5</v>
      </c>
      <c r="B46">
        <f>A46/G1</f>
        <v>9.0909090909090912E-2</v>
      </c>
      <c r="E46" s="3" t="s">
        <v>23</v>
      </c>
    </row>
    <row r="47" spans="1:5">
      <c r="A47">
        <v>2</v>
      </c>
      <c r="B47">
        <f>A47/G1</f>
        <v>0.36363636363636365</v>
      </c>
      <c r="E47" s="3" t="s">
        <v>24</v>
      </c>
    </row>
    <row r="48" spans="1:5">
      <c r="A48">
        <v>2</v>
      </c>
      <c r="B48">
        <f>A48/G1</f>
        <v>0.36363636363636365</v>
      </c>
      <c r="E48" s="3" t="s">
        <v>25</v>
      </c>
    </row>
    <row r="49" spans="1:5">
      <c r="A49" s="2" t="s">
        <v>10</v>
      </c>
      <c r="B49" s="2">
        <f>SUM(A30:A48)</f>
        <v>21</v>
      </c>
    </row>
    <row r="50" spans="1:5">
      <c r="A50" s="2" t="s">
        <v>11</v>
      </c>
      <c r="B50" s="2">
        <f>SUM(B30:B48)</f>
        <v>3.8181818181818175</v>
      </c>
    </row>
    <row r="52" spans="1:5" ht="21">
      <c r="A52" s="14" t="s">
        <v>72</v>
      </c>
    </row>
    <row r="53" spans="1:5">
      <c r="A53">
        <v>1.5</v>
      </c>
      <c r="B53">
        <f>A53/G1</f>
        <v>0.27272727272727271</v>
      </c>
      <c r="E53" t="s">
        <v>73</v>
      </c>
    </row>
    <row r="54" spans="1:5">
      <c r="A54">
        <v>1</v>
      </c>
      <c r="B54">
        <f>A54/G1</f>
        <v>0.18181818181818182</v>
      </c>
      <c r="E54" t="s">
        <v>74</v>
      </c>
    </row>
    <row r="55" spans="1:5">
      <c r="A55">
        <v>0.5</v>
      </c>
      <c r="B55">
        <f>A55/G1</f>
        <v>9.0909090909090912E-2</v>
      </c>
      <c r="E55" t="s">
        <v>75</v>
      </c>
    </row>
    <row r="56" spans="1:5">
      <c r="A56">
        <v>0.5</v>
      </c>
      <c r="B56">
        <f>A56/G1</f>
        <v>9.0909090909090912E-2</v>
      </c>
      <c r="E56" t="s">
        <v>76</v>
      </c>
    </row>
    <row r="57" spans="1:5">
      <c r="A57">
        <v>1</v>
      </c>
      <c r="B57">
        <f>A57/G1</f>
        <v>0.18181818181818182</v>
      </c>
      <c r="E57" t="s">
        <v>26</v>
      </c>
    </row>
    <row r="58" spans="1:5">
      <c r="A58">
        <v>0</v>
      </c>
      <c r="B58">
        <f>A58/G1</f>
        <v>0</v>
      </c>
      <c r="E58" t="s">
        <v>77</v>
      </c>
    </row>
    <row r="59" spans="1:5">
      <c r="A59">
        <v>1</v>
      </c>
      <c r="B59">
        <f>A59/G1</f>
        <v>0.18181818181818182</v>
      </c>
      <c r="E59" t="s">
        <v>27</v>
      </c>
    </row>
    <row r="60" spans="1:5">
      <c r="A60">
        <v>0</v>
      </c>
      <c r="B60">
        <f>A60/G1</f>
        <v>0</v>
      </c>
      <c r="E60" t="s">
        <v>78</v>
      </c>
    </row>
    <row r="61" spans="1:5">
      <c r="A61" s="2" t="s">
        <v>10</v>
      </c>
      <c r="B61">
        <f>SUM(A53:A60)</f>
        <v>5.5</v>
      </c>
    </row>
    <row r="62" spans="1:5">
      <c r="A62" s="2" t="s">
        <v>11</v>
      </c>
      <c r="B62">
        <f>SUM(B53:B60)</f>
        <v>1</v>
      </c>
    </row>
    <row r="64" spans="1:5" ht="21">
      <c r="A64" s="14" t="s">
        <v>79</v>
      </c>
    </row>
    <row r="65" spans="1:6">
      <c r="A65">
        <v>6</v>
      </c>
      <c r="B65">
        <f>A65/G1</f>
        <v>1.0909090909090908</v>
      </c>
      <c r="E65" t="s">
        <v>80</v>
      </c>
    </row>
    <row r="66" spans="1:6">
      <c r="A66" s="2" t="s">
        <v>10</v>
      </c>
      <c r="B66">
        <f>SUM(A65)</f>
        <v>6</v>
      </c>
    </row>
    <row r="67" spans="1:6">
      <c r="A67" s="2" t="s">
        <v>11</v>
      </c>
      <c r="B67">
        <f>SUM(B65)</f>
        <v>1.0909090909090908</v>
      </c>
    </row>
    <row r="69" spans="1:6" ht="21">
      <c r="A69" s="14" t="s">
        <v>81</v>
      </c>
    </row>
    <row r="70" spans="1:6">
      <c r="A70">
        <v>8</v>
      </c>
      <c r="B70">
        <f>A70/G1</f>
        <v>1.4545454545454546</v>
      </c>
      <c r="E70" t="s">
        <v>82</v>
      </c>
    </row>
    <row r="71" spans="1:6">
      <c r="A71">
        <v>6</v>
      </c>
      <c r="B71">
        <f>A71/G1</f>
        <v>1.0909090909090908</v>
      </c>
      <c r="E71" t="s">
        <v>83</v>
      </c>
    </row>
    <row r="72" spans="1:6">
      <c r="A72">
        <v>1.5</v>
      </c>
      <c r="B72">
        <f>A72/G1</f>
        <v>0.27272727272727271</v>
      </c>
      <c r="E72" t="s">
        <v>28</v>
      </c>
    </row>
    <row r="73" spans="1:6">
      <c r="A73">
        <v>5</v>
      </c>
      <c r="B73">
        <f>A73/G1</f>
        <v>0.90909090909090906</v>
      </c>
      <c r="E73" t="s">
        <v>84</v>
      </c>
    </row>
    <row r="74" spans="1:6">
      <c r="A74">
        <v>1</v>
      </c>
      <c r="B74">
        <f>A74/G1</f>
        <v>0.18181818181818182</v>
      </c>
      <c r="E74" t="s">
        <v>29</v>
      </c>
    </row>
    <row r="75" spans="1:6">
      <c r="A75">
        <v>5</v>
      </c>
      <c r="B75">
        <f>A75/G1</f>
        <v>0.90909090909090906</v>
      </c>
      <c r="E75" t="s">
        <v>85</v>
      </c>
      <c r="F75" t="s">
        <v>86</v>
      </c>
    </row>
    <row r="76" spans="1:6">
      <c r="A76">
        <v>7</v>
      </c>
      <c r="B76">
        <f>A76/G1</f>
        <v>1.2727272727272727</v>
      </c>
      <c r="E76" t="s">
        <v>30</v>
      </c>
    </row>
    <row r="77" spans="1:6">
      <c r="A77">
        <v>2</v>
      </c>
      <c r="B77">
        <f>A77/G1</f>
        <v>0.36363636363636365</v>
      </c>
      <c r="E77" t="s">
        <v>31</v>
      </c>
    </row>
    <row r="78" spans="1:6">
      <c r="A78">
        <v>1</v>
      </c>
      <c r="B78">
        <f>A78/G1</f>
        <v>0.18181818181818182</v>
      </c>
      <c r="E78" t="s">
        <v>32</v>
      </c>
    </row>
    <row r="79" spans="1:6">
      <c r="A79" s="2" t="s">
        <v>10</v>
      </c>
      <c r="B79">
        <f>SUM(A70:A78)</f>
        <v>36.5</v>
      </c>
    </row>
    <row r="80" spans="1:6">
      <c r="A80" s="2" t="s">
        <v>11</v>
      </c>
      <c r="B80">
        <f>SUM(B70:B78)</f>
        <v>6.6363636363636358</v>
      </c>
    </row>
    <row r="82" spans="1:6" ht="21">
      <c r="A82" s="14" t="s">
        <v>87</v>
      </c>
    </row>
    <row r="83" spans="1:6">
      <c r="A83">
        <v>7</v>
      </c>
      <c r="B83">
        <f>A83/G1</f>
        <v>1.2727272727272727</v>
      </c>
      <c r="E83" t="s">
        <v>88</v>
      </c>
      <c r="F83" t="s">
        <v>89</v>
      </c>
    </row>
    <row r="84" spans="1:6">
      <c r="A84">
        <v>0</v>
      </c>
      <c r="B84">
        <f>A84/G1</f>
        <v>0</v>
      </c>
      <c r="E84" t="s">
        <v>90</v>
      </c>
    </row>
    <row r="85" spans="1:6">
      <c r="A85" s="2" t="s">
        <v>10</v>
      </c>
      <c r="B85">
        <f>SUM(A83:A84)</f>
        <v>7</v>
      </c>
    </row>
    <row r="86" spans="1:6">
      <c r="A86" s="2" t="s">
        <v>11</v>
      </c>
      <c r="B86">
        <f>SUM(B83:B84)</f>
        <v>1.2727272727272727</v>
      </c>
    </row>
    <row r="88" spans="1:6" ht="21">
      <c r="A88" s="14" t="s">
        <v>91</v>
      </c>
    </row>
    <row r="89" spans="1:6">
      <c r="A89">
        <v>2</v>
      </c>
      <c r="B89">
        <f>A89/G1</f>
        <v>0.36363636363636365</v>
      </c>
      <c r="E89" t="s">
        <v>92</v>
      </c>
    </row>
    <row r="90" spans="1:6">
      <c r="A90">
        <v>0</v>
      </c>
      <c r="B90">
        <f>A90/G1</f>
        <v>0</v>
      </c>
      <c r="E90" t="s">
        <v>93</v>
      </c>
    </row>
    <row r="91" spans="1:6">
      <c r="A91" s="2" t="s">
        <v>10</v>
      </c>
      <c r="B91">
        <f>SUM(A89:A90)</f>
        <v>2</v>
      </c>
    </row>
    <row r="92" spans="1:6">
      <c r="A92" s="2" t="s">
        <v>11</v>
      </c>
      <c r="B92">
        <f>SUM(B89:B90)</f>
        <v>0.36363636363636365</v>
      </c>
    </row>
    <row r="94" spans="1:6" ht="21">
      <c r="A94" s="14" t="s">
        <v>33</v>
      </c>
    </row>
    <row r="95" spans="1:6">
      <c r="A95">
        <v>2</v>
      </c>
      <c r="B95">
        <f>A95/G1</f>
        <v>0.36363636363636365</v>
      </c>
      <c r="E95" t="s">
        <v>34</v>
      </c>
    </row>
    <row r="96" spans="1:6">
      <c r="A96">
        <v>2</v>
      </c>
      <c r="B96">
        <f>A96/G1</f>
        <v>0.36363636363636365</v>
      </c>
      <c r="E96" t="s">
        <v>35</v>
      </c>
    </row>
    <row r="97" spans="1:5">
      <c r="A97">
        <v>2</v>
      </c>
      <c r="B97">
        <f>A97/G1</f>
        <v>0.36363636363636365</v>
      </c>
      <c r="E97" t="s">
        <v>94</v>
      </c>
    </row>
    <row r="98" spans="1:5">
      <c r="A98">
        <v>2</v>
      </c>
      <c r="B98">
        <f>A98/G1</f>
        <v>0.36363636363636365</v>
      </c>
      <c r="E98" t="s">
        <v>36</v>
      </c>
    </row>
    <row r="99" spans="1:5">
      <c r="A99">
        <v>3</v>
      </c>
      <c r="B99">
        <f>A99/G1</f>
        <v>0.54545454545454541</v>
      </c>
      <c r="E99" t="s">
        <v>37</v>
      </c>
    </row>
    <row r="100" spans="1:5">
      <c r="A100">
        <v>1</v>
      </c>
      <c r="B100">
        <f>A100/G1</f>
        <v>0.18181818181818182</v>
      </c>
      <c r="E100" t="s">
        <v>38</v>
      </c>
    </row>
    <row r="101" spans="1:5">
      <c r="A101">
        <v>2</v>
      </c>
      <c r="B101">
        <f>A101/G1</f>
        <v>0.36363636363636365</v>
      </c>
      <c r="E101" t="s">
        <v>39</v>
      </c>
    </row>
    <row r="102" spans="1:5">
      <c r="A102" s="2" t="s">
        <v>10</v>
      </c>
      <c r="B102">
        <f>SUM(A95:A101)</f>
        <v>14</v>
      </c>
    </row>
    <row r="103" spans="1:5">
      <c r="A103" s="2" t="s">
        <v>11</v>
      </c>
      <c r="B103">
        <f>SUM(B95:B101)</f>
        <v>2.5454545454545454</v>
      </c>
    </row>
    <row r="105" spans="1:5" ht="21">
      <c r="A105" s="14" t="s">
        <v>40</v>
      </c>
    </row>
    <row r="106" spans="1:5">
      <c r="A106">
        <v>0</v>
      </c>
      <c r="B106">
        <f>A106/G1</f>
        <v>0</v>
      </c>
      <c r="E106" t="s">
        <v>41</v>
      </c>
    </row>
    <row r="107" spans="1:5">
      <c r="A107">
        <v>0.5</v>
      </c>
      <c r="B107">
        <f>A107/G1</f>
        <v>9.0909090909090912E-2</v>
      </c>
      <c r="E107" t="s">
        <v>42</v>
      </c>
    </row>
    <row r="108" spans="1:5">
      <c r="A108" s="2" t="s">
        <v>10</v>
      </c>
      <c r="B108">
        <f>SUM(A106:A107)</f>
        <v>0.5</v>
      </c>
    </row>
    <row r="109" spans="1:5">
      <c r="A109" s="2" t="s">
        <v>11</v>
      </c>
      <c r="B109">
        <f>SUM(B106:B107)</f>
        <v>9.0909090909090912E-2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9"/>
  <sheetViews>
    <sheetView topLeftCell="A68" workbookViewId="0">
      <selection activeCell="B49" sqref="B49"/>
    </sheetView>
  </sheetViews>
  <sheetFormatPr defaultRowHeight="15"/>
  <cols>
    <col min="1" max="1" width="19" customWidth="1"/>
    <col min="2" max="2" width="10" bestFit="1" customWidth="1"/>
    <col min="3" max="3" width="11" bestFit="1" customWidth="1"/>
    <col min="4" max="4" width="11.5703125" bestFit="1" customWidth="1"/>
  </cols>
  <sheetData>
    <row r="1" spans="1:7">
      <c r="A1" s="2" t="s">
        <v>6</v>
      </c>
      <c r="B1" s="2" t="s">
        <v>2</v>
      </c>
      <c r="C1" s="2" t="s">
        <v>7</v>
      </c>
      <c r="D1" s="2" t="s">
        <v>8</v>
      </c>
      <c r="E1" s="2" t="s">
        <v>5</v>
      </c>
      <c r="F1" s="2">
        <v>5.5</v>
      </c>
      <c r="G1" s="2" t="s">
        <v>9</v>
      </c>
    </row>
    <row r="2" spans="1:7" ht="21">
      <c r="A2" s="14" t="s">
        <v>0</v>
      </c>
      <c r="B2" s="2"/>
      <c r="C2" s="2"/>
      <c r="D2" s="2"/>
      <c r="E2" s="2"/>
      <c r="F2" s="2"/>
      <c r="G2" s="2"/>
    </row>
    <row r="3" spans="1:7">
      <c r="A3">
        <v>0.5</v>
      </c>
      <c r="B3">
        <f>A3/F1</f>
        <v>9.0909090909090912E-2</v>
      </c>
      <c r="E3" t="s">
        <v>50</v>
      </c>
    </row>
    <row r="4" spans="1:7">
      <c r="A4">
        <v>2</v>
      </c>
      <c r="B4">
        <f>A4/F1</f>
        <v>0.36363636363636365</v>
      </c>
      <c r="E4" t="s">
        <v>95</v>
      </c>
    </row>
    <row r="5" spans="1:7">
      <c r="A5">
        <v>3</v>
      </c>
      <c r="B5">
        <f>A5/F1</f>
        <v>0.54545454545454541</v>
      </c>
      <c r="E5" t="s">
        <v>51</v>
      </c>
    </row>
    <row r="6" spans="1:7">
      <c r="A6">
        <v>2</v>
      </c>
      <c r="B6">
        <f>A6/F1</f>
        <v>0.36363636363636365</v>
      </c>
      <c r="E6" t="s">
        <v>52</v>
      </c>
    </row>
    <row r="7" spans="1:7">
      <c r="A7" s="2" t="s">
        <v>10</v>
      </c>
      <c r="B7" s="2">
        <f>SUM(A3:A6)</f>
        <v>7.5</v>
      </c>
    </row>
    <row r="8" spans="1:7">
      <c r="A8" s="2" t="s">
        <v>11</v>
      </c>
      <c r="B8" s="2">
        <f>SUM(B3:B6)</f>
        <v>1.3636363636363638</v>
      </c>
    </row>
    <row r="10" spans="1:7" ht="21">
      <c r="A10" s="14" t="s">
        <v>53</v>
      </c>
    </row>
    <row r="11" spans="1:7">
      <c r="A11">
        <v>1.5</v>
      </c>
      <c r="B11">
        <f>A11/F1</f>
        <v>0.27272727272727271</v>
      </c>
      <c r="E11" t="s">
        <v>96</v>
      </c>
    </row>
    <row r="12" spans="1:7">
      <c r="A12">
        <v>2.5</v>
      </c>
      <c r="B12">
        <f>A12/F1</f>
        <v>0.45454545454545453</v>
      </c>
      <c r="E12" t="s">
        <v>54</v>
      </c>
    </row>
    <row r="13" spans="1:7">
      <c r="A13">
        <v>2</v>
      </c>
      <c r="B13">
        <f>A13/F1</f>
        <v>0.36363636363636365</v>
      </c>
      <c r="E13" t="s">
        <v>55</v>
      </c>
    </row>
    <row r="14" spans="1:7">
      <c r="A14">
        <v>2</v>
      </c>
      <c r="B14">
        <f>A14/F1</f>
        <v>0.36363636363636365</v>
      </c>
      <c r="E14" t="s">
        <v>56</v>
      </c>
    </row>
    <row r="15" spans="1:7">
      <c r="A15">
        <v>0.5</v>
      </c>
      <c r="B15">
        <f>A15/F1</f>
        <v>9.0909090909090912E-2</v>
      </c>
      <c r="E15" t="s">
        <v>57</v>
      </c>
    </row>
    <row r="16" spans="1:7">
      <c r="A16">
        <v>1</v>
      </c>
      <c r="B16">
        <f>A16/F1</f>
        <v>0.18181818181818182</v>
      </c>
      <c r="E16" t="s">
        <v>58</v>
      </c>
    </row>
    <row r="17" spans="1:6">
      <c r="A17">
        <v>2</v>
      </c>
      <c r="B17">
        <f>A17/F1</f>
        <v>0.36363636363636365</v>
      </c>
      <c r="E17" t="s">
        <v>59</v>
      </c>
    </row>
    <row r="18" spans="1:6">
      <c r="A18">
        <v>1.5</v>
      </c>
      <c r="B18">
        <f>A18/F1</f>
        <v>0.27272727272727271</v>
      </c>
      <c r="E18" t="s">
        <v>60</v>
      </c>
    </row>
    <row r="19" spans="1:6">
      <c r="A19">
        <v>6</v>
      </c>
      <c r="B19">
        <f>A19/F1</f>
        <v>1.0909090909090908</v>
      </c>
      <c r="E19" t="s">
        <v>97</v>
      </c>
    </row>
    <row r="20" spans="1:6">
      <c r="A20">
        <v>2</v>
      </c>
      <c r="B20">
        <f>A20/F1</f>
        <v>0.36363636363636365</v>
      </c>
      <c r="E20" t="s">
        <v>61</v>
      </c>
    </row>
    <row r="21" spans="1:6">
      <c r="A21">
        <v>2</v>
      </c>
      <c r="B21">
        <f>A21/F1</f>
        <v>0.36363636363636365</v>
      </c>
      <c r="E21" t="s">
        <v>62</v>
      </c>
    </row>
    <row r="22" spans="1:6">
      <c r="A22">
        <v>0.5</v>
      </c>
      <c r="B22">
        <f>A22/F1</f>
        <v>9.0909090909090912E-2</v>
      </c>
      <c r="E22" t="s">
        <v>63</v>
      </c>
    </row>
    <row r="23" spans="1:6">
      <c r="A23">
        <v>0.5</v>
      </c>
      <c r="B23">
        <f>A23/F1</f>
        <v>9.0909090909090912E-2</v>
      </c>
      <c r="E23" t="s">
        <v>98</v>
      </c>
      <c r="F23" s="3"/>
    </row>
    <row r="24" spans="1:6">
      <c r="A24">
        <v>2</v>
      </c>
      <c r="B24">
        <f>A24/F1</f>
        <v>0.36363636363636365</v>
      </c>
      <c r="E24" t="s">
        <v>64</v>
      </c>
    </row>
    <row r="25" spans="1:6">
      <c r="A25">
        <v>0.5</v>
      </c>
      <c r="B25">
        <f>A25/F1</f>
        <v>9.0909090909090912E-2</v>
      </c>
      <c r="E25" t="s">
        <v>65</v>
      </c>
    </row>
    <row r="26" spans="1:6">
      <c r="A26" s="2" t="s">
        <v>10</v>
      </c>
      <c r="B26" s="2">
        <f>SUM(A11:A25)</f>
        <v>26.5</v>
      </c>
    </row>
    <row r="27" spans="1:6">
      <c r="A27" s="2" t="s">
        <v>11</v>
      </c>
      <c r="B27" s="2">
        <f>SUM(B11:B25)</f>
        <v>4.8181818181818175</v>
      </c>
    </row>
    <row r="29" spans="1:6" ht="21">
      <c r="A29" s="14" t="s">
        <v>66</v>
      </c>
    </row>
    <row r="30" spans="1:6">
      <c r="A30">
        <v>1</v>
      </c>
      <c r="B30">
        <f>A30/F1</f>
        <v>0.18181818181818182</v>
      </c>
      <c r="E30" s="3" t="s">
        <v>67</v>
      </c>
    </row>
    <row r="31" spans="1:6">
      <c r="A31">
        <v>1</v>
      </c>
      <c r="B31">
        <f>A31/F1</f>
        <v>0.18181818181818182</v>
      </c>
      <c r="E31" s="3" t="s">
        <v>68</v>
      </c>
    </row>
    <row r="32" spans="1:6">
      <c r="A32">
        <v>2</v>
      </c>
      <c r="B32">
        <f>A32/F1</f>
        <v>0.36363636363636365</v>
      </c>
      <c r="E32" s="3" t="s">
        <v>12</v>
      </c>
    </row>
    <row r="33" spans="1:5">
      <c r="A33">
        <v>1</v>
      </c>
      <c r="B33">
        <f>A33/F1</f>
        <v>0.18181818181818182</v>
      </c>
      <c r="E33" s="3" t="s">
        <v>13</v>
      </c>
    </row>
    <row r="34" spans="1:5">
      <c r="A34">
        <v>1</v>
      </c>
      <c r="B34">
        <f>A34/F1</f>
        <v>0.18181818181818182</v>
      </c>
      <c r="E34" s="3" t="s">
        <v>14</v>
      </c>
    </row>
    <row r="35" spans="1:5">
      <c r="A35">
        <v>0</v>
      </c>
      <c r="B35">
        <f>A35/F1</f>
        <v>0</v>
      </c>
      <c r="E35" s="3" t="s">
        <v>69</v>
      </c>
    </row>
    <row r="36" spans="1:5">
      <c r="A36">
        <v>0</v>
      </c>
      <c r="B36">
        <f>A36/F1</f>
        <v>0</v>
      </c>
      <c r="E36" s="3" t="s">
        <v>70</v>
      </c>
    </row>
    <row r="37" spans="1:5">
      <c r="A37">
        <v>0</v>
      </c>
      <c r="B37">
        <f>A37/F1</f>
        <v>0</v>
      </c>
      <c r="E37" s="3" t="s">
        <v>71</v>
      </c>
    </row>
    <row r="38" spans="1:5">
      <c r="A38">
        <v>1</v>
      </c>
      <c r="B38">
        <f>A38/F1</f>
        <v>0.18181818181818182</v>
      </c>
      <c r="E38" s="3" t="s">
        <v>15</v>
      </c>
    </row>
    <row r="39" spans="1:5">
      <c r="A39">
        <v>2</v>
      </c>
      <c r="B39">
        <f>A39/F1</f>
        <v>0.36363636363636365</v>
      </c>
      <c r="E39" s="3" t="s">
        <v>16</v>
      </c>
    </row>
    <row r="40" spans="1:5">
      <c r="A40">
        <v>2.5</v>
      </c>
      <c r="B40">
        <f>A40/F1</f>
        <v>0.45454545454545453</v>
      </c>
      <c r="E40" s="3" t="s">
        <v>17</v>
      </c>
    </row>
    <row r="41" spans="1:5">
      <c r="A41">
        <v>1</v>
      </c>
      <c r="B41">
        <f>A41/F1</f>
        <v>0.18181818181818182</v>
      </c>
      <c r="E41" s="3" t="s">
        <v>18</v>
      </c>
    </row>
    <row r="42" spans="1:5">
      <c r="A42">
        <v>1.5</v>
      </c>
      <c r="B42">
        <f>A42/F1</f>
        <v>0.27272727272727271</v>
      </c>
      <c r="E42" s="3" t="s">
        <v>19</v>
      </c>
    </row>
    <row r="43" spans="1:5">
      <c r="A43">
        <v>1</v>
      </c>
      <c r="B43">
        <f>A43/F1</f>
        <v>0.18181818181818182</v>
      </c>
      <c r="E43" s="3" t="s">
        <v>20</v>
      </c>
    </row>
    <row r="44" spans="1:5">
      <c r="A44">
        <v>1.5</v>
      </c>
      <c r="B44">
        <f>A44/F1</f>
        <v>0.27272727272727271</v>
      </c>
      <c r="E44" s="3" t="s">
        <v>21</v>
      </c>
    </row>
    <row r="45" spans="1:5">
      <c r="A45">
        <v>2.5</v>
      </c>
      <c r="B45">
        <f>A45/F1</f>
        <v>0.45454545454545453</v>
      </c>
      <c r="E45" s="3" t="s">
        <v>22</v>
      </c>
    </row>
    <row r="46" spans="1:5">
      <c r="A46">
        <v>1</v>
      </c>
      <c r="B46">
        <f>A46/F1</f>
        <v>0.18181818181818182</v>
      </c>
      <c r="E46" s="3" t="s">
        <v>23</v>
      </c>
    </row>
    <row r="47" spans="1:5">
      <c r="A47">
        <v>3</v>
      </c>
      <c r="B47">
        <f>A47/F1</f>
        <v>0.54545454545454541</v>
      </c>
      <c r="E47" s="3" t="s">
        <v>24</v>
      </c>
    </row>
    <row r="48" spans="1:5">
      <c r="A48">
        <v>1.5</v>
      </c>
      <c r="B48">
        <f>A48/F1</f>
        <v>0.27272727272727271</v>
      </c>
      <c r="E48" s="3" t="s">
        <v>25</v>
      </c>
    </row>
    <row r="49" spans="1:5">
      <c r="A49" s="2" t="s">
        <v>10</v>
      </c>
      <c r="B49" s="2">
        <f>SUM(A30:A48)</f>
        <v>24.5</v>
      </c>
    </row>
    <row r="50" spans="1:5">
      <c r="A50" s="2" t="s">
        <v>11</v>
      </c>
      <c r="B50" s="2">
        <f>SUM(B30:B48)</f>
        <v>4.4545454545454541</v>
      </c>
    </row>
    <row r="52" spans="1:5" ht="21">
      <c r="A52" s="14" t="s">
        <v>72</v>
      </c>
    </row>
    <row r="53" spans="1:5">
      <c r="A53">
        <v>1.5</v>
      </c>
      <c r="B53">
        <f>A53/F1</f>
        <v>0.27272727272727271</v>
      </c>
      <c r="E53" t="s">
        <v>73</v>
      </c>
    </row>
    <row r="54" spans="1:5">
      <c r="A54">
        <v>0.5</v>
      </c>
      <c r="B54">
        <f>A54/F1</f>
        <v>9.0909090909090912E-2</v>
      </c>
      <c r="E54" t="s">
        <v>74</v>
      </c>
    </row>
    <row r="55" spans="1:5">
      <c r="A55">
        <v>1</v>
      </c>
      <c r="B55">
        <f>A55/F1</f>
        <v>0.18181818181818182</v>
      </c>
      <c r="E55" t="s">
        <v>75</v>
      </c>
    </row>
    <row r="56" spans="1:5">
      <c r="A56">
        <v>0.5</v>
      </c>
      <c r="B56">
        <f>A56/F1</f>
        <v>9.0909090909090912E-2</v>
      </c>
      <c r="E56" t="s">
        <v>76</v>
      </c>
    </row>
    <row r="57" spans="1:5">
      <c r="A57">
        <v>0.5</v>
      </c>
      <c r="B57">
        <f>A57/F1</f>
        <v>9.0909090909090912E-2</v>
      </c>
      <c r="E57" t="s">
        <v>26</v>
      </c>
    </row>
    <row r="58" spans="1:5">
      <c r="A58">
        <v>0.5</v>
      </c>
      <c r="B58">
        <f>A58/F1</f>
        <v>9.0909090909090912E-2</v>
      </c>
      <c r="E58" t="s">
        <v>77</v>
      </c>
    </row>
    <row r="59" spans="1:5">
      <c r="A59">
        <v>0.5</v>
      </c>
      <c r="B59">
        <f>A59/F1</f>
        <v>9.0909090909090912E-2</v>
      </c>
      <c r="E59" t="s">
        <v>27</v>
      </c>
    </row>
    <row r="60" spans="1:5">
      <c r="A60">
        <v>0.5</v>
      </c>
      <c r="B60">
        <f>A60/F1</f>
        <v>9.0909090909090912E-2</v>
      </c>
      <c r="E60" t="s">
        <v>78</v>
      </c>
    </row>
    <row r="61" spans="1:5">
      <c r="A61" s="2" t="s">
        <v>10</v>
      </c>
      <c r="B61">
        <f>SUM(A53:A60)</f>
        <v>5.5</v>
      </c>
    </row>
    <row r="62" spans="1:5">
      <c r="A62" s="2" t="s">
        <v>11</v>
      </c>
      <c r="B62">
        <f>SUM(B53:B60)</f>
        <v>1</v>
      </c>
    </row>
    <row r="64" spans="1:5" ht="21">
      <c r="A64" s="14" t="s">
        <v>79</v>
      </c>
    </row>
    <row r="65" spans="1:5">
      <c r="A65">
        <v>3.5</v>
      </c>
      <c r="B65">
        <f>A65/F1</f>
        <v>0.63636363636363635</v>
      </c>
      <c r="E65" t="s">
        <v>80</v>
      </c>
    </row>
    <row r="66" spans="1:5">
      <c r="A66" s="2" t="s">
        <v>10</v>
      </c>
      <c r="B66">
        <f>SUM(A65)</f>
        <v>3.5</v>
      </c>
    </row>
    <row r="67" spans="1:5">
      <c r="A67" s="2" t="s">
        <v>11</v>
      </c>
      <c r="B67">
        <f>SUM(B65)</f>
        <v>0.63636363636363635</v>
      </c>
    </row>
    <row r="69" spans="1:5" ht="21">
      <c r="A69" s="14" t="s">
        <v>81</v>
      </c>
    </row>
    <row r="70" spans="1:5">
      <c r="A70">
        <v>3</v>
      </c>
      <c r="B70">
        <f>A70/F1</f>
        <v>0.54545454545454541</v>
      </c>
      <c r="E70" t="s">
        <v>82</v>
      </c>
    </row>
    <row r="71" spans="1:5">
      <c r="A71">
        <v>2.5</v>
      </c>
      <c r="B71">
        <f>A71/F1</f>
        <v>0.45454545454545453</v>
      </c>
      <c r="E71" t="s">
        <v>83</v>
      </c>
    </row>
    <row r="72" spans="1:5">
      <c r="A72">
        <v>0</v>
      </c>
      <c r="B72">
        <f>A72/F1</f>
        <v>0</v>
      </c>
      <c r="E72" t="s">
        <v>28</v>
      </c>
    </row>
    <row r="73" spans="1:5">
      <c r="A73">
        <v>2</v>
      </c>
      <c r="B73">
        <f>A73/F1</f>
        <v>0.36363636363636365</v>
      </c>
      <c r="E73" t="s">
        <v>84</v>
      </c>
    </row>
    <row r="74" spans="1:5">
      <c r="A74">
        <v>0</v>
      </c>
      <c r="B74">
        <f>A74/F1</f>
        <v>0</v>
      </c>
      <c r="E74" t="s">
        <v>29</v>
      </c>
    </row>
    <row r="75" spans="1:5">
      <c r="A75">
        <v>2.5</v>
      </c>
      <c r="B75">
        <f>A75/F1</f>
        <v>0.45454545454545453</v>
      </c>
      <c r="E75" t="s">
        <v>85</v>
      </c>
    </row>
    <row r="76" spans="1:5">
      <c r="A76">
        <v>5</v>
      </c>
      <c r="B76">
        <f>A76/F1</f>
        <v>0.90909090909090906</v>
      </c>
      <c r="E76" t="s">
        <v>30</v>
      </c>
    </row>
    <row r="77" spans="1:5">
      <c r="A77">
        <v>3</v>
      </c>
      <c r="B77">
        <f>A77/F1</f>
        <v>0.54545454545454541</v>
      </c>
      <c r="E77" t="s">
        <v>31</v>
      </c>
    </row>
    <row r="78" spans="1:5">
      <c r="A78">
        <v>3</v>
      </c>
      <c r="B78">
        <f>A78/F1</f>
        <v>0.54545454545454541</v>
      </c>
      <c r="E78" t="s">
        <v>32</v>
      </c>
    </row>
    <row r="79" spans="1:5">
      <c r="A79" s="2" t="s">
        <v>10</v>
      </c>
      <c r="B79">
        <f>SUM(A70:A78)</f>
        <v>21</v>
      </c>
    </row>
    <row r="80" spans="1:5">
      <c r="A80" s="2" t="s">
        <v>11</v>
      </c>
      <c r="B80">
        <f>SUM(B70:B78)</f>
        <v>3.8181818181818183</v>
      </c>
    </row>
    <row r="82" spans="1:5" ht="21">
      <c r="A82" s="14" t="s">
        <v>87</v>
      </c>
    </row>
    <row r="83" spans="1:5">
      <c r="A83">
        <v>3.5</v>
      </c>
      <c r="B83">
        <f>A83/F1</f>
        <v>0.63636363636363635</v>
      </c>
      <c r="E83" t="s">
        <v>88</v>
      </c>
    </row>
    <row r="84" spans="1:5">
      <c r="A84">
        <v>0</v>
      </c>
      <c r="B84">
        <f>A84/F1</f>
        <v>0</v>
      </c>
      <c r="E84" t="s">
        <v>90</v>
      </c>
    </row>
    <row r="85" spans="1:5">
      <c r="A85" s="2" t="s">
        <v>10</v>
      </c>
      <c r="B85">
        <f>SUM(A83:A84)</f>
        <v>3.5</v>
      </c>
    </row>
    <row r="86" spans="1:5">
      <c r="A86" s="2" t="s">
        <v>11</v>
      </c>
      <c r="B86">
        <f>SUM(B83:B84)</f>
        <v>0.63636363636363635</v>
      </c>
    </row>
    <row r="88" spans="1:5" ht="21">
      <c r="A88" s="14" t="s">
        <v>91</v>
      </c>
    </row>
    <row r="89" spans="1:5">
      <c r="A89">
        <v>1</v>
      </c>
      <c r="B89">
        <f>A89/F1</f>
        <v>0.18181818181818182</v>
      </c>
      <c r="E89" t="s">
        <v>92</v>
      </c>
    </row>
    <row r="90" spans="1:5">
      <c r="A90">
        <v>0</v>
      </c>
      <c r="B90">
        <f>A90/F1</f>
        <v>0</v>
      </c>
      <c r="E90" t="s">
        <v>93</v>
      </c>
    </row>
    <row r="91" spans="1:5">
      <c r="A91" s="2" t="s">
        <v>10</v>
      </c>
      <c r="B91">
        <f>SUM(A89:A90)</f>
        <v>1</v>
      </c>
    </row>
    <row r="92" spans="1:5">
      <c r="A92" s="2" t="s">
        <v>11</v>
      </c>
      <c r="B92">
        <f>SUM(B89:B90)</f>
        <v>0.18181818181818182</v>
      </c>
    </row>
    <row r="94" spans="1:5" ht="21">
      <c r="A94" s="14" t="s">
        <v>33</v>
      </c>
    </row>
    <row r="95" spans="1:5">
      <c r="A95">
        <v>1</v>
      </c>
      <c r="B95">
        <f>A95/F1</f>
        <v>0.18181818181818182</v>
      </c>
      <c r="E95" t="s">
        <v>34</v>
      </c>
    </row>
    <row r="96" spans="1:5">
      <c r="A96">
        <v>3</v>
      </c>
      <c r="B96">
        <f>A96/F1</f>
        <v>0.54545454545454541</v>
      </c>
      <c r="E96" t="s">
        <v>35</v>
      </c>
    </row>
    <row r="97" spans="1:5">
      <c r="A97">
        <v>3</v>
      </c>
      <c r="B97">
        <f>A97/F1</f>
        <v>0.54545454545454541</v>
      </c>
      <c r="E97" t="s">
        <v>94</v>
      </c>
    </row>
    <row r="98" spans="1:5">
      <c r="A98">
        <v>3</v>
      </c>
      <c r="B98">
        <f>A98/F1</f>
        <v>0.54545454545454541</v>
      </c>
      <c r="E98" t="s">
        <v>36</v>
      </c>
    </row>
    <row r="99" spans="1:5">
      <c r="A99">
        <v>0</v>
      </c>
      <c r="B99">
        <f>A99/F1</f>
        <v>0</v>
      </c>
      <c r="E99" t="s">
        <v>37</v>
      </c>
    </row>
    <row r="100" spans="1:5">
      <c r="A100">
        <v>0</v>
      </c>
      <c r="B100">
        <f>A100/F1</f>
        <v>0</v>
      </c>
      <c r="E100" t="s">
        <v>38</v>
      </c>
    </row>
    <row r="101" spans="1:5">
      <c r="A101">
        <v>0</v>
      </c>
      <c r="B101">
        <f>A101/F1</f>
        <v>0</v>
      </c>
      <c r="E101" t="s">
        <v>39</v>
      </c>
    </row>
    <row r="102" spans="1:5">
      <c r="A102" s="2" t="s">
        <v>10</v>
      </c>
      <c r="B102">
        <f>SUM(A95:A101)</f>
        <v>10</v>
      </c>
    </row>
    <row r="103" spans="1:5">
      <c r="A103" s="2" t="s">
        <v>11</v>
      </c>
      <c r="B103">
        <f>SUM(B95:B101)</f>
        <v>1.8181818181818181</v>
      </c>
    </row>
    <row r="105" spans="1:5" ht="21">
      <c r="A105" s="14" t="s">
        <v>40</v>
      </c>
    </row>
    <row r="106" spans="1:5">
      <c r="A106">
        <v>0</v>
      </c>
      <c r="B106">
        <f>A106/F1</f>
        <v>0</v>
      </c>
      <c r="E106" t="s">
        <v>41</v>
      </c>
    </row>
    <row r="107" spans="1:5">
      <c r="A107">
        <v>1.5</v>
      </c>
      <c r="B107">
        <f>A107/F1</f>
        <v>0.27272727272727271</v>
      </c>
      <c r="E107" t="s">
        <v>42</v>
      </c>
    </row>
    <row r="108" spans="1:5">
      <c r="A108" s="2" t="s">
        <v>10</v>
      </c>
      <c r="B108">
        <f>SUM(A106:A107)</f>
        <v>1.5</v>
      </c>
    </row>
    <row r="109" spans="1:5">
      <c r="A109" s="2" t="s">
        <v>11</v>
      </c>
      <c r="B109">
        <f>SUM(B106:B107)</f>
        <v>0.27272727272727271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9"/>
  <sheetViews>
    <sheetView topLeftCell="A60" workbookViewId="0">
      <selection activeCell="B49" sqref="B49"/>
    </sheetView>
  </sheetViews>
  <sheetFormatPr defaultRowHeight="15"/>
  <cols>
    <col min="1" max="1" width="19.42578125" bestFit="1" customWidth="1"/>
    <col min="2" max="2" width="10" bestFit="1" customWidth="1"/>
    <col min="3" max="3" width="11" bestFit="1" customWidth="1"/>
    <col min="4" max="4" width="11.5703125" bestFit="1" customWidth="1"/>
    <col min="5" max="5" width="144.42578125" bestFit="1" customWidth="1"/>
    <col min="6" max="6" width="4" bestFit="1" customWidth="1"/>
    <col min="7" max="7" width="17.85546875" bestFit="1" customWidth="1"/>
  </cols>
  <sheetData>
    <row r="1" spans="1:7">
      <c r="A1" s="2" t="s">
        <v>6</v>
      </c>
      <c r="B1" s="2" t="s">
        <v>2</v>
      </c>
      <c r="C1" s="2" t="s">
        <v>7</v>
      </c>
      <c r="D1" s="2" t="s">
        <v>8</v>
      </c>
      <c r="E1" s="2" t="s">
        <v>5</v>
      </c>
      <c r="F1" s="2">
        <v>5.5</v>
      </c>
      <c r="G1" s="2" t="s">
        <v>9</v>
      </c>
    </row>
    <row r="2" spans="1:7" ht="21">
      <c r="A2" s="14" t="s">
        <v>0</v>
      </c>
      <c r="B2" s="2"/>
      <c r="C2" s="2"/>
      <c r="D2" s="2"/>
      <c r="E2" s="2"/>
      <c r="F2" s="2"/>
      <c r="G2" s="2"/>
    </row>
    <row r="3" spans="1:7">
      <c r="A3">
        <v>0.5</v>
      </c>
      <c r="B3">
        <f>A3/F1</f>
        <v>9.0909090909090912E-2</v>
      </c>
      <c r="E3" t="s">
        <v>50</v>
      </c>
    </row>
    <row r="4" spans="1:7">
      <c r="A4">
        <v>2</v>
      </c>
      <c r="B4">
        <f>A4/F1</f>
        <v>0.36363636363636365</v>
      </c>
      <c r="E4" t="s">
        <v>95</v>
      </c>
    </row>
    <row r="5" spans="1:7">
      <c r="A5">
        <v>2.5</v>
      </c>
      <c r="B5">
        <f>A5/F1</f>
        <v>0.45454545454545453</v>
      </c>
      <c r="E5" t="s">
        <v>51</v>
      </c>
    </row>
    <row r="6" spans="1:7">
      <c r="A6">
        <v>3</v>
      </c>
      <c r="B6">
        <f>A6/F1</f>
        <v>0.54545454545454541</v>
      </c>
      <c r="E6" t="s">
        <v>52</v>
      </c>
    </row>
    <row r="7" spans="1:7">
      <c r="A7" s="2" t="s">
        <v>10</v>
      </c>
      <c r="B7" s="2">
        <f>SUM(A3:A6)</f>
        <v>8</v>
      </c>
    </row>
    <row r="8" spans="1:7" ht="15.75">
      <c r="A8" s="2" t="s">
        <v>11</v>
      </c>
      <c r="B8" s="2">
        <f>SUM(B3:B6)</f>
        <v>1.4545454545454546</v>
      </c>
      <c r="E8" s="1"/>
    </row>
    <row r="9" spans="1:7" ht="15.75">
      <c r="E9" s="1"/>
    </row>
    <row r="10" spans="1:7" ht="21">
      <c r="A10" s="14" t="s">
        <v>53</v>
      </c>
    </row>
    <row r="11" spans="1:7">
      <c r="A11">
        <v>6</v>
      </c>
      <c r="B11">
        <f>A11/F1</f>
        <v>1.0909090909090908</v>
      </c>
      <c r="E11" t="s">
        <v>96</v>
      </c>
    </row>
    <row r="12" spans="1:7">
      <c r="A12">
        <v>4.5</v>
      </c>
      <c r="B12">
        <f>A12/F1</f>
        <v>0.81818181818181823</v>
      </c>
      <c r="E12" t="s">
        <v>54</v>
      </c>
    </row>
    <row r="13" spans="1:7">
      <c r="A13">
        <v>4</v>
      </c>
      <c r="B13">
        <f>A13/F1</f>
        <v>0.72727272727272729</v>
      </c>
      <c r="E13" t="s">
        <v>55</v>
      </c>
    </row>
    <row r="14" spans="1:7">
      <c r="A14">
        <v>5</v>
      </c>
      <c r="B14">
        <f>A14/F1</f>
        <v>0.90909090909090906</v>
      </c>
      <c r="E14" t="s">
        <v>56</v>
      </c>
    </row>
    <row r="15" spans="1:7">
      <c r="A15">
        <v>1</v>
      </c>
      <c r="B15">
        <f>A15/F1</f>
        <v>0.18181818181818182</v>
      </c>
      <c r="E15" t="s">
        <v>57</v>
      </c>
    </row>
    <row r="16" spans="1:7">
      <c r="A16">
        <v>2</v>
      </c>
      <c r="B16">
        <f>A16/F1</f>
        <v>0.36363636363636365</v>
      </c>
      <c r="E16" t="s">
        <v>58</v>
      </c>
    </row>
    <row r="17" spans="1:6">
      <c r="A17">
        <v>4</v>
      </c>
      <c r="B17">
        <f>A17/F1</f>
        <v>0.72727272727272729</v>
      </c>
      <c r="E17" t="s">
        <v>59</v>
      </c>
    </row>
    <row r="18" spans="1:6">
      <c r="A18">
        <v>3</v>
      </c>
      <c r="B18">
        <f>A18/F1</f>
        <v>0.54545454545454541</v>
      </c>
      <c r="E18" t="s">
        <v>60</v>
      </c>
    </row>
    <row r="19" spans="1:6">
      <c r="A19">
        <v>10</v>
      </c>
      <c r="B19">
        <f>A19/F1</f>
        <v>1.8181818181818181</v>
      </c>
      <c r="E19" t="s">
        <v>97</v>
      </c>
    </row>
    <row r="20" spans="1:6">
      <c r="A20">
        <v>4</v>
      </c>
      <c r="B20">
        <f>A20/F1</f>
        <v>0.72727272727272729</v>
      </c>
      <c r="E20" t="s">
        <v>61</v>
      </c>
    </row>
    <row r="21" spans="1:6">
      <c r="A21">
        <v>3</v>
      </c>
      <c r="B21">
        <f>A21/F1</f>
        <v>0.54545454545454541</v>
      </c>
      <c r="E21" t="s">
        <v>62</v>
      </c>
    </row>
    <row r="22" spans="1:6">
      <c r="A22">
        <v>0.5</v>
      </c>
      <c r="B22">
        <f>A22/F1</f>
        <v>9.0909090909090912E-2</v>
      </c>
      <c r="E22" t="s">
        <v>63</v>
      </c>
    </row>
    <row r="23" spans="1:6">
      <c r="A23">
        <v>0.5</v>
      </c>
      <c r="B23">
        <f>A23/F1</f>
        <v>9.0909090909090912E-2</v>
      </c>
      <c r="E23" t="s">
        <v>98</v>
      </c>
      <c r="F23" s="3"/>
    </row>
    <row r="24" spans="1:6">
      <c r="A24">
        <v>2</v>
      </c>
      <c r="B24">
        <f>A24/F1</f>
        <v>0.36363636363636365</v>
      </c>
      <c r="E24" t="s">
        <v>64</v>
      </c>
    </row>
    <row r="25" spans="1:6">
      <c r="A25">
        <v>0.5</v>
      </c>
      <c r="B25">
        <f>A25/F1</f>
        <v>9.0909090909090912E-2</v>
      </c>
      <c r="E25" t="s">
        <v>65</v>
      </c>
    </row>
    <row r="26" spans="1:6">
      <c r="A26" s="2" t="s">
        <v>10</v>
      </c>
      <c r="B26" s="2">
        <f>SUM(A11:A25)</f>
        <v>50</v>
      </c>
    </row>
    <row r="27" spans="1:6">
      <c r="A27" s="2" t="s">
        <v>11</v>
      </c>
      <c r="B27" s="2">
        <f>SUM(B11:B25)</f>
        <v>9.0909090909090935</v>
      </c>
    </row>
    <row r="29" spans="1:6" ht="21">
      <c r="A29" s="14" t="s">
        <v>66</v>
      </c>
    </row>
    <row r="30" spans="1:6">
      <c r="A30">
        <v>2.5</v>
      </c>
      <c r="B30">
        <f>A30/F1</f>
        <v>0.45454545454545453</v>
      </c>
      <c r="E30" s="3" t="s">
        <v>67</v>
      </c>
    </row>
    <row r="31" spans="1:6">
      <c r="A31">
        <v>2.5</v>
      </c>
      <c r="B31">
        <f>A31/F1</f>
        <v>0.45454545454545453</v>
      </c>
      <c r="E31" s="3" t="s">
        <v>68</v>
      </c>
    </row>
    <row r="32" spans="1:6">
      <c r="A32">
        <v>3</v>
      </c>
      <c r="B32">
        <f>A32/F1</f>
        <v>0.54545454545454541</v>
      </c>
      <c r="E32" s="3" t="s">
        <v>12</v>
      </c>
    </row>
    <row r="33" spans="1:5">
      <c r="A33">
        <v>1</v>
      </c>
      <c r="B33">
        <f>A33/F1</f>
        <v>0.18181818181818182</v>
      </c>
      <c r="E33" s="3" t="s">
        <v>13</v>
      </c>
    </row>
    <row r="34" spans="1:5">
      <c r="A34">
        <v>4</v>
      </c>
      <c r="B34">
        <f>A34/F1</f>
        <v>0.72727272727272729</v>
      </c>
      <c r="E34" s="3" t="s">
        <v>14</v>
      </c>
    </row>
    <row r="35" spans="1:5">
      <c r="A35">
        <v>0</v>
      </c>
      <c r="B35">
        <f>A35/F1</f>
        <v>0</v>
      </c>
      <c r="E35" s="3" t="s">
        <v>69</v>
      </c>
    </row>
    <row r="36" spans="1:5">
      <c r="A36">
        <v>0</v>
      </c>
      <c r="B36">
        <f>A36/F1</f>
        <v>0</v>
      </c>
      <c r="E36" s="3" t="s">
        <v>70</v>
      </c>
    </row>
    <row r="37" spans="1:5">
      <c r="A37">
        <v>0</v>
      </c>
      <c r="B37">
        <f>A37/F1</f>
        <v>0</v>
      </c>
      <c r="E37" s="3" t="s">
        <v>71</v>
      </c>
    </row>
    <row r="38" spans="1:5">
      <c r="A38">
        <v>6</v>
      </c>
      <c r="B38">
        <f>A38/F1</f>
        <v>1.0909090909090908</v>
      </c>
      <c r="E38" s="3" t="s">
        <v>15</v>
      </c>
    </row>
    <row r="39" spans="1:5">
      <c r="A39">
        <v>3.5</v>
      </c>
      <c r="B39">
        <f>A39/F1</f>
        <v>0.63636363636363635</v>
      </c>
      <c r="E39" s="3" t="s">
        <v>16</v>
      </c>
    </row>
    <row r="40" spans="1:5">
      <c r="A40">
        <v>3</v>
      </c>
      <c r="B40">
        <f>A40/F1</f>
        <v>0.54545454545454541</v>
      </c>
      <c r="E40" s="3" t="s">
        <v>17</v>
      </c>
    </row>
    <row r="41" spans="1:5">
      <c r="A41">
        <v>1</v>
      </c>
      <c r="B41">
        <f>A41/F1</f>
        <v>0.18181818181818182</v>
      </c>
      <c r="E41" s="3" t="s">
        <v>18</v>
      </c>
    </row>
    <row r="42" spans="1:5">
      <c r="A42">
        <v>4</v>
      </c>
      <c r="B42">
        <f>A42/F1</f>
        <v>0.72727272727272729</v>
      </c>
      <c r="E42" s="3" t="s">
        <v>19</v>
      </c>
    </row>
    <row r="43" spans="1:5">
      <c r="A43">
        <v>2.5</v>
      </c>
      <c r="B43">
        <f>A43/F1</f>
        <v>0.45454545454545453</v>
      </c>
      <c r="E43" s="3" t="s">
        <v>20</v>
      </c>
    </row>
    <row r="44" spans="1:5">
      <c r="A44">
        <v>3</v>
      </c>
      <c r="B44">
        <f>A44/F1</f>
        <v>0.54545454545454541</v>
      </c>
      <c r="E44" s="3" t="s">
        <v>21</v>
      </c>
    </row>
    <row r="45" spans="1:5">
      <c r="A45">
        <v>2.5</v>
      </c>
      <c r="B45">
        <f>A45/F1</f>
        <v>0.45454545454545453</v>
      </c>
      <c r="E45" s="3" t="s">
        <v>22</v>
      </c>
    </row>
    <row r="46" spans="1:5">
      <c r="A46">
        <v>1</v>
      </c>
      <c r="B46">
        <f>A46/F1</f>
        <v>0.18181818181818182</v>
      </c>
      <c r="E46" s="3" t="s">
        <v>23</v>
      </c>
    </row>
    <row r="47" spans="1:5">
      <c r="A47">
        <v>8</v>
      </c>
      <c r="B47">
        <f>A47/F1</f>
        <v>1.4545454545454546</v>
      </c>
      <c r="E47" s="3" t="s">
        <v>24</v>
      </c>
    </row>
    <row r="48" spans="1:5">
      <c r="A48">
        <v>2.5</v>
      </c>
      <c r="B48">
        <f>A48/F1</f>
        <v>0.45454545454545453</v>
      </c>
      <c r="E48" s="3" t="s">
        <v>25</v>
      </c>
    </row>
    <row r="49" spans="1:5">
      <c r="A49" s="2" t="s">
        <v>10</v>
      </c>
      <c r="B49" s="2">
        <f>SUM(A30:A48)</f>
        <v>50</v>
      </c>
    </row>
    <row r="50" spans="1:5">
      <c r="A50" s="2" t="s">
        <v>11</v>
      </c>
      <c r="B50" s="2">
        <f>SUM(B30:B48)</f>
        <v>9.0909090909090899</v>
      </c>
    </row>
    <row r="52" spans="1:5" ht="21">
      <c r="A52" s="14" t="s">
        <v>72</v>
      </c>
    </row>
    <row r="53" spans="1:5">
      <c r="A53">
        <v>1.5</v>
      </c>
      <c r="B53">
        <f>A53/F1</f>
        <v>0.27272727272727271</v>
      </c>
      <c r="E53" t="s">
        <v>73</v>
      </c>
    </row>
    <row r="54" spans="1:5">
      <c r="A54">
        <v>0.5</v>
      </c>
      <c r="B54">
        <f>A54/F1</f>
        <v>9.0909090909090912E-2</v>
      </c>
      <c r="E54" t="s">
        <v>74</v>
      </c>
    </row>
    <row r="55" spans="1:5">
      <c r="A55">
        <v>3</v>
      </c>
      <c r="B55">
        <f>A55/F1</f>
        <v>0.54545454545454541</v>
      </c>
      <c r="E55" t="s">
        <v>75</v>
      </c>
    </row>
    <row r="56" spans="1:5">
      <c r="A56">
        <v>1</v>
      </c>
      <c r="B56">
        <f>A56/F1</f>
        <v>0.18181818181818182</v>
      </c>
      <c r="E56" t="s">
        <v>76</v>
      </c>
    </row>
    <row r="57" spans="1:5">
      <c r="A57">
        <v>0.5</v>
      </c>
      <c r="B57">
        <f>A57/F1</f>
        <v>9.0909090909090912E-2</v>
      </c>
      <c r="E57" t="s">
        <v>26</v>
      </c>
    </row>
    <row r="58" spans="1:5">
      <c r="A58">
        <v>0</v>
      </c>
      <c r="B58">
        <f>A58/F1</f>
        <v>0</v>
      </c>
      <c r="E58" t="s">
        <v>77</v>
      </c>
    </row>
    <row r="59" spans="1:5">
      <c r="A59">
        <v>1</v>
      </c>
      <c r="B59">
        <f>A59/F1</f>
        <v>0.18181818181818182</v>
      </c>
      <c r="E59" t="s">
        <v>27</v>
      </c>
    </row>
    <row r="60" spans="1:5">
      <c r="A60">
        <v>0</v>
      </c>
      <c r="B60">
        <f>A60/F1</f>
        <v>0</v>
      </c>
      <c r="E60" t="s">
        <v>78</v>
      </c>
    </row>
    <row r="61" spans="1:5">
      <c r="A61" s="2" t="s">
        <v>10</v>
      </c>
      <c r="B61">
        <f>SUM(A53:A60)</f>
        <v>7.5</v>
      </c>
    </row>
    <row r="62" spans="1:5">
      <c r="A62" s="2" t="s">
        <v>11</v>
      </c>
      <c r="B62">
        <f>SUM(B53:B60)</f>
        <v>1.3636363636363635</v>
      </c>
    </row>
    <row r="64" spans="1:5" ht="21">
      <c r="A64" s="14" t="s">
        <v>79</v>
      </c>
    </row>
    <row r="65" spans="1:5">
      <c r="A65">
        <v>6</v>
      </c>
      <c r="B65">
        <f>A65/F1</f>
        <v>1.0909090909090908</v>
      </c>
      <c r="E65" t="s">
        <v>80</v>
      </c>
    </row>
    <row r="66" spans="1:5">
      <c r="A66" s="2" t="s">
        <v>10</v>
      </c>
      <c r="B66">
        <f>SUM(A65)</f>
        <v>6</v>
      </c>
    </row>
    <row r="67" spans="1:5">
      <c r="A67" s="2" t="s">
        <v>11</v>
      </c>
      <c r="B67">
        <f>SUM(B65)</f>
        <v>1.0909090909090908</v>
      </c>
    </row>
    <row r="69" spans="1:5" ht="21">
      <c r="A69" s="14" t="s">
        <v>81</v>
      </c>
    </row>
    <row r="70" spans="1:5">
      <c r="A70">
        <v>8</v>
      </c>
      <c r="B70">
        <f>A70/F1</f>
        <v>1.4545454545454546</v>
      </c>
      <c r="E70" t="s">
        <v>82</v>
      </c>
    </row>
    <row r="71" spans="1:5">
      <c r="A71">
        <v>3</v>
      </c>
      <c r="B71">
        <f>A71/F1</f>
        <v>0.54545454545454541</v>
      </c>
      <c r="E71" t="s">
        <v>83</v>
      </c>
    </row>
    <row r="72" spans="1:5">
      <c r="A72">
        <v>3</v>
      </c>
      <c r="B72">
        <f>A72/F1</f>
        <v>0.54545454545454541</v>
      </c>
      <c r="E72" t="s">
        <v>28</v>
      </c>
    </row>
    <row r="73" spans="1:5">
      <c r="A73">
        <v>2</v>
      </c>
      <c r="B73">
        <f>A73/F1</f>
        <v>0.36363636363636365</v>
      </c>
      <c r="E73" t="s">
        <v>84</v>
      </c>
    </row>
    <row r="74" spans="1:5">
      <c r="A74">
        <v>1</v>
      </c>
      <c r="B74">
        <f>A74/F1</f>
        <v>0.18181818181818182</v>
      </c>
      <c r="E74" t="s">
        <v>29</v>
      </c>
    </row>
    <row r="75" spans="1:5">
      <c r="A75">
        <v>5</v>
      </c>
      <c r="B75">
        <f>A75/F1</f>
        <v>0.90909090909090906</v>
      </c>
      <c r="E75" t="s">
        <v>85</v>
      </c>
    </row>
    <row r="76" spans="1:5">
      <c r="A76">
        <v>13</v>
      </c>
      <c r="B76">
        <f>A76/F1</f>
        <v>2.3636363636363638</v>
      </c>
      <c r="E76" t="s">
        <v>30</v>
      </c>
    </row>
    <row r="77" spans="1:5">
      <c r="A77">
        <v>12</v>
      </c>
      <c r="B77">
        <f>A77/F1</f>
        <v>2.1818181818181817</v>
      </c>
      <c r="E77" t="s">
        <v>31</v>
      </c>
    </row>
    <row r="78" spans="1:5">
      <c r="A78">
        <v>8</v>
      </c>
      <c r="B78">
        <f>A78/F1</f>
        <v>1.4545454545454546</v>
      </c>
      <c r="E78" t="s">
        <v>32</v>
      </c>
    </row>
    <row r="79" spans="1:5">
      <c r="A79" s="2" t="s">
        <v>10</v>
      </c>
      <c r="B79">
        <f>SUM(A70:A78)</f>
        <v>55</v>
      </c>
    </row>
    <row r="80" spans="1:5">
      <c r="A80" s="2" t="s">
        <v>11</v>
      </c>
      <c r="B80">
        <f>SUM(B70:B78)</f>
        <v>10</v>
      </c>
    </row>
    <row r="82" spans="1:5" ht="21">
      <c r="A82" s="14" t="s">
        <v>87</v>
      </c>
    </row>
    <row r="83" spans="1:5">
      <c r="A83">
        <v>7</v>
      </c>
      <c r="B83">
        <f>A83/F1</f>
        <v>1.2727272727272727</v>
      </c>
      <c r="E83" t="s">
        <v>88</v>
      </c>
    </row>
    <row r="84" spans="1:5">
      <c r="A84">
        <v>0</v>
      </c>
      <c r="B84">
        <f>A84/F1</f>
        <v>0</v>
      </c>
      <c r="E84" t="s">
        <v>90</v>
      </c>
    </row>
    <row r="85" spans="1:5">
      <c r="A85" s="2" t="s">
        <v>10</v>
      </c>
      <c r="B85">
        <f>SUM(A83:A84)</f>
        <v>7</v>
      </c>
    </row>
    <row r="86" spans="1:5">
      <c r="A86" s="2" t="s">
        <v>11</v>
      </c>
      <c r="B86">
        <f>SUM(B83:B84)</f>
        <v>1.2727272727272727</v>
      </c>
    </row>
    <row r="88" spans="1:5" ht="21">
      <c r="A88" s="14" t="s">
        <v>91</v>
      </c>
    </row>
    <row r="89" spans="1:5">
      <c r="A89">
        <v>3</v>
      </c>
      <c r="B89">
        <f>A89/F1</f>
        <v>0.54545454545454541</v>
      </c>
      <c r="E89" t="s">
        <v>92</v>
      </c>
    </row>
    <row r="90" spans="1:5">
      <c r="A90">
        <v>0</v>
      </c>
      <c r="B90">
        <f>A90/F1</f>
        <v>0</v>
      </c>
      <c r="E90" t="s">
        <v>93</v>
      </c>
    </row>
    <row r="91" spans="1:5">
      <c r="A91" s="2" t="s">
        <v>10</v>
      </c>
      <c r="B91">
        <f>SUM(A89:A90)</f>
        <v>3</v>
      </c>
    </row>
    <row r="92" spans="1:5">
      <c r="A92" s="2" t="s">
        <v>11</v>
      </c>
      <c r="B92">
        <f>SUM(B89:B90)</f>
        <v>0.54545454545454541</v>
      </c>
    </row>
    <row r="94" spans="1:5" ht="21">
      <c r="A94" s="14" t="s">
        <v>33</v>
      </c>
    </row>
    <row r="95" spans="1:5">
      <c r="A95">
        <v>2</v>
      </c>
      <c r="B95">
        <f>A95/F1</f>
        <v>0.36363636363636365</v>
      </c>
      <c r="E95" t="s">
        <v>34</v>
      </c>
    </row>
    <row r="96" spans="1:5">
      <c r="A96">
        <v>3</v>
      </c>
      <c r="B96">
        <f>A96/F1</f>
        <v>0.54545454545454541</v>
      </c>
      <c r="E96" t="s">
        <v>35</v>
      </c>
    </row>
    <row r="97" spans="1:5">
      <c r="A97">
        <v>2</v>
      </c>
      <c r="B97">
        <f>A97/F1</f>
        <v>0.36363636363636365</v>
      </c>
      <c r="E97" t="s">
        <v>94</v>
      </c>
    </row>
    <row r="98" spans="1:5">
      <c r="A98">
        <v>2</v>
      </c>
      <c r="B98">
        <f>A98/F1</f>
        <v>0.36363636363636365</v>
      </c>
      <c r="E98" t="s">
        <v>36</v>
      </c>
    </row>
    <row r="99" spans="1:5">
      <c r="A99">
        <v>4</v>
      </c>
      <c r="B99">
        <f>A99/F1</f>
        <v>0.72727272727272729</v>
      </c>
      <c r="E99" t="s">
        <v>37</v>
      </c>
    </row>
    <row r="100" spans="1:5">
      <c r="A100">
        <v>3</v>
      </c>
      <c r="B100">
        <f>A100/F1</f>
        <v>0.54545454545454541</v>
      </c>
      <c r="E100" t="s">
        <v>38</v>
      </c>
    </row>
    <row r="101" spans="1:5">
      <c r="A101">
        <v>3</v>
      </c>
      <c r="B101">
        <f>A101/F1</f>
        <v>0.54545454545454541</v>
      </c>
      <c r="E101" t="s">
        <v>39</v>
      </c>
    </row>
    <row r="102" spans="1:5">
      <c r="A102" s="2" t="s">
        <v>10</v>
      </c>
      <c r="B102">
        <f>SUM(A95:A101)</f>
        <v>19</v>
      </c>
    </row>
    <row r="103" spans="1:5">
      <c r="A103" s="2" t="s">
        <v>11</v>
      </c>
      <c r="B103">
        <f>SUM(B95:B101)</f>
        <v>3.4545454545454541</v>
      </c>
    </row>
    <row r="105" spans="1:5" ht="21">
      <c r="A105" s="14" t="s">
        <v>40</v>
      </c>
    </row>
    <row r="106" spans="1:5">
      <c r="A106">
        <v>1</v>
      </c>
      <c r="B106">
        <f>A106/F1</f>
        <v>0.18181818181818182</v>
      </c>
      <c r="E106" t="s">
        <v>41</v>
      </c>
    </row>
    <row r="107" spans="1:5">
      <c r="A107">
        <v>1.5</v>
      </c>
      <c r="B107">
        <f>A107/F1</f>
        <v>0.27272727272727271</v>
      </c>
      <c r="E107" t="s">
        <v>42</v>
      </c>
    </row>
    <row r="108" spans="1:5">
      <c r="A108" s="2" t="s">
        <v>10</v>
      </c>
      <c r="B108">
        <f>SUM(A106:A107)</f>
        <v>2.5</v>
      </c>
    </row>
    <row r="109" spans="1:5">
      <c r="A109" s="2" t="s">
        <v>11</v>
      </c>
      <c r="B109">
        <f>SUM(B106:B107)</f>
        <v>0.45454545454545453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23"/>
  <sheetViews>
    <sheetView tabSelected="1" topLeftCell="A93" workbookViewId="0">
      <selection activeCell="C121" sqref="C121"/>
    </sheetView>
  </sheetViews>
  <sheetFormatPr defaultRowHeight="15"/>
  <cols>
    <col min="1" max="1" width="19.5703125" customWidth="1"/>
    <col min="2" max="2" width="10.140625" bestFit="1" customWidth="1"/>
    <col min="3" max="3" width="9.140625" customWidth="1"/>
  </cols>
  <sheetData>
    <row r="1" spans="1:7">
      <c r="A1" s="2" t="s">
        <v>6</v>
      </c>
      <c r="B1" s="2" t="s">
        <v>2</v>
      </c>
      <c r="C1" s="2" t="s">
        <v>7</v>
      </c>
      <c r="D1" s="2" t="s">
        <v>8</v>
      </c>
      <c r="E1" s="2" t="s">
        <v>5</v>
      </c>
      <c r="F1" s="2">
        <v>5.5</v>
      </c>
      <c r="G1" s="2" t="s">
        <v>9</v>
      </c>
    </row>
    <row r="2" spans="1:7" ht="21">
      <c r="A2" s="14" t="s">
        <v>0</v>
      </c>
      <c r="B2" s="2"/>
      <c r="C2" s="2"/>
      <c r="D2" s="2"/>
      <c r="E2" s="2"/>
      <c r="F2" s="2"/>
      <c r="G2" s="2"/>
    </row>
    <row r="3" spans="1:7">
      <c r="A3">
        <f>SUM('User Interface'!A3,Database!A3,'Business Logic'!A3)</f>
        <v>1.5</v>
      </c>
      <c r="B3">
        <f>A3/F1</f>
        <v>0.27272727272727271</v>
      </c>
      <c r="E3" t="s">
        <v>50</v>
      </c>
    </row>
    <row r="4" spans="1:7">
      <c r="A4">
        <f>SUM('User Interface'!A4,Database!A4,'Business Logic'!A4)</f>
        <v>5.5</v>
      </c>
      <c r="B4">
        <f>A4/F1</f>
        <v>1</v>
      </c>
      <c r="E4" t="s">
        <v>95</v>
      </c>
    </row>
    <row r="5" spans="1:7">
      <c r="A5">
        <f>SUM('User Interface'!A5,Database!A5,'Business Logic'!A5)</f>
        <v>9</v>
      </c>
      <c r="B5">
        <f>A5/F1</f>
        <v>1.6363636363636365</v>
      </c>
      <c r="E5" t="s">
        <v>51</v>
      </c>
    </row>
    <row r="6" spans="1:7">
      <c r="A6">
        <f>SUM('User Interface'!A6,Database!A6,'Business Logic'!A6)</f>
        <v>7</v>
      </c>
      <c r="B6">
        <f>A6/F1</f>
        <v>1.2727272727272727</v>
      </c>
      <c r="E6" t="s">
        <v>52</v>
      </c>
    </row>
    <row r="7" spans="1:7">
      <c r="A7" s="2" t="s">
        <v>10</v>
      </c>
      <c r="B7" s="2">
        <f>SUM(A3:A6)</f>
        <v>23</v>
      </c>
    </row>
    <row r="8" spans="1:7" ht="15.75">
      <c r="A8" s="2" t="s">
        <v>11</v>
      </c>
      <c r="B8" s="2">
        <f>SUM(B3:B6)</f>
        <v>4.1818181818181817</v>
      </c>
      <c r="E8" s="1"/>
    </row>
    <row r="9" spans="1:7" ht="15.75">
      <c r="E9" s="1"/>
    </row>
    <row r="10" spans="1:7" ht="21">
      <c r="A10" s="14" t="s">
        <v>53</v>
      </c>
    </row>
    <row r="11" spans="1:7">
      <c r="A11">
        <f>SUM('User Interface'!A11,Database!A11,'Business Logic'!A11)</f>
        <v>8.5</v>
      </c>
      <c r="B11">
        <f>A11/F1</f>
        <v>1.5454545454545454</v>
      </c>
      <c r="E11" t="s">
        <v>96</v>
      </c>
    </row>
    <row r="12" spans="1:7">
      <c r="A12">
        <f>SUM('User Interface'!A12,Database!A12,'Business Logic'!A12)</f>
        <v>10.5</v>
      </c>
      <c r="B12">
        <f>A12/F1</f>
        <v>1.9090909090909092</v>
      </c>
      <c r="E12" t="s">
        <v>54</v>
      </c>
    </row>
    <row r="13" spans="1:7">
      <c r="A13">
        <f>SUM('User Interface'!A13,Database!A13,'Business Logic'!A13)</f>
        <v>7.5</v>
      </c>
      <c r="B13">
        <f>A13/F1</f>
        <v>1.3636363636363635</v>
      </c>
      <c r="E13" t="s">
        <v>55</v>
      </c>
    </row>
    <row r="14" spans="1:7">
      <c r="A14">
        <f>SUM('User Interface'!A14,Database!A14,'Business Logic'!A14)</f>
        <v>8.5</v>
      </c>
      <c r="B14">
        <f>A14/F1</f>
        <v>1.5454545454545454</v>
      </c>
      <c r="E14" t="s">
        <v>56</v>
      </c>
    </row>
    <row r="15" spans="1:7">
      <c r="A15">
        <f>SUM('User Interface'!A15,Database!A15,'Business Logic'!A15)</f>
        <v>2</v>
      </c>
      <c r="B15">
        <f>A15/F1</f>
        <v>0.36363636363636365</v>
      </c>
      <c r="E15" t="s">
        <v>57</v>
      </c>
    </row>
    <row r="16" spans="1:7">
      <c r="A16">
        <f>SUM('User Interface'!A16,Database!A16,'Business Logic'!A16)</f>
        <v>3</v>
      </c>
      <c r="B16">
        <f>A16/F1</f>
        <v>0.54545454545454541</v>
      </c>
      <c r="E16" t="s">
        <v>58</v>
      </c>
    </row>
    <row r="17" spans="1:14">
      <c r="A17">
        <f>SUM('User Interface'!A17,Database!A17,'Business Logic'!A17)</f>
        <v>8</v>
      </c>
      <c r="B17">
        <f>A17/F1</f>
        <v>1.4545454545454546</v>
      </c>
      <c r="E17" t="s">
        <v>59</v>
      </c>
    </row>
    <row r="18" spans="1:14">
      <c r="A18">
        <f>SUM('User Interface'!A18,Database!A18,'Business Logic'!A18)</f>
        <v>6.5</v>
      </c>
      <c r="B18">
        <f>A18/F1</f>
        <v>1.1818181818181819</v>
      </c>
      <c r="E18" t="s">
        <v>60</v>
      </c>
    </row>
    <row r="19" spans="1:14">
      <c r="A19">
        <f>SUM('User Interface'!A19,Database!A19,'Business Logic'!A19)</f>
        <v>16</v>
      </c>
      <c r="B19">
        <f>A19/F1</f>
        <v>2.9090909090909092</v>
      </c>
      <c r="E19" t="s">
        <v>97</v>
      </c>
    </row>
    <row r="20" spans="1:14">
      <c r="A20">
        <f>SUM('User Interface'!A20,Database!A20,'Business Logic'!A20)</f>
        <v>8</v>
      </c>
      <c r="B20">
        <f>A20/F1</f>
        <v>1.4545454545454546</v>
      </c>
      <c r="E20" t="s">
        <v>61</v>
      </c>
    </row>
    <row r="21" spans="1:14">
      <c r="A21">
        <f>SUM('User Interface'!A21,Database!A21,'Business Logic'!A21)</f>
        <v>7</v>
      </c>
      <c r="B21">
        <f>A21/F1</f>
        <v>1.2727272727272727</v>
      </c>
      <c r="E21" t="s">
        <v>62</v>
      </c>
    </row>
    <row r="22" spans="1:14">
      <c r="A22">
        <f>SUM('User Interface'!A22,Database!A22,'Business Logic'!A22)</f>
        <v>1.5</v>
      </c>
      <c r="B22">
        <f>A22/F1</f>
        <v>0.27272727272727271</v>
      </c>
      <c r="E22" t="s">
        <v>63</v>
      </c>
    </row>
    <row r="23" spans="1:14">
      <c r="A23">
        <f>SUM('User Interface'!A23,Database!A23,'Business Logic'!A23)</f>
        <v>1</v>
      </c>
      <c r="B23">
        <f>A23/F1</f>
        <v>0.18181818181818182</v>
      </c>
      <c r="E23" t="s">
        <v>98</v>
      </c>
      <c r="F23" s="3"/>
    </row>
    <row r="24" spans="1:14">
      <c r="A24">
        <f>SUM('User Interface'!A24,Database!A24,'Business Logic'!A24)</f>
        <v>6</v>
      </c>
      <c r="B24">
        <f>A24/F1</f>
        <v>1.0909090909090908</v>
      </c>
      <c r="E24" t="s">
        <v>64</v>
      </c>
    </row>
    <row r="25" spans="1:14">
      <c r="A25">
        <f>SUM('User Interface'!A25,Database!A25,'Business Logic'!A25)</f>
        <v>1.5</v>
      </c>
      <c r="B25">
        <f>A25/F1</f>
        <v>0.27272727272727271</v>
      </c>
      <c r="E25" t="s">
        <v>65</v>
      </c>
    </row>
    <row r="26" spans="1:14">
      <c r="A26" s="2" t="s">
        <v>10</v>
      </c>
      <c r="B26" s="2">
        <f>SUM(A11:A25)</f>
        <v>95.5</v>
      </c>
    </row>
    <row r="27" spans="1:14">
      <c r="A27" s="2" t="s">
        <v>11</v>
      </c>
      <c r="B27" s="2">
        <f>SUM(B11:B25)</f>
        <v>17.363636363636363</v>
      </c>
    </row>
    <row r="29" spans="1:14" ht="21">
      <c r="A29" s="14" t="s">
        <v>66</v>
      </c>
    </row>
    <row r="30" spans="1:14">
      <c r="A30">
        <f>SUM('User Interface'!A30,Database!A30,'Business Logic'!A30)</f>
        <v>4.5</v>
      </c>
      <c r="B30">
        <f>A30/F1</f>
        <v>0.81818181818181823</v>
      </c>
      <c r="E30" s="3" t="s">
        <v>67</v>
      </c>
      <c r="M30">
        <f>SUM(B38:B42,B47:B48)</f>
        <v>9.5454545454545432</v>
      </c>
      <c r="N30" t="s">
        <v>105</v>
      </c>
    </row>
    <row r="31" spans="1:14">
      <c r="A31">
        <f>SUM('User Interface'!A31,Database!A31,'Business Logic'!A31)</f>
        <v>4.5</v>
      </c>
      <c r="B31">
        <f>A31/F1</f>
        <v>0.81818181818181823</v>
      </c>
      <c r="E31" s="3" t="s">
        <v>68</v>
      </c>
      <c r="M31">
        <f>SUM(B30:B34,B43:B45)</f>
        <v>7.3636363636363642</v>
      </c>
      <c r="N31" t="s">
        <v>106</v>
      </c>
    </row>
    <row r="32" spans="1:14">
      <c r="A32">
        <f>SUM('User Interface'!A32,Database!A32,'Business Logic'!A32)</f>
        <v>6</v>
      </c>
      <c r="B32">
        <f>A32/F1</f>
        <v>1.0909090909090908</v>
      </c>
      <c r="E32" s="3" t="s">
        <v>12</v>
      </c>
    </row>
    <row r="33" spans="1:5">
      <c r="A33">
        <f>SUM('User Interface'!A33,Database!A33,'Business Logic'!A33)</f>
        <v>2.5</v>
      </c>
      <c r="B33">
        <f>A33/F1</f>
        <v>0.45454545454545453</v>
      </c>
      <c r="E33" s="3" t="s">
        <v>13</v>
      </c>
    </row>
    <row r="34" spans="1:5">
      <c r="A34">
        <f>SUM('User Interface'!A34,Database!A34,'Business Logic'!A34)</f>
        <v>6.5</v>
      </c>
      <c r="B34">
        <f>A34/F1</f>
        <v>1.1818181818181819</v>
      </c>
      <c r="E34" s="3" t="s">
        <v>14</v>
      </c>
    </row>
    <row r="35" spans="1:5">
      <c r="A35">
        <f>SUM('User Interface'!A35,Database!A35,'Business Logic'!A35)</f>
        <v>0</v>
      </c>
      <c r="B35">
        <f>A35/F1</f>
        <v>0</v>
      </c>
      <c r="E35" s="3" t="s">
        <v>69</v>
      </c>
    </row>
    <row r="36" spans="1:5">
      <c r="A36">
        <f>SUM('User Interface'!A36,Database!A36,'Business Logic'!A36)</f>
        <v>0</v>
      </c>
      <c r="B36">
        <f>A36/F1</f>
        <v>0</v>
      </c>
      <c r="E36" s="3" t="s">
        <v>70</v>
      </c>
    </row>
    <row r="37" spans="1:5">
      <c r="A37">
        <f>SUM('User Interface'!A37,Database!A37,'Business Logic'!A37)</f>
        <v>0</v>
      </c>
      <c r="B37">
        <f>A37/F1</f>
        <v>0</v>
      </c>
      <c r="E37" s="3" t="s">
        <v>71</v>
      </c>
    </row>
    <row r="38" spans="1:5">
      <c r="A38">
        <f>SUM('User Interface'!A38,Database!A38,'Business Logic'!A38)</f>
        <v>8</v>
      </c>
      <c r="B38">
        <f>A38/F1</f>
        <v>1.4545454545454546</v>
      </c>
      <c r="E38" s="3" t="s">
        <v>15</v>
      </c>
    </row>
    <row r="39" spans="1:5">
      <c r="A39">
        <f>SUM('User Interface'!A39,Database!A39,'Business Logic'!A39)</f>
        <v>7.5</v>
      </c>
      <c r="B39">
        <f>A39/F1</f>
        <v>1.3636363636363635</v>
      </c>
      <c r="E39" s="3" t="s">
        <v>16</v>
      </c>
    </row>
    <row r="40" spans="1:5">
      <c r="A40">
        <f>SUM('User Interface'!A40,Database!A40,'Business Logic'!A40)</f>
        <v>7</v>
      </c>
      <c r="B40">
        <f>A40/F1</f>
        <v>1.2727272727272727</v>
      </c>
      <c r="E40" s="3" t="s">
        <v>17</v>
      </c>
    </row>
    <row r="41" spans="1:5">
      <c r="A41">
        <f>SUM('User Interface'!A41,Database!A41,'Business Logic'!A41)</f>
        <v>2.5</v>
      </c>
      <c r="B41">
        <f>A41/F1</f>
        <v>0.45454545454545453</v>
      </c>
      <c r="E41" s="3" t="s">
        <v>18</v>
      </c>
    </row>
    <row r="42" spans="1:5">
      <c r="A42">
        <f>SUM('User Interface'!A42,Database!A42,'Business Logic'!A42)</f>
        <v>8.5</v>
      </c>
      <c r="B42">
        <f>A42/F1</f>
        <v>1.5454545454545454</v>
      </c>
      <c r="E42" s="3" t="s">
        <v>19</v>
      </c>
    </row>
    <row r="43" spans="1:5">
      <c r="A43">
        <f>SUM('User Interface'!A43,Database!A43,'Business Logic'!A43)</f>
        <v>4.5</v>
      </c>
      <c r="B43">
        <f>A43/F1</f>
        <v>0.81818181818181823</v>
      </c>
      <c r="E43" s="3" t="s">
        <v>20</v>
      </c>
    </row>
    <row r="44" spans="1:5">
      <c r="A44">
        <f>SUM('User Interface'!A44,Database!A44,'Business Logic'!A44)</f>
        <v>6</v>
      </c>
      <c r="B44">
        <f>A44/F1</f>
        <v>1.0909090909090908</v>
      </c>
      <c r="E44" s="3" t="s">
        <v>21</v>
      </c>
    </row>
    <row r="45" spans="1:5">
      <c r="A45">
        <f>SUM('User Interface'!A45,Database!A45,'Business Logic'!A45)</f>
        <v>6</v>
      </c>
      <c r="B45">
        <f>A45/F1</f>
        <v>1.0909090909090908</v>
      </c>
      <c r="E45" s="3" t="s">
        <v>22</v>
      </c>
    </row>
    <row r="46" spans="1:5">
      <c r="A46">
        <f>SUM('User Interface'!A46,Database!A46,'Business Logic'!A46)</f>
        <v>2.5</v>
      </c>
      <c r="B46">
        <f>A46/F1</f>
        <v>0.45454545454545453</v>
      </c>
      <c r="E46" s="3" t="s">
        <v>23</v>
      </c>
    </row>
    <row r="47" spans="1:5">
      <c r="A47">
        <f>SUM('User Interface'!A47,Database!A47,'Business Logic'!A47)</f>
        <v>13</v>
      </c>
      <c r="B47">
        <f>A47/F1</f>
        <v>2.3636363636363638</v>
      </c>
      <c r="E47" s="3" t="s">
        <v>24</v>
      </c>
    </row>
    <row r="48" spans="1:5">
      <c r="A48">
        <f>SUM('User Interface'!A48,Database!A48,'Business Logic'!A48)</f>
        <v>6</v>
      </c>
      <c r="B48">
        <f>A48/F1</f>
        <v>1.0909090909090908</v>
      </c>
      <c r="E48" s="3" t="s">
        <v>25</v>
      </c>
    </row>
    <row r="49" spans="1:5">
      <c r="A49" s="2" t="s">
        <v>10</v>
      </c>
      <c r="B49" s="2">
        <f>SUM(A30:A48)</f>
        <v>95.5</v>
      </c>
    </row>
    <row r="50" spans="1:5">
      <c r="A50" s="2" t="s">
        <v>11</v>
      </c>
      <c r="B50" s="2">
        <f>SUM(B30:B48)</f>
        <v>17.363636363636363</v>
      </c>
    </row>
    <row r="52" spans="1:5" ht="21">
      <c r="A52" s="14" t="s">
        <v>72</v>
      </c>
    </row>
    <row r="53" spans="1:5">
      <c r="A53">
        <f>SUM('User Interface'!A53,Database!A53,'Business Logic'!A53)</f>
        <v>4.5</v>
      </c>
      <c r="B53">
        <f>A53/F1</f>
        <v>0.81818181818181823</v>
      </c>
      <c r="E53" t="s">
        <v>73</v>
      </c>
    </row>
    <row r="54" spans="1:5">
      <c r="A54">
        <f>SUM('User Interface'!A54,Database!A54,'Business Logic'!A54)</f>
        <v>2</v>
      </c>
      <c r="B54">
        <f>A54/F1</f>
        <v>0.36363636363636365</v>
      </c>
      <c r="E54" t="s">
        <v>74</v>
      </c>
    </row>
    <row r="55" spans="1:5">
      <c r="A55">
        <f>SUM('User Interface'!A55,Database!A55,'Business Logic'!A55)</f>
        <v>4.5</v>
      </c>
      <c r="B55">
        <f>A55/F1</f>
        <v>0.81818181818181823</v>
      </c>
      <c r="E55" t="s">
        <v>75</v>
      </c>
    </row>
    <row r="56" spans="1:5">
      <c r="A56">
        <f>SUM('User Interface'!A56,Database!A56,'Business Logic'!A56)</f>
        <v>2</v>
      </c>
      <c r="B56">
        <f>A56/F1</f>
        <v>0.36363636363636365</v>
      </c>
      <c r="E56" t="s">
        <v>76</v>
      </c>
    </row>
    <row r="57" spans="1:5">
      <c r="A57">
        <f>SUM('User Interface'!A57,Database!A57,'Business Logic'!A57)</f>
        <v>2</v>
      </c>
      <c r="B57">
        <f>A57/F1</f>
        <v>0.36363636363636365</v>
      </c>
      <c r="E57" t="s">
        <v>26</v>
      </c>
    </row>
    <row r="58" spans="1:5">
      <c r="A58">
        <f>SUM('User Interface'!A58,Database!A58,'Business Logic'!A58)</f>
        <v>0.5</v>
      </c>
      <c r="B58">
        <f>A58/F1</f>
        <v>9.0909090909090912E-2</v>
      </c>
      <c r="E58" t="s">
        <v>77</v>
      </c>
    </row>
    <row r="59" spans="1:5">
      <c r="A59">
        <f>SUM('User Interface'!A59,Database!A59,'Business Logic'!A59)</f>
        <v>2.5</v>
      </c>
      <c r="B59">
        <f>A59/F1</f>
        <v>0.45454545454545453</v>
      </c>
      <c r="E59" t="s">
        <v>27</v>
      </c>
    </row>
    <row r="60" spans="1:5">
      <c r="A60">
        <f>SUM('User Interface'!A60,Database!A60,'Business Logic'!A60)</f>
        <v>0.5</v>
      </c>
      <c r="B60">
        <f>A60/F1</f>
        <v>9.0909090909090912E-2</v>
      </c>
      <c r="E60" t="s">
        <v>78</v>
      </c>
    </row>
    <row r="61" spans="1:5">
      <c r="A61" s="2" t="s">
        <v>10</v>
      </c>
      <c r="B61">
        <f>SUM(A53:A60)</f>
        <v>18.5</v>
      </c>
    </row>
    <row r="62" spans="1:5">
      <c r="A62" s="2" t="s">
        <v>11</v>
      </c>
      <c r="B62">
        <f>SUM(B53:B60)</f>
        <v>3.3636363636363638</v>
      </c>
    </row>
    <row r="64" spans="1:5" ht="21">
      <c r="A64" s="14" t="s">
        <v>79</v>
      </c>
    </row>
    <row r="65" spans="1:13">
      <c r="A65">
        <f>SUM('User Interface'!A65,Database!A65,'Business Logic'!A65)</f>
        <v>15.5</v>
      </c>
      <c r="B65">
        <f>A65/F1</f>
        <v>2.8181818181818183</v>
      </c>
      <c r="E65" t="s">
        <v>80</v>
      </c>
    </row>
    <row r="66" spans="1:13">
      <c r="A66" s="2" t="s">
        <v>10</v>
      </c>
      <c r="B66">
        <f>SUM(A65)</f>
        <v>15.5</v>
      </c>
    </row>
    <row r="67" spans="1:13">
      <c r="A67" s="2" t="s">
        <v>11</v>
      </c>
      <c r="B67">
        <f>SUM(B65)</f>
        <v>2.8181818181818183</v>
      </c>
    </row>
    <row r="69" spans="1:13" ht="21">
      <c r="A69" s="14" t="s">
        <v>81</v>
      </c>
    </row>
    <row r="70" spans="1:13">
      <c r="A70">
        <f>SUM('User Interface'!A70,Database!A70,'Business Logic'!A70)</f>
        <v>19</v>
      </c>
      <c r="B70">
        <f>A70/F1</f>
        <v>3.4545454545454546</v>
      </c>
      <c r="E70" t="s">
        <v>82</v>
      </c>
      <c r="L70">
        <f>SUM(B70:B74)</f>
        <v>8.3636363636363633</v>
      </c>
      <c r="M70" t="s">
        <v>104</v>
      </c>
    </row>
    <row r="71" spans="1:13">
      <c r="A71">
        <f>SUM('User Interface'!A71,Database!A71,'Business Logic'!A71)</f>
        <v>11.5</v>
      </c>
      <c r="B71">
        <f>A71/F1</f>
        <v>2.0909090909090908</v>
      </c>
      <c r="E71" t="s">
        <v>83</v>
      </c>
      <c r="L71">
        <f>SUM(B75:B78)</f>
        <v>12.090909090909092</v>
      </c>
      <c r="M71" t="s">
        <v>105</v>
      </c>
    </row>
    <row r="72" spans="1:13">
      <c r="A72">
        <f>SUM('User Interface'!A72,Database!A72,'Business Logic'!A72)</f>
        <v>4.5</v>
      </c>
      <c r="B72">
        <f>A72/F1</f>
        <v>0.81818181818181823</v>
      </c>
      <c r="E72" t="s">
        <v>28</v>
      </c>
    </row>
    <row r="73" spans="1:13">
      <c r="A73">
        <f>SUM('User Interface'!A73,Database!A73,'Business Logic'!A73)</f>
        <v>9</v>
      </c>
      <c r="B73">
        <f>A73/F1</f>
        <v>1.6363636363636365</v>
      </c>
      <c r="E73" t="s">
        <v>84</v>
      </c>
    </row>
    <row r="74" spans="1:13">
      <c r="A74">
        <f>SUM('User Interface'!A74,Database!A74,'Business Logic'!A74)</f>
        <v>2</v>
      </c>
      <c r="B74">
        <f>A74/F1</f>
        <v>0.36363636363636365</v>
      </c>
      <c r="E74" t="s">
        <v>29</v>
      </c>
    </row>
    <row r="75" spans="1:13">
      <c r="A75">
        <f>SUM('User Interface'!A75,Database!A75,'Business Logic'!A75)</f>
        <v>12.5</v>
      </c>
      <c r="B75">
        <f>A75/F1</f>
        <v>2.2727272727272729</v>
      </c>
      <c r="E75" t="s">
        <v>85</v>
      </c>
    </row>
    <row r="76" spans="1:13">
      <c r="A76">
        <f>SUM('User Interface'!A76,Database!A76,'Business Logic'!A76)</f>
        <v>25</v>
      </c>
      <c r="B76">
        <f>A76/F1</f>
        <v>4.5454545454545459</v>
      </c>
      <c r="E76" t="s">
        <v>30</v>
      </c>
    </row>
    <row r="77" spans="1:13">
      <c r="A77">
        <f>SUM('User Interface'!A77,Database!A77,'Business Logic'!A77)</f>
        <v>17</v>
      </c>
      <c r="B77">
        <f>A77/F1</f>
        <v>3.0909090909090908</v>
      </c>
      <c r="E77" t="s">
        <v>31</v>
      </c>
    </row>
    <row r="78" spans="1:13">
      <c r="A78">
        <f>SUM('User Interface'!A78,Database!A78,'Business Logic'!A78)</f>
        <v>12</v>
      </c>
      <c r="B78">
        <f>A78/F1</f>
        <v>2.1818181818181817</v>
      </c>
      <c r="E78" t="s">
        <v>32</v>
      </c>
    </row>
    <row r="79" spans="1:13">
      <c r="A79" s="2" t="s">
        <v>10</v>
      </c>
      <c r="B79">
        <f>SUM(A70:A78)</f>
        <v>112.5</v>
      </c>
    </row>
    <row r="80" spans="1:13">
      <c r="A80" s="2" t="s">
        <v>11</v>
      </c>
      <c r="B80">
        <f>SUM(B70:B78)</f>
        <v>20.454545454545453</v>
      </c>
    </row>
    <row r="82" spans="1:5" ht="21">
      <c r="A82" s="14" t="s">
        <v>87</v>
      </c>
    </row>
    <row r="83" spans="1:5">
      <c r="A83">
        <f>SUM('User Interface'!A83,Database!A83,'Business Logic'!A83)</f>
        <v>17.5</v>
      </c>
      <c r="B83">
        <f>A83/F1</f>
        <v>3.1818181818181817</v>
      </c>
      <c r="E83" t="s">
        <v>88</v>
      </c>
    </row>
    <row r="84" spans="1:5">
      <c r="A84">
        <f>SUM('User Interface'!A84,Database!A84,'Business Logic'!A84)</f>
        <v>0</v>
      </c>
      <c r="B84">
        <f>A84/F1</f>
        <v>0</v>
      </c>
      <c r="E84" t="s">
        <v>90</v>
      </c>
    </row>
    <row r="85" spans="1:5">
      <c r="A85" s="2" t="s">
        <v>10</v>
      </c>
      <c r="B85">
        <f>SUM(A83:A84)</f>
        <v>17.5</v>
      </c>
    </row>
    <row r="86" spans="1:5">
      <c r="A86" s="2" t="s">
        <v>11</v>
      </c>
      <c r="B86">
        <f>SUM(B83:B84)</f>
        <v>3.1818181818181817</v>
      </c>
    </row>
    <row r="88" spans="1:5" ht="21">
      <c r="A88" s="14" t="s">
        <v>91</v>
      </c>
    </row>
    <row r="89" spans="1:5">
      <c r="A89">
        <f>SUM('User Interface'!A89,Database!A89,'Business Logic'!A89)</f>
        <v>6</v>
      </c>
      <c r="B89">
        <f>A89/F1</f>
        <v>1.0909090909090908</v>
      </c>
      <c r="E89" t="s">
        <v>92</v>
      </c>
    </row>
    <row r="90" spans="1:5">
      <c r="A90">
        <f>SUM('User Interface'!A90,Database!A90,'Business Logic'!A90)</f>
        <v>0</v>
      </c>
      <c r="B90">
        <f>A90/F1</f>
        <v>0</v>
      </c>
      <c r="E90" t="s">
        <v>93</v>
      </c>
    </row>
    <row r="91" spans="1:5">
      <c r="A91" s="2" t="s">
        <v>10</v>
      </c>
      <c r="B91">
        <f>SUM(A89:A90)</f>
        <v>6</v>
      </c>
    </row>
    <row r="92" spans="1:5">
      <c r="A92" s="2" t="s">
        <v>11</v>
      </c>
      <c r="B92">
        <f>SUM(B89:B90)</f>
        <v>1.0909090909090908</v>
      </c>
    </row>
    <row r="94" spans="1:5" ht="21">
      <c r="A94" s="14" t="s">
        <v>33</v>
      </c>
    </row>
    <row r="95" spans="1:5">
      <c r="A95">
        <f>SUM('User Interface'!A95,Database!A95,'Business Logic'!A95)</f>
        <v>5</v>
      </c>
      <c r="B95">
        <f>A95/F1</f>
        <v>0.90909090909090906</v>
      </c>
      <c r="E95" t="s">
        <v>34</v>
      </c>
    </row>
    <row r="96" spans="1:5">
      <c r="A96">
        <f>SUM('User Interface'!A96,Database!A96,'Business Logic'!A96)</f>
        <v>8</v>
      </c>
      <c r="B96">
        <f>A96/F1</f>
        <v>1.4545454545454546</v>
      </c>
      <c r="E96" t="s">
        <v>35</v>
      </c>
    </row>
    <row r="97" spans="1:5">
      <c r="A97">
        <f>SUM('User Interface'!A97,Database!A97,'Business Logic'!A97)</f>
        <v>7</v>
      </c>
      <c r="B97">
        <f>A97/F1</f>
        <v>1.2727272727272727</v>
      </c>
      <c r="E97" t="s">
        <v>94</v>
      </c>
    </row>
    <row r="98" spans="1:5">
      <c r="A98">
        <f>SUM('User Interface'!A98,Database!A98,'Business Logic'!A98)</f>
        <v>7</v>
      </c>
      <c r="B98">
        <f>A98/F1</f>
        <v>1.2727272727272727</v>
      </c>
      <c r="E98" t="s">
        <v>36</v>
      </c>
    </row>
    <row r="99" spans="1:5">
      <c r="A99">
        <f>SUM('User Interface'!A99,Database!A99,'Business Logic'!A99)</f>
        <v>7</v>
      </c>
      <c r="B99">
        <f>A99/F1</f>
        <v>1.2727272727272727</v>
      </c>
      <c r="E99" t="s">
        <v>37</v>
      </c>
    </row>
    <row r="100" spans="1:5">
      <c r="A100">
        <f>SUM('User Interface'!A100,Database!A100,'Business Logic'!A100)</f>
        <v>4</v>
      </c>
      <c r="B100">
        <f>A100/F1</f>
        <v>0.72727272727272729</v>
      </c>
      <c r="E100" t="s">
        <v>38</v>
      </c>
    </row>
    <row r="101" spans="1:5">
      <c r="A101">
        <f>SUM('User Interface'!A101,Database!A101,'Business Logic'!A101)</f>
        <v>5</v>
      </c>
      <c r="B101">
        <f>A101/F1</f>
        <v>0.90909090909090906</v>
      </c>
      <c r="E101" t="s">
        <v>39</v>
      </c>
    </row>
    <row r="102" spans="1:5">
      <c r="A102" s="2" t="s">
        <v>10</v>
      </c>
      <c r="B102">
        <f>SUM(A95:A101)</f>
        <v>43</v>
      </c>
    </row>
    <row r="103" spans="1:5">
      <c r="A103" s="2" t="s">
        <v>11</v>
      </c>
      <c r="B103">
        <f>SUM(B95:B101)</f>
        <v>7.8181818181818183</v>
      </c>
    </row>
    <row r="105" spans="1:5" ht="21">
      <c r="A105" s="14" t="s">
        <v>40</v>
      </c>
    </row>
    <row r="106" spans="1:5">
      <c r="A106">
        <f>SUM('User Interface'!A106,Database!A106,'Business Logic'!A106)</f>
        <v>1</v>
      </c>
      <c r="B106">
        <f>A106/F1</f>
        <v>0.18181818181818182</v>
      </c>
      <c r="E106" t="s">
        <v>41</v>
      </c>
    </row>
    <row r="107" spans="1:5">
      <c r="A107">
        <f>SUM('User Interface'!A107,Database!A107,'Business Logic'!A107)</f>
        <v>3.5</v>
      </c>
      <c r="B107">
        <f>A107/F1</f>
        <v>0.63636363636363635</v>
      </c>
      <c r="E107" t="s">
        <v>42</v>
      </c>
    </row>
    <row r="108" spans="1:5">
      <c r="A108" s="2" t="s">
        <v>10</v>
      </c>
      <c r="B108">
        <f>SUM(A106:A107)</f>
        <v>4.5</v>
      </c>
    </row>
    <row r="109" spans="1:5">
      <c r="A109" s="2" t="s">
        <v>11</v>
      </c>
      <c r="B109">
        <f>SUM(B106:B107)</f>
        <v>0.81818181818181812</v>
      </c>
    </row>
    <row r="112" spans="1:5">
      <c r="A112" s="2" t="s">
        <v>48</v>
      </c>
      <c r="B112" s="11">
        <f>SUM(B8,B27,B50,B62,B67,B80,B86,B92,B103,B109)*8*50</f>
        <v>31381.81818181818</v>
      </c>
      <c r="C112">
        <f>SUM(B8,B27,B50,B62,B67,B80,B86,B92,B103,B109)</f>
        <v>78.454545454545453</v>
      </c>
    </row>
    <row r="113" spans="1:3">
      <c r="A113" t="s">
        <v>44</v>
      </c>
      <c r="B113" s="15">
        <v>1400</v>
      </c>
      <c r="C113" s="19"/>
    </row>
    <row r="114" spans="1:3">
      <c r="A114" t="s">
        <v>45</v>
      </c>
      <c r="B114" s="15">
        <v>1600</v>
      </c>
      <c r="C114" s="18"/>
    </row>
    <row r="115" spans="1:3">
      <c r="A115" t="s">
        <v>43</v>
      </c>
      <c r="B115" s="15">
        <v>2000</v>
      </c>
      <c r="C115" s="19"/>
    </row>
    <row r="117" spans="1:3">
      <c r="A117" s="2" t="s">
        <v>47</v>
      </c>
      <c r="B117" s="11">
        <f>SUM(B112:B115)</f>
        <v>36381.818181818177</v>
      </c>
    </row>
    <row r="120" spans="1:3">
      <c r="A120" t="s">
        <v>104</v>
      </c>
      <c r="B120">
        <f>SUM(B11,B12,B13,B14,B15,B16,B17,B18,B19,B20,B21,B22,B23,B24,B25,B65,B70,B72,B71,B73,B74)</f>
        <v>28.54545454545454</v>
      </c>
      <c r="C120" t="s">
        <v>109</v>
      </c>
    </row>
    <row r="121" spans="1:3">
      <c r="A121" t="s">
        <v>105</v>
      </c>
      <c r="B121">
        <f>SUM(B38,B39,B40,B41,B42,B47,B48,B75,B76,B77,B78)</f>
        <v>21.636363636363633</v>
      </c>
      <c r="C121" t="s">
        <v>108</v>
      </c>
    </row>
    <row r="122" spans="1:3">
      <c r="A122" t="s">
        <v>106</v>
      </c>
      <c r="B122">
        <f>SUM(B3:B6,B30,B31,B32,B33,B34,B43,B44,B45,B46,B53,B54,B55,B56,B57,B58,B59,B60,B83,B89,B95,B96,B97,B98,B99,B100,B101,B106,B107)</f>
        <v>28.272727272727277</v>
      </c>
      <c r="C122" t="s">
        <v>110</v>
      </c>
    </row>
    <row r="123" spans="1:3">
      <c r="A123" s="2" t="s">
        <v>107</v>
      </c>
      <c r="B123" s="2">
        <f>SUM(B120:B122)</f>
        <v>78.454545454545453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97"/>
  <sheetViews>
    <sheetView workbookViewId="0">
      <selection activeCell="A17" sqref="A17"/>
    </sheetView>
  </sheetViews>
  <sheetFormatPr defaultRowHeight="15"/>
  <cols>
    <col min="1" max="1" width="53.28515625" bestFit="1" customWidth="1"/>
    <col min="2" max="2" width="19.42578125" bestFit="1" customWidth="1"/>
    <col min="3" max="3" width="18" bestFit="1" customWidth="1"/>
    <col min="4" max="4" width="24.7109375" customWidth="1"/>
    <col min="7" max="7" width="13.5703125" customWidth="1"/>
    <col min="8" max="8" width="10.140625" bestFit="1" customWidth="1"/>
  </cols>
  <sheetData>
    <row r="1" spans="1:8">
      <c r="A1" s="2" t="s">
        <v>1</v>
      </c>
      <c r="B1" s="2" t="s">
        <v>10</v>
      </c>
      <c r="C1" s="2" t="s">
        <v>11</v>
      </c>
      <c r="D1" s="2" t="s">
        <v>3</v>
      </c>
    </row>
    <row r="2" spans="1:8">
      <c r="A2" s="3" t="s">
        <v>0</v>
      </c>
      <c r="B2" s="3">
        <f>SUM('User Interface'!B7,Database!B7,'Business Logic'!B7)</f>
        <v>23</v>
      </c>
      <c r="C2" s="16">
        <f>SUM('User Interface'!B8,Database!B8,'Business Logic'!B8)</f>
        <v>4.1818181818181817</v>
      </c>
      <c r="D2" s="15">
        <f t="shared" ref="D2:D14" si="0">C2*8*50</f>
        <v>1672.7272727272727</v>
      </c>
    </row>
    <row r="3" spans="1:8">
      <c r="A3" s="3" t="s">
        <v>53</v>
      </c>
      <c r="B3" s="3">
        <f>SUM('User Interface'!B26,Database!B26,'Business Logic'!B26)</f>
        <v>95.5</v>
      </c>
      <c r="C3" s="16">
        <f>SUM('User Interface'!B27,Database!B27,'Business Logic'!B27)</f>
        <v>17.363636363636367</v>
      </c>
      <c r="D3" s="15">
        <f t="shared" si="0"/>
        <v>6945.4545454545469</v>
      </c>
    </row>
    <row r="4" spans="1:8">
      <c r="A4" s="3" t="s">
        <v>66</v>
      </c>
      <c r="B4" s="3">
        <f>SUM('User Interface'!B49,Database!B49,'Business Logic'!B49)</f>
        <v>95.5</v>
      </c>
      <c r="C4" s="20">
        <f>SUM('User Interface'!B50,Database!B50,'Business Logic'!B50)</f>
        <v>17.36363636363636</v>
      </c>
      <c r="D4" s="15">
        <f t="shared" si="0"/>
        <v>6945.4545454545441</v>
      </c>
      <c r="E4" s="3"/>
      <c r="F4" s="3"/>
    </row>
    <row r="5" spans="1:8">
      <c r="A5" s="3" t="s">
        <v>72</v>
      </c>
      <c r="B5" s="16">
        <f>SUM('User Interface'!B61,Database!B61,'Business Logic'!B61)</f>
        <v>18.5</v>
      </c>
      <c r="C5" s="20">
        <f>SUM('User Interface'!B62,Database!B62,'Business Logic'!B62)</f>
        <v>3.3636363636363633</v>
      </c>
      <c r="D5" s="15">
        <f t="shared" si="0"/>
        <v>1345.4545454545453</v>
      </c>
      <c r="E5" s="3"/>
      <c r="F5" s="3"/>
    </row>
    <row r="6" spans="1:8">
      <c r="A6" s="3" t="s">
        <v>79</v>
      </c>
      <c r="B6" s="16">
        <f>SUM('User Interface'!B66,Database!B66,'Business Logic'!B66)</f>
        <v>15.5</v>
      </c>
      <c r="C6" s="20">
        <f>SUM('User Interface'!B67,Database!B67,'Business Logic'!B67)</f>
        <v>2.8181818181818179</v>
      </c>
      <c r="D6" s="15">
        <f t="shared" si="0"/>
        <v>1127.2727272727273</v>
      </c>
    </row>
    <row r="7" spans="1:8">
      <c r="A7" s="3" t="s">
        <v>81</v>
      </c>
      <c r="B7" s="16">
        <f>SUM('User Interface'!B79,Database!B79,'Business Logic'!B79)</f>
        <v>112.5</v>
      </c>
      <c r="C7" s="20">
        <f>SUM('User Interface'!B80,Database!B80,'Business Logic'!B80)</f>
        <v>20.454545454545453</v>
      </c>
      <c r="D7" s="15">
        <f t="shared" si="0"/>
        <v>8181.8181818181811</v>
      </c>
      <c r="F7" s="3"/>
    </row>
    <row r="8" spans="1:8">
      <c r="A8" t="s">
        <v>87</v>
      </c>
      <c r="B8" s="16">
        <f>SUM('User Interface'!B85,Database!B85,'Business Logic'!B85)</f>
        <v>17.5</v>
      </c>
      <c r="C8" s="20">
        <f>SUM('User Interface'!B86,Database!B86,'Business Logic'!B86)</f>
        <v>3.1818181818181817</v>
      </c>
      <c r="D8" s="15">
        <f t="shared" si="0"/>
        <v>1272.7272727272727</v>
      </c>
      <c r="E8" s="3"/>
      <c r="F8" s="3"/>
    </row>
    <row r="9" spans="1:8">
      <c r="A9" t="s">
        <v>91</v>
      </c>
      <c r="B9" s="3">
        <f>SUM('User Interface'!B91,Database!B91,'Business Logic'!B91)</f>
        <v>6</v>
      </c>
      <c r="C9" s="16">
        <f>SUM('User Interface'!B92,Database!B92,'Business Logic'!B92)</f>
        <v>1.0909090909090908</v>
      </c>
      <c r="D9" s="15">
        <f t="shared" si="0"/>
        <v>436.36363636363632</v>
      </c>
    </row>
    <row r="10" spans="1:8">
      <c r="A10" t="s">
        <v>33</v>
      </c>
      <c r="B10" s="3">
        <f>SUM('User Interface'!B102,Database!B102,'Business Logic'!B102)</f>
        <v>43</v>
      </c>
      <c r="C10" s="20">
        <f>SUM('User Interface'!B103,Database!B103,'Business Logic'!B103)</f>
        <v>7.8181818181818175</v>
      </c>
      <c r="D10" s="15">
        <f t="shared" si="0"/>
        <v>3127.272727272727</v>
      </c>
      <c r="E10" s="3"/>
      <c r="F10" s="3"/>
    </row>
    <row r="11" spans="1:8">
      <c r="A11" t="s">
        <v>40</v>
      </c>
      <c r="B11" s="3">
        <f>SUM('User Interface'!B108,Database!B108,'Business Logic'!B108)</f>
        <v>4.5</v>
      </c>
      <c r="C11" s="20">
        <f>SUM('User Interface'!B109,Database!B109,'Business Logic'!B109)</f>
        <v>0.81818181818181812</v>
      </c>
      <c r="D11" s="15">
        <f t="shared" si="0"/>
        <v>327.27272727272725</v>
      </c>
      <c r="E11" s="3"/>
      <c r="F11" s="3"/>
      <c r="G11" t="s">
        <v>49</v>
      </c>
      <c r="H11" s="11">
        <f>SUM(D2:D11)</f>
        <v>31381.81818181818</v>
      </c>
    </row>
    <row r="12" spans="1:8">
      <c r="A12" t="s">
        <v>44</v>
      </c>
      <c r="B12">
        <v>20</v>
      </c>
      <c r="C12" s="21">
        <v>3.5</v>
      </c>
      <c r="D12" s="15">
        <v>1400</v>
      </c>
    </row>
    <row r="13" spans="1:8">
      <c r="A13" t="s">
        <v>45</v>
      </c>
      <c r="B13" s="16">
        <v>40</v>
      </c>
      <c r="C13" s="20">
        <v>4</v>
      </c>
      <c r="D13" s="15">
        <f t="shared" si="0"/>
        <v>1600</v>
      </c>
      <c r="E13" s="3"/>
      <c r="F13" s="3"/>
    </row>
    <row r="14" spans="1:8">
      <c r="A14" t="s">
        <v>43</v>
      </c>
      <c r="B14">
        <v>40</v>
      </c>
      <c r="C14" s="21">
        <v>5</v>
      </c>
      <c r="D14" s="15">
        <f t="shared" si="0"/>
        <v>2000</v>
      </c>
    </row>
    <row r="15" spans="1:8" ht="15.75">
      <c r="A15" s="3"/>
      <c r="B15" s="3"/>
      <c r="C15" s="4"/>
      <c r="D15" s="3"/>
      <c r="E15" s="3"/>
      <c r="F15" s="3"/>
    </row>
    <row r="16" spans="1:8">
      <c r="A16" s="2" t="s">
        <v>4</v>
      </c>
      <c r="B16" s="3"/>
      <c r="C16" s="17"/>
      <c r="D16" s="15">
        <f>SUM(D2:D14)</f>
        <v>36381.818181818177</v>
      </c>
      <c r="E16" s="3"/>
      <c r="F16" s="3"/>
    </row>
    <row r="17" spans="1:6" ht="15.75">
      <c r="A17" s="3"/>
      <c r="B17" s="3"/>
      <c r="C17" s="5"/>
      <c r="D17" s="3"/>
      <c r="E17" s="3"/>
      <c r="F17" s="3"/>
    </row>
    <row r="18" spans="1:6" ht="15.75">
      <c r="A18" s="3"/>
      <c r="B18" s="3"/>
      <c r="C18" s="5"/>
      <c r="D18" s="3"/>
      <c r="E18" s="3"/>
      <c r="F18" s="3"/>
    </row>
    <row r="19" spans="1:6" ht="15.75">
      <c r="A19" s="2" t="s">
        <v>99</v>
      </c>
      <c r="B19" s="2" t="s">
        <v>3</v>
      </c>
      <c r="C19" s="22" t="s">
        <v>100</v>
      </c>
      <c r="D19" s="2"/>
      <c r="E19" s="2"/>
      <c r="F19" s="2"/>
    </row>
    <row r="20" spans="1:6">
      <c r="A20" s="3" t="s">
        <v>53</v>
      </c>
      <c r="B20" s="15">
        <f>D3</f>
        <v>6945.4545454545469</v>
      </c>
      <c r="C20" s="23">
        <v>7000</v>
      </c>
      <c r="E20" s="3"/>
      <c r="F20" s="3"/>
    </row>
    <row r="21" spans="1:6">
      <c r="A21" s="3" t="s">
        <v>66</v>
      </c>
      <c r="B21" s="15">
        <f>D4-3800</f>
        <v>3145.4545454545441</v>
      </c>
      <c r="C21" s="23">
        <v>3150</v>
      </c>
      <c r="E21" s="3"/>
      <c r="F21" s="3"/>
    </row>
    <row r="22" spans="1:6">
      <c r="A22" s="3" t="s">
        <v>72</v>
      </c>
      <c r="B22" s="15">
        <f>D5</f>
        <v>1345.4545454545453</v>
      </c>
      <c r="C22" s="23">
        <v>1350</v>
      </c>
      <c r="D22" s="3"/>
      <c r="E22" s="3"/>
      <c r="F22" s="3"/>
    </row>
    <row r="23" spans="1:6">
      <c r="A23" s="3" t="s">
        <v>79</v>
      </c>
      <c r="B23" s="15">
        <f t="shared" ref="B23" si="1">D6</f>
        <v>1127.2727272727273</v>
      </c>
      <c r="C23" s="23">
        <v>1150</v>
      </c>
      <c r="D23" s="3"/>
      <c r="E23" s="3"/>
      <c r="F23" s="3"/>
    </row>
    <row r="24" spans="1:6">
      <c r="A24" t="s">
        <v>102</v>
      </c>
      <c r="B24" s="15">
        <f>(D7+D8+D9)-4850</f>
        <v>5040.9090909090901</v>
      </c>
      <c r="C24" s="23">
        <v>5050</v>
      </c>
      <c r="D24" s="3"/>
      <c r="E24" s="3"/>
      <c r="F24" s="3"/>
    </row>
    <row r="25" spans="1:6">
      <c r="A25" t="s">
        <v>103</v>
      </c>
      <c r="B25" s="11">
        <f>3800+4850</f>
        <v>8650</v>
      </c>
      <c r="C25" s="23">
        <v>8650</v>
      </c>
      <c r="D25" s="3"/>
      <c r="E25" s="3"/>
      <c r="F25" s="3"/>
    </row>
    <row r="26" spans="1:6">
      <c r="A26" t="s">
        <v>33</v>
      </c>
      <c r="B26" s="15">
        <f>D10</f>
        <v>3127.272727272727</v>
      </c>
      <c r="C26" s="23">
        <v>3100</v>
      </c>
      <c r="D26" s="3"/>
      <c r="E26" s="3"/>
      <c r="F26" s="3"/>
    </row>
    <row r="27" spans="1:6">
      <c r="A27" t="s">
        <v>40</v>
      </c>
      <c r="B27" s="15">
        <f>D11</f>
        <v>327.27272727272725</v>
      </c>
      <c r="C27" s="23">
        <v>350</v>
      </c>
      <c r="D27" s="3"/>
      <c r="E27" s="3"/>
      <c r="F27" s="3"/>
    </row>
    <row r="28" spans="1:6">
      <c r="A28" t="s">
        <v>101</v>
      </c>
      <c r="B28" s="15">
        <f>D2+D12+D14</f>
        <v>5072.727272727273</v>
      </c>
      <c r="C28" s="23">
        <v>5000</v>
      </c>
      <c r="D28" s="3"/>
      <c r="E28" s="3"/>
      <c r="F28" s="3"/>
    </row>
    <row r="29" spans="1:6">
      <c r="A29" t="s">
        <v>45</v>
      </c>
      <c r="B29" s="15">
        <f>D13</f>
        <v>1600</v>
      </c>
      <c r="C29" s="23">
        <v>1600</v>
      </c>
      <c r="D29" s="3"/>
      <c r="E29" s="3"/>
      <c r="F29" s="3"/>
    </row>
    <row r="30" spans="1:6">
      <c r="A30" s="2"/>
      <c r="B30" s="2"/>
      <c r="C30" s="25"/>
      <c r="D30" s="3"/>
      <c r="E30" s="3"/>
      <c r="F30" s="3"/>
    </row>
    <row r="31" spans="1:6">
      <c r="A31" s="2" t="s">
        <v>47</v>
      </c>
      <c r="B31" s="10"/>
      <c r="C31" s="24">
        <f>SUM(C20:C29)</f>
        <v>36400</v>
      </c>
      <c r="D31" s="3"/>
      <c r="E31" s="3"/>
      <c r="F31" s="3"/>
    </row>
    <row r="32" spans="1:6" ht="15.75">
      <c r="B32" s="2"/>
      <c r="C32" s="5"/>
      <c r="D32" s="3"/>
      <c r="E32" s="3"/>
      <c r="F32" s="3"/>
    </row>
    <row r="33" spans="1:6" ht="15.75">
      <c r="B33" s="2"/>
      <c r="C33" s="12"/>
      <c r="D33" s="3"/>
      <c r="E33" s="3"/>
      <c r="F33" s="3"/>
    </row>
    <row r="34" spans="1:6" ht="15.75">
      <c r="B34" s="2"/>
      <c r="C34" s="5"/>
      <c r="D34" s="3"/>
      <c r="E34" s="3"/>
      <c r="F34" s="3"/>
    </row>
    <row r="35" spans="1:6" ht="15.75">
      <c r="B35" s="2"/>
      <c r="C35" s="12"/>
      <c r="D35" s="3"/>
      <c r="E35" s="3"/>
      <c r="F35" s="3"/>
    </row>
    <row r="36" spans="1:6" ht="15.75">
      <c r="B36" s="2"/>
      <c r="C36" s="5"/>
      <c r="D36" s="3"/>
      <c r="E36" s="3"/>
      <c r="F36" s="3"/>
    </row>
    <row r="37" spans="1:6" ht="15.75">
      <c r="B37" s="2"/>
      <c r="C37" s="5"/>
      <c r="D37" s="3"/>
      <c r="E37" s="3"/>
      <c r="F37" s="3"/>
    </row>
    <row r="38" spans="1:6" ht="15.75">
      <c r="B38" s="2"/>
      <c r="C38" s="6"/>
      <c r="D38" s="3"/>
      <c r="E38" s="3"/>
      <c r="F38" s="3"/>
    </row>
    <row r="39" spans="1:6" ht="15.75">
      <c r="B39" s="2"/>
      <c r="C39" s="6"/>
      <c r="D39" s="3"/>
      <c r="E39" s="3"/>
      <c r="F39" s="3"/>
    </row>
    <row r="40" spans="1:6" ht="15.75">
      <c r="B40" s="2"/>
      <c r="C40" s="5"/>
      <c r="D40" s="3"/>
      <c r="E40" s="3"/>
      <c r="F40" s="3"/>
    </row>
    <row r="41" spans="1:6" ht="15.75">
      <c r="B41" s="2"/>
      <c r="C41" s="12"/>
      <c r="D41" s="3"/>
      <c r="E41" s="3"/>
      <c r="F41" s="3"/>
    </row>
    <row r="42" spans="1:6" ht="15.75">
      <c r="A42" s="2"/>
      <c r="B42" s="10"/>
      <c r="C42" s="5"/>
      <c r="D42" s="3"/>
      <c r="E42" s="3"/>
      <c r="F42" s="3"/>
    </row>
    <row r="43" spans="1:6" ht="15.75">
      <c r="B43" s="2"/>
      <c r="C43" s="4"/>
      <c r="D43" s="3"/>
      <c r="E43" s="3"/>
      <c r="F43" s="3"/>
    </row>
    <row r="44" spans="1:6" ht="15.75">
      <c r="A44" s="2"/>
      <c r="B44" s="2"/>
      <c r="C44" s="9"/>
      <c r="D44" s="3"/>
      <c r="E44" s="3"/>
      <c r="F44" s="3"/>
    </row>
    <row r="45" spans="1:6" ht="15.75">
      <c r="B45" s="2"/>
      <c r="C45" s="5"/>
      <c r="D45" s="3"/>
      <c r="E45" s="3"/>
      <c r="F45" s="3"/>
    </row>
    <row r="46" spans="1:6" ht="15.75">
      <c r="B46" s="2"/>
      <c r="C46" s="12"/>
      <c r="D46" s="3"/>
      <c r="E46" s="3"/>
      <c r="F46" s="3"/>
    </row>
    <row r="47" spans="1:6" ht="15.75">
      <c r="B47" s="2"/>
      <c r="C47" s="5"/>
      <c r="D47" s="3"/>
      <c r="E47" s="3"/>
      <c r="F47" s="3"/>
    </row>
    <row r="48" spans="1:6" ht="15.75">
      <c r="B48" s="2"/>
      <c r="C48" s="12"/>
      <c r="D48" s="3"/>
      <c r="E48" s="3"/>
      <c r="F48" s="3"/>
    </row>
    <row r="49" spans="1:6" ht="15.75">
      <c r="B49" s="2"/>
      <c r="C49" s="5"/>
      <c r="D49" s="3"/>
      <c r="E49" s="3"/>
      <c r="F49" s="3"/>
    </row>
    <row r="50" spans="1:6" ht="15.75">
      <c r="B50" s="2"/>
      <c r="C50" s="5"/>
      <c r="D50" s="3"/>
      <c r="E50" s="3"/>
      <c r="F50" s="3"/>
    </row>
    <row r="51" spans="1:6" ht="15.75">
      <c r="A51" s="2"/>
      <c r="B51" s="10"/>
      <c r="C51" s="5"/>
      <c r="D51" s="3"/>
      <c r="E51" s="3"/>
      <c r="F51" s="3"/>
    </row>
    <row r="52" spans="1:6" ht="15.75">
      <c r="B52" s="2"/>
      <c r="C52" s="5"/>
      <c r="D52" s="3"/>
      <c r="E52" s="3"/>
      <c r="F52" s="3"/>
    </row>
    <row r="53" spans="1:6" ht="15.75">
      <c r="A53" s="2"/>
      <c r="B53" s="2"/>
      <c r="C53" s="9"/>
      <c r="D53" s="3"/>
      <c r="E53" s="3"/>
      <c r="F53" s="3"/>
    </row>
    <row r="54" spans="1:6" ht="15.75">
      <c r="B54" s="2"/>
      <c r="C54" s="5"/>
      <c r="D54" s="3"/>
      <c r="E54" s="3"/>
      <c r="F54" s="3"/>
    </row>
    <row r="55" spans="1:6" ht="15.75">
      <c r="B55" s="2"/>
      <c r="C55" s="5"/>
      <c r="D55" s="3"/>
      <c r="E55" s="3"/>
      <c r="F55" s="3"/>
    </row>
    <row r="56" spans="1:6" ht="15.75">
      <c r="B56" s="2"/>
      <c r="C56" s="13"/>
      <c r="D56" s="3"/>
      <c r="E56" s="3"/>
      <c r="F56" s="3"/>
    </row>
    <row r="57" spans="1:6" ht="15.75">
      <c r="B57" s="2"/>
      <c r="C57" s="7"/>
      <c r="D57" s="3"/>
      <c r="E57" s="3"/>
      <c r="F57" s="3"/>
    </row>
    <row r="58" spans="1:6" ht="15.75">
      <c r="B58" s="2"/>
      <c r="C58" s="5"/>
      <c r="D58" s="3"/>
      <c r="E58" s="3"/>
      <c r="F58" s="3"/>
    </row>
    <row r="59" spans="1:6" ht="15.75">
      <c r="B59" s="2"/>
      <c r="C59" s="7"/>
      <c r="D59" s="3"/>
      <c r="E59" s="3"/>
      <c r="F59" s="3"/>
    </row>
    <row r="60" spans="1:6" ht="15.75">
      <c r="B60" s="2"/>
      <c r="C60" s="7"/>
      <c r="D60" s="3"/>
      <c r="E60" s="3"/>
      <c r="F60" s="3"/>
    </row>
    <row r="61" spans="1:6" ht="15.75">
      <c r="B61" s="2"/>
      <c r="C61" s="8"/>
      <c r="D61" s="3"/>
      <c r="E61" s="3"/>
      <c r="F61" s="3"/>
    </row>
    <row r="62" spans="1:6" ht="15.75">
      <c r="B62" s="2"/>
      <c r="C62" s="8"/>
      <c r="D62" s="3"/>
      <c r="E62" s="3"/>
      <c r="F62" s="3"/>
    </row>
    <row r="63" spans="1:6" ht="15.75">
      <c r="B63" s="2"/>
      <c r="C63" s="8"/>
      <c r="D63" s="3"/>
      <c r="E63" s="3"/>
      <c r="F63" s="3"/>
    </row>
    <row r="64" spans="1:6" ht="15.75">
      <c r="B64" s="2"/>
      <c r="C64" s="7"/>
      <c r="D64" s="3"/>
      <c r="E64" s="3"/>
      <c r="F64" s="3"/>
    </row>
    <row r="65" spans="2:6" ht="15.75">
      <c r="B65" s="2"/>
      <c r="C65" s="7"/>
      <c r="D65" s="3"/>
      <c r="E65" s="3"/>
      <c r="F65" s="3"/>
    </row>
    <row r="66" spans="2:6" ht="15.75">
      <c r="B66" s="2"/>
      <c r="C66" s="8"/>
      <c r="D66" s="3"/>
      <c r="E66" s="3"/>
      <c r="F66" s="3"/>
    </row>
    <row r="67" spans="2:6" ht="15.75">
      <c r="B67" s="2"/>
      <c r="C67" s="8"/>
      <c r="D67" s="3"/>
      <c r="E67" s="3"/>
      <c r="F67" s="3"/>
    </row>
    <row r="68" spans="2:6" ht="15.75">
      <c r="B68" s="2"/>
      <c r="C68" s="8"/>
      <c r="D68" s="3"/>
      <c r="E68" s="3"/>
      <c r="F68" s="3"/>
    </row>
    <row r="69" spans="2:6" ht="15.75">
      <c r="B69" s="2"/>
      <c r="C69" s="8"/>
      <c r="D69" s="3"/>
      <c r="E69" s="3"/>
      <c r="F69" s="3"/>
    </row>
    <row r="70" spans="2:6" ht="15.75">
      <c r="B70" s="2"/>
      <c r="C70" s="8"/>
      <c r="D70" s="3"/>
      <c r="E70" s="3"/>
      <c r="F70" s="3"/>
    </row>
    <row r="71" spans="2:6" ht="15.75">
      <c r="B71" s="2"/>
      <c r="C71" s="8"/>
      <c r="D71" s="3"/>
      <c r="E71" s="3"/>
      <c r="F71" s="3"/>
    </row>
    <row r="72" spans="2:6" ht="15.75">
      <c r="B72" s="2"/>
      <c r="C72" s="7"/>
      <c r="D72" s="3"/>
      <c r="E72" s="3"/>
      <c r="F72" s="3"/>
    </row>
    <row r="73" spans="2:6" ht="15.75">
      <c r="B73" s="2"/>
      <c r="C73" s="5"/>
      <c r="D73" s="3"/>
      <c r="E73" s="3"/>
      <c r="F73" s="3"/>
    </row>
    <row r="74" spans="2:6" ht="15.75">
      <c r="B74" s="2"/>
      <c r="C74" s="7"/>
      <c r="D74" s="3"/>
      <c r="E74" s="3"/>
      <c r="F74" s="3"/>
    </row>
    <row r="75" spans="2:6" ht="15.75">
      <c r="B75" s="2"/>
      <c r="C75" s="7"/>
      <c r="D75" s="3"/>
      <c r="E75" s="3"/>
      <c r="F75" s="3"/>
    </row>
    <row r="76" spans="2:6" ht="15.75">
      <c r="B76" s="2"/>
      <c r="C76" s="5"/>
      <c r="D76" s="3"/>
      <c r="E76" s="3"/>
      <c r="F76" s="3"/>
    </row>
    <row r="77" spans="2:6" ht="15.75">
      <c r="B77" s="2"/>
      <c r="C77" s="7"/>
      <c r="D77" s="3"/>
      <c r="E77" s="3"/>
      <c r="F77" s="3"/>
    </row>
    <row r="78" spans="2:6" ht="15.75">
      <c r="B78" s="2"/>
      <c r="C78" s="7"/>
      <c r="D78" s="3"/>
      <c r="E78" s="3"/>
      <c r="F78" s="3"/>
    </row>
    <row r="79" spans="2:6" ht="15.75">
      <c r="B79" s="2"/>
      <c r="C79" s="7"/>
      <c r="D79" s="3"/>
      <c r="E79" s="3"/>
      <c r="F79" s="3"/>
    </row>
    <row r="80" spans="2:6" ht="15.75">
      <c r="B80" s="2"/>
      <c r="C80" s="8"/>
      <c r="D80" s="3"/>
      <c r="E80" s="3"/>
      <c r="F80" s="3"/>
    </row>
    <row r="81" spans="1:6" ht="15.75">
      <c r="B81" s="2"/>
      <c r="C81" s="8"/>
      <c r="D81" s="3"/>
      <c r="E81" s="3"/>
      <c r="F81" s="3"/>
    </row>
    <row r="82" spans="1:6" ht="15.75">
      <c r="B82" s="2"/>
      <c r="C82" s="8"/>
      <c r="D82" s="3"/>
      <c r="E82" s="3"/>
      <c r="F82" s="3"/>
    </row>
    <row r="83" spans="1:6" ht="15.75">
      <c r="B83" s="2"/>
      <c r="C83" s="7"/>
      <c r="D83" s="3"/>
      <c r="E83" s="3"/>
      <c r="F83" s="3"/>
    </row>
    <row r="84" spans="1:6" ht="15.75">
      <c r="B84" s="2"/>
      <c r="C84" s="8"/>
      <c r="D84" s="3"/>
      <c r="E84" s="3"/>
      <c r="F84" s="3"/>
    </row>
    <row r="85" spans="1:6" ht="15.75">
      <c r="B85" s="2"/>
      <c r="C85" s="8"/>
      <c r="D85" s="3"/>
      <c r="E85" s="3"/>
      <c r="F85" s="3"/>
    </row>
    <row r="86" spans="1:6" ht="15.75">
      <c r="A86" s="2"/>
      <c r="B86" s="10"/>
      <c r="C86" s="8"/>
      <c r="D86" s="3"/>
      <c r="E86" s="3"/>
      <c r="F86" s="3"/>
    </row>
    <row r="87" spans="1:6" ht="15.75">
      <c r="B87" s="2"/>
      <c r="C87" s="4"/>
      <c r="D87" s="3"/>
      <c r="E87" s="3"/>
      <c r="F87" s="3"/>
    </row>
    <row r="88" spans="1:6" ht="15.75">
      <c r="A88" s="2"/>
      <c r="B88" s="2"/>
      <c r="C88" s="9"/>
      <c r="D88" s="3"/>
      <c r="E88" s="3"/>
      <c r="F88" s="3"/>
    </row>
    <row r="89" spans="1:6">
      <c r="A89" s="2"/>
      <c r="B89" s="10"/>
    </row>
    <row r="91" spans="1:6">
      <c r="A91" s="2"/>
    </row>
    <row r="92" spans="1:6">
      <c r="A92" s="2"/>
      <c r="C92" s="11"/>
    </row>
    <row r="93" spans="1:6">
      <c r="A93" s="2"/>
      <c r="C93" s="11"/>
    </row>
    <row r="94" spans="1:6">
      <c r="A94" s="2"/>
      <c r="C94" s="11"/>
    </row>
    <row r="95" spans="1:6">
      <c r="A95" s="2"/>
      <c r="C95" s="11"/>
    </row>
    <row r="97" spans="1:3">
      <c r="A97" s="2"/>
      <c r="C97" s="10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 Interface</vt:lpstr>
      <vt:lpstr>Database</vt:lpstr>
      <vt:lpstr>Business Logic</vt:lpstr>
      <vt:lpstr>Use Case Totals</vt:lpstr>
      <vt:lpstr>Summary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Walsh</cp:lastModifiedBy>
  <dcterms:created xsi:type="dcterms:W3CDTF">2008-09-17T00:12:55Z</dcterms:created>
  <dcterms:modified xsi:type="dcterms:W3CDTF">2009-07-11T00:07:56Z</dcterms:modified>
</cp:coreProperties>
</file>