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Data" sheetId="1" r:id="rId3"/>
    <sheet state="visible" name="Stores" sheetId="2" r:id="rId4"/>
    <sheet state="visible" name="Suburban Stats" sheetId="3" r:id="rId5"/>
    <sheet state="visible" name="Schools" sheetId="4" r:id="rId6"/>
    <sheet state="visible" name="Sheet5" sheetId="5" r:id="rId7"/>
    <sheet state="visible" name="Sheet4" sheetId="6" r:id="rId8"/>
    <sheet state="visible" name="Homeless Shelters" sheetId="7" r:id="rId9"/>
  </sheets>
  <definedNames/>
  <calcPr/>
</workbook>
</file>

<file path=xl/sharedStrings.xml><?xml version="1.0" encoding="utf-8"?>
<sst xmlns="http://schemas.openxmlformats.org/spreadsheetml/2006/main" count="413" uniqueCount="179">
  <si>
    <t>Meijer_1</t>
  </si>
  <si>
    <t>Walmart_1</t>
  </si>
  <si>
    <t>Payless_1</t>
  </si>
  <si>
    <t>Aldi</t>
  </si>
  <si>
    <t>Target</t>
  </si>
  <si>
    <t>Fresh Thyme Farmer's Market</t>
  </si>
  <si>
    <t>Walmart_2</t>
  </si>
  <si>
    <t>Walmart_3</t>
  </si>
  <si>
    <t>Payless_2</t>
  </si>
  <si>
    <t>Payless_3</t>
  </si>
  <si>
    <t>Payless_4</t>
  </si>
  <si>
    <t>Region</t>
  </si>
  <si>
    <t>Total Population</t>
  </si>
  <si>
    <t>% Female</t>
  </si>
  <si>
    <t>% Male</t>
  </si>
  <si>
    <t>% White</t>
  </si>
  <si>
    <t>% Black</t>
  </si>
  <si>
    <t>% Asian</t>
  </si>
  <si>
    <t>% Hispanic</t>
  </si>
  <si>
    <t>% Amer Indian</t>
  </si>
  <si>
    <t>% Multirace</t>
  </si>
  <si>
    <t>% Other</t>
  </si>
  <si>
    <t>Median Age</t>
  </si>
  <si>
    <t>Total Household</t>
  </si>
  <si>
    <t>% Fam Houses</t>
  </si>
  <si>
    <t>% NF Houses</t>
  </si>
  <si>
    <t>Median income</t>
  </si>
  <si>
    <t>% Below Pov</t>
  </si>
  <si>
    <t>% Preschool</t>
  </si>
  <si>
    <t>% Kindergarten</t>
  </si>
  <si>
    <t>% Grades 1-4</t>
  </si>
  <si>
    <t>Elementary Schools</t>
  </si>
  <si>
    <t>% Grades 5-8</t>
  </si>
  <si>
    <t>Middle Schools</t>
  </si>
  <si>
    <t>% Grades 9-12</t>
  </si>
  <si>
    <t>High Schools</t>
  </si>
  <si>
    <t>% Public Trans</t>
  </si>
  <si>
    <t>Population Density</t>
  </si>
  <si>
    <t>CL/HH</t>
  </si>
  <si>
    <t>HH/WLJH</t>
  </si>
  <si>
    <t>WLJSH</t>
  </si>
  <si>
    <t>** These values are 0 because it seems like this little area is a bunch of old people</t>
  </si>
  <si>
    <t>Vinton</t>
  </si>
  <si>
    <t>Sunnyside</t>
  </si>
  <si>
    <t>Jefferson</t>
  </si>
  <si>
    <t>Glenn Acres</t>
  </si>
  <si>
    <t>Regions</t>
  </si>
  <si>
    <t>21,22,26,30,52,53</t>
  </si>
  <si>
    <t>19,20,23,24,25,29</t>
  </si>
  <si>
    <t>Jeff</t>
  </si>
  <si>
    <t>20 - 66</t>
  </si>
  <si>
    <t>Miller</t>
  </si>
  <si>
    <t>27,28,31,34,36,37,38,40,42</t>
  </si>
  <si>
    <t>Oakland</t>
  </si>
  <si>
    <t>42,44,45,46,49,50</t>
  </si>
  <si>
    <t>Edgelea</t>
  </si>
  <si>
    <t>54,55,60,62</t>
  </si>
  <si>
    <t>Miami</t>
  </si>
  <si>
    <t>56,57,63,64</t>
  </si>
  <si>
    <t>Earhart</t>
  </si>
  <si>
    <t>58,59,61,65,66</t>
  </si>
  <si>
    <t>Murdock</t>
  </si>
  <si>
    <t>32,33,34,35,41,47,48</t>
  </si>
  <si>
    <t>Familysize/Type</t>
  </si>
  <si>
    <t xml:space="preserve"> Lafayette</t>
  </si>
  <si>
    <t>Probabilities</t>
  </si>
  <si>
    <t>West Lafayette</t>
  </si>
  <si>
    <t>Households In West Lafayette Containing People Over 60</t>
  </si>
  <si>
    <t>Total Number Led Homes In Lafayette, By Type</t>
  </si>
  <si>
    <t>Total:</t>
  </si>
  <si>
    <t>Total Population:</t>
  </si>
  <si>
    <t>Total Households:</t>
  </si>
  <si>
    <t>Husband-Wife</t>
  </si>
  <si>
    <t>Population of homes with one or more people 60 years and over:</t>
  </si>
  <si>
    <t>Hospitals</t>
  </si>
  <si>
    <t>Capacity</t>
  </si>
  <si>
    <t>Doctors</t>
  </si>
  <si>
    <t>Nurses</t>
  </si>
  <si>
    <t>IU Health Arnett</t>
  </si>
  <si>
    <t>North Central Health</t>
  </si>
  <si>
    <t>Wabash Valley Alliance</t>
  </si>
  <si>
    <t>St Fransiscan Health East</t>
  </si>
  <si>
    <t>Fransiscan Health Lafayette Central</t>
  </si>
  <si>
    <t>IU Health Arnett Family Medicin</t>
  </si>
  <si>
    <t>Lafayette International Medicine</t>
  </si>
  <si>
    <t>Riggs Community Health Center</t>
  </si>
  <si>
    <t>35/34/47</t>
  </si>
  <si>
    <t>Cumberland Pointe Apts &amp; Housing</t>
  </si>
  <si>
    <t>Sigma Medical Group</t>
  </si>
  <si>
    <t>Lafayette Regional Rehab Hospitals</t>
  </si>
  <si>
    <t>Population of Family homes:</t>
  </si>
  <si>
    <t>Single-Parent</t>
  </si>
  <si>
    <t>N hospitas in IN</t>
  </si>
  <si>
    <t>No. staffed beds in IN</t>
  </si>
  <si>
    <t>Average number of staffed bed per hospital for indiana:</t>
  </si>
  <si>
    <t>1-person household:</t>
  </si>
  <si>
    <t>Population of 15 to 24 year olds:</t>
  </si>
  <si>
    <t>https://www.ahd.com/state_statistics.html</t>
  </si>
  <si>
    <t>Alone</t>
  </si>
  <si>
    <t>2-or-more-person household:</t>
  </si>
  <si>
    <t>Population of 25 to 34 year olds:</t>
  </si>
  <si>
    <t>Roomates</t>
  </si>
  <si>
    <t>Family households:</t>
  </si>
  <si>
    <t>Population of 35 to 44 year olds:</t>
  </si>
  <si>
    <t>Al_O</t>
  </si>
  <si>
    <t>Nonfamily households:</t>
  </si>
  <si>
    <t>Population of 45 to 54 year olds:</t>
  </si>
  <si>
    <t>HW_O</t>
  </si>
  <si>
    <t>Population of homes with no people 60 years and over:</t>
  </si>
  <si>
    <t>Population of 55 to 59 year olds:</t>
  </si>
  <si>
    <t>Fam_O</t>
  </si>
  <si>
    <t>https://www.ncbi.nlm.nih.gov/books/NBK91986/</t>
  </si>
  <si>
    <t>Population of 60 to 64 year olds:</t>
  </si>
  <si>
    <t>Population of 65 to 74 year olds:</t>
  </si>
  <si>
    <t>Family homes:</t>
  </si>
  <si>
    <t>Population of 75 to 84 year olds:</t>
  </si>
  <si>
    <t>Nonfamily homes:</t>
  </si>
  <si>
    <t>Population of 85 year olds and over:</t>
  </si>
  <si>
    <t>Population of Nonfamily Homes:</t>
  </si>
  <si>
    <t>Number of Kids per household</t>
  </si>
  <si>
    <t xml:space="preserve">Number of kids </t>
  </si>
  <si>
    <t>Probability</t>
  </si>
  <si>
    <t>average length of stay</t>
  </si>
  <si>
    <t>stays per 10000 population</t>
  </si>
  <si>
    <t>https://www.cdc.gov/nchs/pressroom/08newsreleases/visitstodoctor.htm</t>
  </si>
  <si>
    <t>Owner/Renter ages In West Lafayette, By Type</t>
  </si>
  <si>
    <t>https://suburbanstats.org/population/indiana/how-many-people-live-in-lafayette</t>
  </si>
  <si>
    <t>average nymber of visits per year</t>
  </si>
  <si>
    <t xml:space="preserve">Paul Brodrick </t>
  </si>
  <si>
    <t>Lafayette Heart Instiute</t>
  </si>
  <si>
    <t>IU Health Arnett, Robert Cleary</t>
  </si>
  <si>
    <t>Fransiscan Health Adanvce Wound Center</t>
  </si>
  <si>
    <t>Arnett Clinic LLC</t>
  </si>
  <si>
    <t>Kraise Phillip</t>
  </si>
  <si>
    <t>TEAS</t>
  </si>
  <si>
    <t>Thiel Corby Louis</t>
  </si>
  <si>
    <t>Dr James D Baldwin</t>
  </si>
  <si>
    <t>Total Home Population:</t>
  </si>
  <si>
    <t>Carlos Gamirazio</t>
  </si>
  <si>
    <t>Top employers</t>
  </si>
  <si>
    <t>no of employees</t>
  </si>
  <si>
    <t>Purdue University</t>
  </si>
  <si>
    <t>Wabash National Corp</t>
  </si>
  <si>
    <t>Greater Lafayette Health Services</t>
  </si>
  <si>
    <t>Subaru of Indiana Automotive</t>
  </si>
  <si>
    <t>Caterpillar Inc</t>
  </si>
  <si>
    <t>Arnett Clinic</t>
  </si>
  <si>
    <t>Lilly Tippecanoe Labs</t>
  </si>
  <si>
    <t>Lafayette Transitional Housing Center, Inc.</t>
  </si>
  <si>
    <t>615 North 18th St., Suite 12, Lafayette, IN 47904</t>
  </si>
  <si>
    <t>Lafayette Urban Ministry (LUM)</t>
  </si>
  <si>
    <t>525 N. 4th Street, Lafayette, IN 47901</t>
  </si>
  <si>
    <t>Mental Health of America Day Shelter</t>
  </si>
  <si>
    <t>913 Columbia Street, Lafayette, IN 47902</t>
  </si>
  <si>
    <t>The Salvation Army Family Emergency Shelter</t>
  </si>
  <si>
    <t>1110 Union Street, Lafayette, IN 47904</t>
  </si>
  <si>
    <t>Tippecanoe School Corp</t>
  </si>
  <si>
    <t>YWCA of Greater Lafayette</t>
  </si>
  <si>
    <t>Lafayette, IN</t>
  </si>
  <si>
    <t>Lafayette School Corp</t>
  </si>
  <si>
    <t>Family Promise of Greater Lafayette Inc</t>
  </si>
  <si>
    <t>Fairfield Mfg</t>
  </si>
  <si>
    <t>ALCOA</t>
  </si>
  <si>
    <t>Lafayette Venetian Blind</t>
  </si>
  <si>
    <t>State Farm Insurance</t>
  </si>
  <si>
    <t>City of Lafayette</t>
  </si>
  <si>
    <t>Tippecanoe Co Government</t>
  </si>
  <si>
    <t>Ross Gear Division-TRW</t>
  </si>
  <si>
    <t>Tate &amp; Lyle</t>
  </si>
  <si>
    <t>Rea Magnet Wire Corp</t>
  </si>
  <si>
    <t>Chemtura</t>
  </si>
  <si>
    <t>Lafayette Life Insurance Company</t>
  </si>
  <si>
    <t>2203 N 19th St, Lafayette, IN 47904</t>
  </si>
  <si>
    <t>TRW</t>
  </si>
  <si>
    <t>Landis+Gyr</t>
  </si>
  <si>
    <t>Alorica</t>
  </si>
  <si>
    <t>Lafayette Community Bank</t>
  </si>
  <si>
    <t>(No homeless shelters were found in WL)</t>
  </si>
  <si>
    <t>Tecumseh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</si>
</sst>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-d"/>
  </numFmts>
  <fonts count="11">
    <font>
      <sz val="10.0"/>
      <color rgb="FF000000"/>
      <name val="Arial"/>
    </font>
    <font/>
    <font>
      <name val="Arial"/>
    </font>
    <font>
      <b/>
      <color rgb="FF1F1F20"/>
      <name val="Arial"/>
    </font>
    <font>
      <sz val="9.0"/>
      <color rgb="FF000000"/>
      <name val="Arial"/>
    </font>
    <font>
      <color rgb="FF000000"/>
      <name val="Arial"/>
    </font>
    <font>
      <u/>
      <color rgb="FF0000FF"/>
    </font>
    <font>
      <color rgb="FF333333"/>
      <name val="Verdana"/>
    </font>
    <font>
      <sz val="9.0"/>
      <color rgb="FF000000"/>
      <name val="Tahoma"/>
    </font>
    <font>
      <sz val="10.0"/>
      <color rgb="FF000000"/>
      <name val="Roboto"/>
    </font>
    <font>
      <color rgb="FF222222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E1E1E1"/>
        <bgColor rgb="FFE1E1E1"/>
      </patternFill>
    </fill>
    <fill>
      <patternFill patternType="solid">
        <fgColor rgb="FFD6D6D6"/>
        <bgColor rgb="FFD6D6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1" fillId="2" fontId="3" numFmtId="0" xfId="0" applyAlignment="1" applyBorder="1" applyFill="1" applyFont="1">
      <alignment horizontal="left" readingOrder="0"/>
    </xf>
    <xf borderId="0" fillId="3" fontId="4" numFmtId="3" xfId="0" applyAlignment="1" applyFill="1" applyFont="1" applyNumberFormat="1">
      <alignment horizontal="center"/>
    </xf>
    <xf borderId="0" fillId="3" fontId="4" numFmtId="0" xfId="0" applyAlignment="1" applyFont="1">
      <alignment horizontal="center"/>
    </xf>
    <xf borderId="1" fillId="4" fontId="5" numFmtId="0" xfId="0" applyAlignment="1" applyBorder="1" applyFill="1" applyFont="1">
      <alignment horizontal="left" readingOrder="0"/>
    </xf>
    <xf borderId="1" fillId="4" fontId="5" numFmtId="3" xfId="0" applyAlignment="1" applyBorder="1" applyFont="1" applyNumberFormat="1">
      <alignment horizontal="left" readingOrder="0"/>
    </xf>
    <xf borderId="1" fillId="2" fontId="5" numFmtId="0" xfId="0" applyAlignment="1" applyBorder="1" applyFont="1">
      <alignment horizontal="left" readingOrder="0"/>
    </xf>
    <xf borderId="1" fillId="2" fontId="5" numFmtId="3" xfId="0" applyAlignment="1" applyBorder="1" applyFont="1" applyNumberFormat="1">
      <alignment horizontal="left"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ill="1" applyFont="1">
      <alignment horizontal="right" readingOrder="0"/>
    </xf>
    <xf borderId="0" fillId="5" fontId="7" numFmtId="3" xfId="0" applyAlignment="1" applyFont="1" applyNumberFormat="1">
      <alignment horizontal="right"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uburbanstats.org/population/indiana/how-many-people-live-in-lafayett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hd.com/state_statistics.html" TargetMode="External"/><Relationship Id="rId2" Type="http://schemas.openxmlformats.org/officeDocument/2006/relationships/hyperlink" Target="https://www.ncbi.nlm.nih.gov/books/NBK91986/" TargetMode="External"/><Relationship Id="rId3" Type="http://schemas.openxmlformats.org/officeDocument/2006/relationships/hyperlink" Target="https://www.cdc.gov/nchs/pressroom/08newsreleases/visitstodoctor.ht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11</v>
      </c>
      <c r="B1" s="2" t="s">
        <v>12</v>
      </c>
      <c r="C1" s="3" t="s">
        <v>13</v>
      </c>
      <c r="D1" s="4" t="s">
        <v>14</v>
      </c>
      <c r="E1" s="2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4" t="s">
        <v>22</v>
      </c>
      <c r="M1" s="5" t="s">
        <v>23</v>
      </c>
      <c r="N1" s="3" t="s">
        <v>24</v>
      </c>
      <c r="O1" s="3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4" t="s">
        <v>31</v>
      </c>
      <c r="V1" s="5" t="s">
        <v>32</v>
      </c>
      <c r="W1" s="4" t="s">
        <v>33</v>
      </c>
      <c r="X1" s="5" t="s">
        <v>34</v>
      </c>
      <c r="Y1" s="4" t="s">
        <v>35</v>
      </c>
      <c r="Z1" s="5" t="s">
        <v>36</v>
      </c>
      <c r="AA1" s="1" t="s">
        <v>37</v>
      </c>
    </row>
    <row r="2">
      <c r="A2" s="1">
        <v>1.0</v>
      </c>
      <c r="B2" s="1">
        <v>5309.0</v>
      </c>
      <c r="C2" s="6">
        <v>41.0</v>
      </c>
      <c r="D2" s="6">
        <f t="shared" ref="D2:D59" si="1">100 - C2</f>
        <v>59</v>
      </c>
      <c r="E2" s="1">
        <v>80.9</v>
      </c>
      <c r="F2" s="1">
        <v>0.8</v>
      </c>
      <c r="G2" s="1">
        <v>15.4</v>
      </c>
      <c r="H2" s="1">
        <v>1.5</v>
      </c>
      <c r="I2" s="1">
        <v>0.0</v>
      </c>
      <c r="J2" s="1">
        <v>1.4</v>
      </c>
      <c r="K2" s="1">
        <v>0.0</v>
      </c>
      <c r="L2" s="1">
        <v>21.9</v>
      </c>
      <c r="M2" s="1">
        <v>2377.0</v>
      </c>
      <c r="N2" s="6">
        <v>18.8</v>
      </c>
      <c r="O2" s="7">
        <f t="shared" ref="O2:O67" si="2">100-N2</f>
        <v>81.2</v>
      </c>
      <c r="P2" s="1">
        <v>18827.0</v>
      </c>
      <c r="Q2" s="1">
        <v>14.8</v>
      </c>
      <c r="R2" s="1">
        <v>0.56</v>
      </c>
      <c r="S2" s="1">
        <v>0.81</v>
      </c>
      <c r="T2" s="1">
        <v>1.13</v>
      </c>
      <c r="U2" s="1" t="s">
        <v>38</v>
      </c>
      <c r="V2" s="1">
        <v>1.88</v>
      </c>
      <c r="W2" s="1" t="s">
        <v>39</v>
      </c>
      <c r="X2" s="1">
        <v>0.6</v>
      </c>
      <c r="Y2" s="1" t="s">
        <v>40</v>
      </c>
      <c r="Z2" s="1">
        <v>4.65</v>
      </c>
      <c r="AA2" s="1">
        <v>3088.0</v>
      </c>
    </row>
    <row r="3">
      <c r="A3" s="1">
        <v>2.0</v>
      </c>
      <c r="B3" s="1">
        <v>3158.0</v>
      </c>
      <c r="C3" s="6">
        <v>56.9</v>
      </c>
      <c r="D3" s="6">
        <f t="shared" si="1"/>
        <v>43.1</v>
      </c>
      <c r="E3" s="1">
        <v>79.0</v>
      </c>
      <c r="F3" s="1">
        <v>3.7</v>
      </c>
      <c r="G3" s="1">
        <v>12.8</v>
      </c>
      <c r="H3" s="1">
        <v>2.9</v>
      </c>
      <c r="I3" s="1">
        <v>0.5</v>
      </c>
      <c r="J3" s="1">
        <v>1.1</v>
      </c>
      <c r="K3" s="1">
        <v>0.3</v>
      </c>
      <c r="L3" s="1">
        <v>29.3</v>
      </c>
      <c r="M3" s="1">
        <v>1370.0</v>
      </c>
      <c r="N3" s="6">
        <v>41.3</v>
      </c>
      <c r="O3" s="7">
        <f t="shared" si="2"/>
        <v>58.7</v>
      </c>
      <c r="P3" s="1">
        <v>23135.0</v>
      </c>
      <c r="Q3" s="1">
        <v>29.3</v>
      </c>
      <c r="R3" s="1">
        <v>1.75</v>
      </c>
      <c r="S3" s="1">
        <v>1.56</v>
      </c>
      <c r="T3" s="1">
        <v>1.9</v>
      </c>
      <c r="U3" s="1" t="s">
        <v>38</v>
      </c>
      <c r="V3" s="1">
        <v>2.96</v>
      </c>
      <c r="W3" s="1" t="s">
        <v>39</v>
      </c>
      <c r="X3" s="1">
        <v>3.72</v>
      </c>
      <c r="Y3" s="1" t="s">
        <v>40</v>
      </c>
      <c r="Z3" s="1">
        <v>2.74</v>
      </c>
      <c r="AA3" s="1">
        <v>2649.0</v>
      </c>
    </row>
    <row r="4">
      <c r="A4" s="1">
        <v>3.0</v>
      </c>
      <c r="B4" s="1">
        <v>3190.0</v>
      </c>
      <c r="C4" s="6">
        <v>47.6</v>
      </c>
      <c r="D4" s="6">
        <f t="shared" si="1"/>
        <v>52.4</v>
      </c>
      <c r="E4" s="1">
        <v>85.1</v>
      </c>
      <c r="F4" s="1">
        <v>1.4</v>
      </c>
      <c r="G4" s="1">
        <v>9.9</v>
      </c>
      <c r="H4" s="1">
        <v>1.6</v>
      </c>
      <c r="I4" s="1">
        <v>0.2</v>
      </c>
      <c r="J4" s="1">
        <v>1.8</v>
      </c>
      <c r="K4" s="1">
        <v>0.3</v>
      </c>
      <c r="L4" s="1">
        <v>40.0</v>
      </c>
      <c r="M4" s="1">
        <v>983.0</v>
      </c>
      <c r="N4" s="6">
        <v>86.0</v>
      </c>
      <c r="O4" s="7">
        <f t="shared" si="2"/>
        <v>14</v>
      </c>
      <c r="P4" s="1">
        <v>91216.0</v>
      </c>
      <c r="Q4" s="1">
        <v>13.9</v>
      </c>
      <c r="R4" s="1">
        <v>3.63</v>
      </c>
      <c r="S4" s="1">
        <v>1.54</v>
      </c>
      <c r="T4" s="1">
        <v>5.79</v>
      </c>
      <c r="U4" s="1" t="s">
        <v>38</v>
      </c>
      <c r="V4" s="1">
        <v>9.1</v>
      </c>
      <c r="W4" s="1" t="s">
        <v>39</v>
      </c>
      <c r="X4" s="1">
        <v>8.9</v>
      </c>
      <c r="Y4" s="1" t="s">
        <v>40</v>
      </c>
      <c r="Z4" s="1">
        <v>0.0</v>
      </c>
      <c r="AA4" s="1">
        <v>2654.0</v>
      </c>
    </row>
    <row r="5">
      <c r="A5" s="1">
        <v>4.0</v>
      </c>
      <c r="B5" s="1">
        <v>2795.0</v>
      </c>
      <c r="C5" s="6">
        <v>49.1</v>
      </c>
      <c r="D5" s="6">
        <f t="shared" si="1"/>
        <v>50.9</v>
      </c>
      <c r="E5" s="1">
        <v>82.2</v>
      </c>
      <c r="F5" s="1">
        <v>3.3</v>
      </c>
      <c r="G5" s="1">
        <v>10.6</v>
      </c>
      <c r="H5" s="1">
        <v>2.5</v>
      </c>
      <c r="I5" s="1">
        <v>0.1</v>
      </c>
      <c r="J5" s="1">
        <v>1.1</v>
      </c>
      <c r="K5" s="1">
        <v>0.2</v>
      </c>
      <c r="L5" s="1">
        <v>30.0</v>
      </c>
      <c r="M5" s="1">
        <v>1044.0</v>
      </c>
      <c r="N5" s="6">
        <v>51.4</v>
      </c>
      <c r="O5" s="7">
        <f t="shared" si="2"/>
        <v>48.6</v>
      </c>
      <c r="P5" s="1">
        <v>50776.0</v>
      </c>
      <c r="Q5" s="1">
        <v>13.4</v>
      </c>
      <c r="R5" s="1">
        <v>3.05</v>
      </c>
      <c r="S5" s="1">
        <v>1.16</v>
      </c>
      <c r="T5" s="1">
        <v>4.6</v>
      </c>
      <c r="U5" s="1" t="s">
        <v>38</v>
      </c>
      <c r="V5" s="1">
        <v>6.25</v>
      </c>
      <c r="W5" s="1" t="s">
        <v>39</v>
      </c>
      <c r="X5" s="1">
        <v>5.86</v>
      </c>
      <c r="Y5" s="1" t="s">
        <v>40</v>
      </c>
      <c r="Z5" s="1">
        <v>3.15</v>
      </c>
      <c r="AA5" s="1">
        <v>5610.0</v>
      </c>
    </row>
    <row r="6">
      <c r="A6" s="1">
        <v>5.0</v>
      </c>
      <c r="B6" s="1">
        <v>60.0</v>
      </c>
      <c r="C6" s="6">
        <v>60.0</v>
      </c>
      <c r="D6" s="6">
        <f t="shared" si="1"/>
        <v>40</v>
      </c>
      <c r="E6" s="1">
        <v>96.6</v>
      </c>
      <c r="F6" s="1">
        <v>0.0</v>
      </c>
      <c r="G6" s="1">
        <v>0.0</v>
      </c>
      <c r="H6" s="1">
        <v>3.4</v>
      </c>
      <c r="I6" s="1">
        <v>0.0</v>
      </c>
      <c r="J6" s="1">
        <v>0.0</v>
      </c>
      <c r="K6" s="1">
        <v>0.0</v>
      </c>
      <c r="L6" s="1">
        <v>64.5</v>
      </c>
      <c r="M6" s="1">
        <v>29.0</v>
      </c>
      <c r="N6" s="6">
        <v>69.0</v>
      </c>
      <c r="O6" s="7">
        <f t="shared" si="2"/>
        <v>31</v>
      </c>
      <c r="P6" s="1">
        <v>97545.0</v>
      </c>
      <c r="Q6" s="1">
        <v>3.99</v>
      </c>
      <c r="R6" s="1">
        <v>0.0</v>
      </c>
      <c r="S6" s="1">
        <v>0.0</v>
      </c>
      <c r="T6" s="1">
        <v>0.0</v>
      </c>
      <c r="U6" s="1" t="s">
        <v>38</v>
      </c>
      <c r="V6" s="1">
        <v>0.0</v>
      </c>
      <c r="W6" s="1" t="s">
        <v>39</v>
      </c>
      <c r="X6" s="1">
        <v>0.0</v>
      </c>
      <c r="Y6" s="1" t="s">
        <v>40</v>
      </c>
      <c r="Z6" s="1">
        <v>0.0</v>
      </c>
      <c r="AA6" s="1">
        <v>2654.0</v>
      </c>
      <c r="AB6" s="1" t="s">
        <v>41</v>
      </c>
    </row>
    <row r="7">
      <c r="A7" s="1">
        <v>6.0</v>
      </c>
      <c r="B7" s="1">
        <v>956.0</v>
      </c>
      <c r="C7" s="6">
        <v>47.7</v>
      </c>
      <c r="D7" s="6">
        <f t="shared" si="1"/>
        <v>52.3</v>
      </c>
      <c r="E7" s="1">
        <v>68.3</v>
      </c>
      <c r="F7" s="1">
        <v>8.1</v>
      </c>
      <c r="G7" s="1">
        <v>11.4</v>
      </c>
      <c r="H7" s="1">
        <v>9.2</v>
      </c>
      <c r="I7" s="1">
        <v>0.6</v>
      </c>
      <c r="J7" s="1">
        <v>2.2</v>
      </c>
      <c r="K7" s="1">
        <v>0.2</v>
      </c>
      <c r="L7" s="1">
        <v>25.6</v>
      </c>
      <c r="M7" s="1">
        <v>620.0</v>
      </c>
      <c r="N7" s="6">
        <v>29.7</v>
      </c>
      <c r="O7" s="7">
        <f t="shared" si="2"/>
        <v>70.3</v>
      </c>
      <c r="P7" s="1">
        <v>22819.0</v>
      </c>
      <c r="Q7" s="1">
        <v>35.1</v>
      </c>
      <c r="R7" s="1">
        <v>2.39</v>
      </c>
      <c r="S7" s="1">
        <v>0.0</v>
      </c>
      <c r="T7" s="1">
        <v>1.14</v>
      </c>
      <c r="U7" s="1" t="s">
        <v>38</v>
      </c>
      <c r="V7" s="1">
        <v>1.77</v>
      </c>
      <c r="W7" s="1" t="s">
        <v>39</v>
      </c>
      <c r="X7" s="1">
        <v>2.91</v>
      </c>
      <c r="Y7" s="1" t="s">
        <v>40</v>
      </c>
      <c r="Z7" s="1">
        <v>5.28</v>
      </c>
      <c r="AA7" s="1">
        <v>8000.0</v>
      </c>
    </row>
    <row r="8">
      <c r="A8" s="1">
        <v>7.0</v>
      </c>
      <c r="B8" s="1">
        <v>854.0</v>
      </c>
      <c r="C8" s="6">
        <v>45.7</v>
      </c>
      <c r="D8" s="6">
        <f t="shared" si="1"/>
        <v>54.3</v>
      </c>
      <c r="E8" s="1">
        <v>86.9</v>
      </c>
      <c r="F8" s="1">
        <v>0.0</v>
      </c>
      <c r="G8" s="1">
        <v>0.0</v>
      </c>
      <c r="H8" s="1">
        <v>13.1</v>
      </c>
      <c r="I8" s="1">
        <v>0.0</v>
      </c>
      <c r="J8" s="1">
        <v>0.0</v>
      </c>
      <c r="K8" s="1">
        <v>0.0</v>
      </c>
      <c r="L8" s="1">
        <v>33.0</v>
      </c>
      <c r="M8" s="1">
        <v>403.0</v>
      </c>
      <c r="N8" s="6">
        <v>59.8</v>
      </c>
      <c r="O8" s="7">
        <f t="shared" si="2"/>
        <v>40.2</v>
      </c>
      <c r="P8" s="1">
        <v>76667.0</v>
      </c>
      <c r="Q8" s="1">
        <v>4.1</v>
      </c>
      <c r="R8" s="1">
        <v>0.0</v>
      </c>
      <c r="S8" s="1">
        <v>0.0</v>
      </c>
      <c r="T8" s="1">
        <v>5.33</v>
      </c>
      <c r="U8" s="1" t="s">
        <v>38</v>
      </c>
      <c r="V8" s="1">
        <v>5.85</v>
      </c>
      <c r="W8" s="1" t="s">
        <v>39</v>
      </c>
      <c r="X8" s="1">
        <v>22.2</v>
      </c>
      <c r="Y8" s="1" t="s">
        <v>40</v>
      </c>
      <c r="Z8" s="1">
        <v>1.71</v>
      </c>
      <c r="AA8" s="1">
        <v>5058.0</v>
      </c>
    </row>
    <row r="9">
      <c r="A9" s="1">
        <v>8.0</v>
      </c>
      <c r="B9" s="1">
        <v>1099.0</v>
      </c>
      <c r="C9" s="6">
        <v>34.0</v>
      </c>
      <c r="D9" s="6">
        <f t="shared" si="1"/>
        <v>66</v>
      </c>
      <c r="E9" s="1">
        <v>77.9</v>
      </c>
      <c r="F9" s="1">
        <v>3.6</v>
      </c>
      <c r="G9" s="1">
        <v>18.5</v>
      </c>
      <c r="H9" s="1">
        <v>0.0</v>
      </c>
      <c r="I9" s="1">
        <v>0.0</v>
      </c>
      <c r="J9" s="1">
        <v>0.0</v>
      </c>
      <c r="K9" s="1">
        <v>0.0</v>
      </c>
      <c r="L9" s="1">
        <v>31.1</v>
      </c>
      <c r="M9" s="1">
        <v>524.0</v>
      </c>
      <c r="N9" s="6">
        <v>53.2</v>
      </c>
      <c r="O9" s="7">
        <f t="shared" si="2"/>
        <v>46.8</v>
      </c>
      <c r="P9" s="1">
        <v>57986.0</v>
      </c>
      <c r="Q9" s="1">
        <v>20.1</v>
      </c>
      <c r="R9" s="1">
        <v>0.0</v>
      </c>
      <c r="S9" s="1">
        <v>0.0</v>
      </c>
      <c r="T9" s="1">
        <v>1.16</v>
      </c>
      <c r="U9" s="1" t="s">
        <v>38</v>
      </c>
      <c r="V9" s="1">
        <v>9.05</v>
      </c>
      <c r="W9" s="1" t="s">
        <v>39</v>
      </c>
      <c r="X9" s="1">
        <v>1.88</v>
      </c>
      <c r="Y9" s="1" t="s">
        <v>40</v>
      </c>
      <c r="Z9" s="1">
        <v>2.86</v>
      </c>
      <c r="AA9" s="1">
        <v>7588.0</v>
      </c>
    </row>
    <row r="10">
      <c r="A10" s="1">
        <v>9.0</v>
      </c>
      <c r="B10" s="1">
        <v>1631.0</v>
      </c>
      <c r="C10" s="6">
        <v>45.5</v>
      </c>
      <c r="D10" s="6">
        <f t="shared" si="1"/>
        <v>54.5</v>
      </c>
      <c r="E10" s="1">
        <v>85.5</v>
      </c>
      <c r="F10" s="1">
        <v>3.4</v>
      </c>
      <c r="G10" s="1">
        <v>6.6</v>
      </c>
      <c r="H10" s="1">
        <v>0.0</v>
      </c>
      <c r="I10" s="1">
        <v>0.0</v>
      </c>
      <c r="J10" s="1">
        <v>4.5</v>
      </c>
      <c r="K10" s="1">
        <v>0.0</v>
      </c>
      <c r="L10" s="1">
        <v>27.7</v>
      </c>
      <c r="M10" s="1">
        <v>722.0</v>
      </c>
      <c r="N10" s="6">
        <v>42.4</v>
      </c>
      <c r="O10" s="7">
        <f t="shared" si="2"/>
        <v>57.6</v>
      </c>
      <c r="P10" s="1">
        <v>70118.0</v>
      </c>
      <c r="Q10" s="1">
        <v>13.7</v>
      </c>
      <c r="R10" s="1">
        <v>0.0</v>
      </c>
      <c r="S10" s="1">
        <v>0.0</v>
      </c>
      <c r="T10" s="1">
        <v>7.43</v>
      </c>
      <c r="U10" s="1" t="s">
        <v>38</v>
      </c>
      <c r="V10" s="1">
        <v>4.09</v>
      </c>
      <c r="W10" s="1" t="s">
        <v>39</v>
      </c>
      <c r="X10" s="1">
        <v>0.0</v>
      </c>
      <c r="Y10" s="1" t="s">
        <v>40</v>
      </c>
      <c r="Z10" s="1">
        <v>16.7</v>
      </c>
      <c r="AA10" s="1">
        <v>1561.0</v>
      </c>
    </row>
    <row r="11">
      <c r="A11" s="1">
        <v>10.0</v>
      </c>
      <c r="B11" s="1">
        <v>1295.0</v>
      </c>
      <c r="C11" s="6">
        <v>56.3</v>
      </c>
      <c r="D11" s="6">
        <f t="shared" si="1"/>
        <v>43.7</v>
      </c>
      <c r="E11" s="1">
        <v>66.2</v>
      </c>
      <c r="F11" s="1">
        <v>6.6</v>
      </c>
      <c r="G11" s="1">
        <v>15.3</v>
      </c>
      <c r="H11" s="1">
        <v>0.0</v>
      </c>
      <c r="I11" s="1">
        <v>0.0</v>
      </c>
      <c r="J11" s="1">
        <v>11.9</v>
      </c>
      <c r="K11" s="1">
        <v>0.0</v>
      </c>
      <c r="L11" s="1">
        <v>26.6</v>
      </c>
      <c r="M11" s="1">
        <v>586.0</v>
      </c>
      <c r="N11" s="6">
        <v>49.3</v>
      </c>
      <c r="O11" s="7">
        <f t="shared" si="2"/>
        <v>50.7</v>
      </c>
      <c r="P11" s="1">
        <v>43306.0</v>
      </c>
      <c r="Q11" s="1">
        <v>12.8</v>
      </c>
      <c r="R11" s="1">
        <v>2.35</v>
      </c>
      <c r="S11" s="1">
        <v>0.0</v>
      </c>
      <c r="T11" s="1">
        <v>0.0</v>
      </c>
      <c r="U11" s="1" t="s">
        <v>38</v>
      </c>
      <c r="V11" s="1">
        <v>3.89</v>
      </c>
      <c r="W11" s="1" t="s">
        <v>39</v>
      </c>
      <c r="X11" s="1">
        <v>7.87</v>
      </c>
      <c r="Y11" s="1" t="s">
        <v>40</v>
      </c>
      <c r="Z11" s="1">
        <v>5.88</v>
      </c>
      <c r="AA11" s="1">
        <v>1956.0</v>
      </c>
    </row>
    <row r="12">
      <c r="A12" s="1">
        <v>11.0</v>
      </c>
      <c r="B12" s="1">
        <v>873.0</v>
      </c>
      <c r="C12" s="6">
        <v>54.4</v>
      </c>
      <c r="D12" s="6">
        <f t="shared" si="1"/>
        <v>45.6</v>
      </c>
      <c r="E12" s="1">
        <v>65.4</v>
      </c>
      <c r="F12" s="1">
        <v>9.3</v>
      </c>
      <c r="G12" s="1">
        <v>22.7</v>
      </c>
      <c r="H12" s="1">
        <v>1.8</v>
      </c>
      <c r="I12" s="1">
        <v>0.8</v>
      </c>
      <c r="J12" s="1">
        <v>0.0</v>
      </c>
      <c r="K12" s="1">
        <v>0.0</v>
      </c>
      <c r="L12" s="1">
        <v>24.6</v>
      </c>
      <c r="M12" s="1">
        <v>612.0</v>
      </c>
      <c r="N12" s="6">
        <v>25.2</v>
      </c>
      <c r="O12" s="7">
        <f t="shared" si="2"/>
        <v>74.8</v>
      </c>
      <c r="P12" s="1">
        <v>23456.0</v>
      </c>
      <c r="Q12" s="1">
        <v>0.97</v>
      </c>
      <c r="R12" s="1">
        <v>6.53</v>
      </c>
      <c r="S12" s="1">
        <v>1.55</v>
      </c>
      <c r="T12" s="1">
        <v>4.32</v>
      </c>
      <c r="U12" s="1" t="s">
        <v>38</v>
      </c>
      <c r="V12" s="1">
        <v>0.0</v>
      </c>
      <c r="W12" s="1" t="s">
        <v>39</v>
      </c>
      <c r="X12" s="1">
        <v>0.0</v>
      </c>
      <c r="Y12" s="1" t="s">
        <v>40</v>
      </c>
      <c r="Z12" s="1">
        <v>18.9</v>
      </c>
      <c r="AA12" s="1">
        <v>7118.0</v>
      </c>
    </row>
    <row r="13">
      <c r="A13" s="1">
        <v>12.0</v>
      </c>
      <c r="B13" s="1">
        <v>780.0</v>
      </c>
      <c r="C13" s="6">
        <v>55.9</v>
      </c>
      <c r="D13" s="6">
        <f t="shared" si="1"/>
        <v>44.1</v>
      </c>
      <c r="E13" s="1">
        <v>79.1</v>
      </c>
      <c r="F13" s="1">
        <v>0.0</v>
      </c>
      <c r="G13" s="1">
        <v>13.4</v>
      </c>
      <c r="H13" s="1">
        <v>1.3</v>
      </c>
      <c r="I13" s="1">
        <v>0.0</v>
      </c>
      <c r="J13" s="1">
        <v>6.2</v>
      </c>
      <c r="K13" s="1">
        <v>0.0</v>
      </c>
      <c r="L13" s="1">
        <v>22.4</v>
      </c>
      <c r="M13" s="1">
        <v>314.0</v>
      </c>
      <c r="N13" s="6">
        <v>13.7</v>
      </c>
      <c r="O13" s="7">
        <f t="shared" si="2"/>
        <v>86.3</v>
      </c>
      <c r="P13" s="1">
        <v>24091.0</v>
      </c>
      <c r="Q13" s="1">
        <v>33.9</v>
      </c>
      <c r="R13" s="1">
        <v>1.96</v>
      </c>
      <c r="S13" s="1">
        <v>0.0</v>
      </c>
      <c r="T13" s="1">
        <v>2.8</v>
      </c>
      <c r="U13" s="1" t="s">
        <v>38</v>
      </c>
      <c r="V13" s="1">
        <v>1.49</v>
      </c>
      <c r="W13" s="1" t="s">
        <v>39</v>
      </c>
      <c r="X13" s="1">
        <v>2.89</v>
      </c>
      <c r="Y13" s="1" t="s">
        <v>40</v>
      </c>
      <c r="Z13" s="1">
        <v>0.0</v>
      </c>
      <c r="AA13" s="1">
        <v>7596.0</v>
      </c>
    </row>
    <row r="14">
      <c r="A14" s="1">
        <v>13.0</v>
      </c>
      <c r="B14" s="1">
        <v>2171.0</v>
      </c>
      <c r="C14" s="6">
        <v>45.8</v>
      </c>
      <c r="D14" s="6">
        <f t="shared" si="1"/>
        <v>54.2</v>
      </c>
      <c r="E14" s="1">
        <v>75.6</v>
      </c>
      <c r="F14" s="1">
        <v>2.3</v>
      </c>
      <c r="G14" s="1">
        <v>17.2</v>
      </c>
      <c r="H14" s="1">
        <v>1.6</v>
      </c>
      <c r="I14" s="1">
        <v>0.0</v>
      </c>
      <c r="J14" s="1">
        <v>3.0</v>
      </c>
      <c r="K14" s="1">
        <v>0.3</v>
      </c>
      <c r="L14" s="1">
        <v>22.9</v>
      </c>
      <c r="M14" s="1">
        <v>1116.0</v>
      </c>
      <c r="N14" s="6">
        <v>24.5</v>
      </c>
      <c r="O14" s="7">
        <f t="shared" si="2"/>
        <v>75.5</v>
      </c>
      <c r="P14" s="1">
        <v>25898.0</v>
      </c>
      <c r="Q14" s="1">
        <v>51.0</v>
      </c>
      <c r="R14" s="1">
        <v>0.87</v>
      </c>
      <c r="S14" s="1">
        <v>0.0</v>
      </c>
      <c r="T14" s="1">
        <v>1.83</v>
      </c>
      <c r="U14" s="1" t="s">
        <v>38</v>
      </c>
      <c r="V14" s="1">
        <v>0.61</v>
      </c>
      <c r="W14" s="1" t="s">
        <v>39</v>
      </c>
      <c r="X14" s="1">
        <v>1.22</v>
      </c>
      <c r="Y14" s="1" t="s">
        <v>40</v>
      </c>
      <c r="Z14" s="1">
        <v>10.9</v>
      </c>
      <c r="AA14" s="1">
        <v>7178.0</v>
      </c>
    </row>
    <row r="15">
      <c r="A15" s="1">
        <v>14.0</v>
      </c>
      <c r="B15" s="1">
        <v>2355.0</v>
      </c>
      <c r="C15" s="6">
        <v>64.6</v>
      </c>
      <c r="D15" s="6">
        <f t="shared" si="1"/>
        <v>35.4</v>
      </c>
      <c r="E15" s="1">
        <v>75.4</v>
      </c>
      <c r="F15" s="1">
        <v>3.4</v>
      </c>
      <c r="G15" s="1">
        <v>14.8</v>
      </c>
      <c r="H15" s="1">
        <v>3.2</v>
      </c>
      <c r="I15" s="1">
        <v>0.0</v>
      </c>
      <c r="J15" s="1">
        <v>2.9</v>
      </c>
      <c r="K15" s="1">
        <v>0.3</v>
      </c>
      <c r="L15" s="1">
        <v>20.3</v>
      </c>
      <c r="M15" s="1">
        <v>215.0</v>
      </c>
      <c r="N15" s="6">
        <v>3.7</v>
      </c>
      <c r="O15" s="7">
        <f t="shared" si="2"/>
        <v>96.3</v>
      </c>
      <c r="P15" s="1">
        <v>10972.0</v>
      </c>
      <c r="Q15" s="1">
        <v>66.1</v>
      </c>
      <c r="R15" s="1">
        <v>0.0</v>
      </c>
      <c r="S15" s="1">
        <v>0.0</v>
      </c>
      <c r="T15" s="1">
        <v>0.0</v>
      </c>
      <c r="U15" s="1" t="s">
        <v>38</v>
      </c>
      <c r="V15" s="1">
        <v>0.0</v>
      </c>
      <c r="W15" s="1" t="s">
        <v>39</v>
      </c>
      <c r="X15" s="1">
        <v>0.0</v>
      </c>
      <c r="Y15" s="1" t="s">
        <v>40</v>
      </c>
      <c r="Z15" s="1">
        <v>2.05</v>
      </c>
      <c r="AA15" s="1">
        <v>16381.0</v>
      </c>
    </row>
    <row r="16">
      <c r="A16" s="1">
        <v>15.0</v>
      </c>
      <c r="B16" s="1">
        <v>1505.0</v>
      </c>
      <c r="C16" s="6">
        <v>38.0</v>
      </c>
      <c r="D16" s="6">
        <f t="shared" si="1"/>
        <v>62</v>
      </c>
      <c r="E16" s="1">
        <v>70.5</v>
      </c>
      <c r="F16" s="1">
        <v>10.3</v>
      </c>
      <c r="G16" s="1">
        <v>14.6</v>
      </c>
      <c r="H16" s="1">
        <v>2.5</v>
      </c>
      <c r="I16" s="1">
        <v>0.0</v>
      </c>
      <c r="J16" s="1">
        <v>2.1</v>
      </c>
      <c r="K16" s="1">
        <v>0.0</v>
      </c>
      <c r="L16" s="1">
        <v>22.0</v>
      </c>
      <c r="M16" s="1">
        <v>630.0</v>
      </c>
      <c r="N16" s="6">
        <v>1.1</v>
      </c>
      <c r="O16" s="7">
        <f t="shared" si="2"/>
        <v>98.9</v>
      </c>
      <c r="P16" s="1">
        <v>18134.0</v>
      </c>
      <c r="Q16" s="1">
        <v>74.7</v>
      </c>
      <c r="R16" s="1">
        <v>0.0</v>
      </c>
      <c r="S16" s="1">
        <v>0.0</v>
      </c>
      <c r="T16" s="1">
        <v>0.0</v>
      </c>
      <c r="U16" s="1" t="s">
        <v>38</v>
      </c>
      <c r="V16" s="1">
        <v>0.46</v>
      </c>
      <c r="W16" s="1" t="s">
        <v>39</v>
      </c>
      <c r="X16" s="1">
        <v>0.31</v>
      </c>
      <c r="Y16" s="1" t="s">
        <v>40</v>
      </c>
      <c r="Z16" s="1">
        <v>1.9</v>
      </c>
      <c r="AA16" s="1">
        <v>11184.0</v>
      </c>
    </row>
    <row r="17">
      <c r="A17" s="1">
        <v>16.0</v>
      </c>
      <c r="B17" s="1">
        <v>2689.0</v>
      </c>
      <c r="C17" s="6">
        <v>30.9</v>
      </c>
      <c r="D17" s="6">
        <f t="shared" si="1"/>
        <v>69.1</v>
      </c>
      <c r="E17" s="1">
        <v>64.3</v>
      </c>
      <c r="F17" s="1">
        <v>4.8</v>
      </c>
      <c r="G17" s="1">
        <v>26.0</v>
      </c>
      <c r="H17" s="1">
        <v>3.1</v>
      </c>
      <c r="I17" s="1">
        <v>0.0</v>
      </c>
      <c r="J17" s="1">
        <v>1.6</v>
      </c>
      <c r="K17" s="1">
        <v>0.2</v>
      </c>
      <c r="L17" s="1">
        <v>22.0</v>
      </c>
      <c r="M17" s="1">
        <v>1115.0</v>
      </c>
      <c r="N17" s="6">
        <v>4.0</v>
      </c>
      <c r="O17" s="7">
        <f t="shared" si="2"/>
        <v>96</v>
      </c>
      <c r="P17" s="1">
        <v>16227.0</v>
      </c>
      <c r="Q17" s="1">
        <v>74.1</v>
      </c>
      <c r="R17" s="1">
        <v>0.0</v>
      </c>
      <c r="S17" s="1">
        <v>0.0</v>
      </c>
      <c r="T17" s="1">
        <v>0.0</v>
      </c>
      <c r="U17" s="1" t="s">
        <v>38</v>
      </c>
      <c r="V17" s="1">
        <v>0.0</v>
      </c>
      <c r="W17" s="1" t="s">
        <v>39</v>
      </c>
      <c r="X17" s="1">
        <v>0.0</v>
      </c>
      <c r="Y17" s="1" t="s">
        <v>40</v>
      </c>
      <c r="Z17" s="1">
        <v>6.67</v>
      </c>
      <c r="AA17" s="1">
        <v>11937.0</v>
      </c>
    </row>
    <row r="18">
      <c r="A18" s="1">
        <v>17.0</v>
      </c>
      <c r="B18" s="1">
        <v>1362.0</v>
      </c>
      <c r="C18" s="6">
        <v>55.6</v>
      </c>
      <c r="D18" s="6">
        <f t="shared" si="1"/>
        <v>44.4</v>
      </c>
      <c r="E18" s="1">
        <v>56.9</v>
      </c>
      <c r="F18" s="1">
        <v>1.7</v>
      </c>
      <c r="G18" s="1">
        <v>35.2</v>
      </c>
      <c r="H18" s="1">
        <v>4.0</v>
      </c>
      <c r="I18" s="1">
        <v>0.0</v>
      </c>
      <c r="J18" s="1">
        <v>1.8</v>
      </c>
      <c r="K18" s="1">
        <v>0.4</v>
      </c>
      <c r="L18" s="1">
        <v>21.6</v>
      </c>
      <c r="M18" s="1">
        <v>362.0</v>
      </c>
      <c r="N18" s="6">
        <v>4.7</v>
      </c>
      <c r="O18" s="7">
        <f t="shared" si="2"/>
        <v>95.3</v>
      </c>
      <c r="P18" s="1">
        <v>8099.0</v>
      </c>
      <c r="Q18" s="1">
        <v>72.9</v>
      </c>
      <c r="R18" s="1">
        <v>0.0</v>
      </c>
      <c r="S18" s="1">
        <v>0.0</v>
      </c>
      <c r="T18" s="1">
        <v>0.0</v>
      </c>
      <c r="U18" s="1" t="s">
        <v>38</v>
      </c>
      <c r="V18" s="1">
        <v>0.0</v>
      </c>
      <c r="W18" s="1" t="s">
        <v>39</v>
      </c>
      <c r="X18" s="1">
        <v>0.0</v>
      </c>
      <c r="Y18" s="1" t="s">
        <v>40</v>
      </c>
      <c r="Z18" s="1">
        <v>1.88</v>
      </c>
      <c r="AA18" s="1">
        <v>5095.0</v>
      </c>
    </row>
    <row r="19">
      <c r="A19" s="1">
        <v>18.0</v>
      </c>
      <c r="B19" s="1">
        <v>2666.0</v>
      </c>
      <c r="C19" s="6">
        <v>41.2</v>
      </c>
      <c r="D19" s="6">
        <f t="shared" si="1"/>
        <v>58.8</v>
      </c>
      <c r="E19" s="1">
        <v>72.7</v>
      </c>
      <c r="F19" s="1">
        <v>1.8</v>
      </c>
      <c r="G19" s="1">
        <v>21.1</v>
      </c>
      <c r="H19" s="1">
        <v>4.4</v>
      </c>
      <c r="I19" s="1">
        <v>0.0</v>
      </c>
      <c r="J19" s="1">
        <v>0.0</v>
      </c>
      <c r="K19" s="1">
        <v>0.0</v>
      </c>
      <c r="L19" s="1">
        <v>22.0</v>
      </c>
      <c r="M19" s="1">
        <v>1454.0</v>
      </c>
      <c r="N19" s="6">
        <v>4.1</v>
      </c>
      <c r="O19" s="7">
        <f t="shared" si="2"/>
        <v>95.9</v>
      </c>
      <c r="P19" s="1">
        <v>10497.0</v>
      </c>
      <c r="Q19" s="1">
        <v>78.0</v>
      </c>
      <c r="R19" s="1">
        <v>0.0</v>
      </c>
      <c r="S19" s="1">
        <v>0.0</v>
      </c>
      <c r="T19" s="1">
        <v>0.0</v>
      </c>
      <c r="U19" s="1" t="s">
        <v>38</v>
      </c>
      <c r="V19" s="1">
        <v>0.0</v>
      </c>
      <c r="W19" s="1" t="s">
        <v>39</v>
      </c>
      <c r="X19" s="1">
        <v>0.0</v>
      </c>
      <c r="Y19" s="1" t="s">
        <v>40</v>
      </c>
      <c r="Z19" s="1">
        <v>3.48</v>
      </c>
      <c r="AA19" s="1">
        <v>17058.0</v>
      </c>
    </row>
    <row r="20">
      <c r="A20" s="1">
        <v>19.0</v>
      </c>
      <c r="B20" s="1">
        <v>1693.0</v>
      </c>
      <c r="C20" s="6">
        <v>42.8</v>
      </c>
      <c r="D20" s="6">
        <f t="shared" si="1"/>
        <v>57.2</v>
      </c>
      <c r="E20" s="1">
        <v>68.9</v>
      </c>
      <c r="F20" s="1">
        <v>23.1</v>
      </c>
      <c r="G20" s="1">
        <v>0.0</v>
      </c>
      <c r="H20" s="1">
        <v>4.7</v>
      </c>
      <c r="I20" s="1">
        <v>3.3</v>
      </c>
      <c r="J20" s="1">
        <v>0.0</v>
      </c>
      <c r="K20" s="1">
        <v>0.0</v>
      </c>
      <c r="L20" s="1">
        <v>26.7</v>
      </c>
      <c r="M20" s="1">
        <v>699.0</v>
      </c>
      <c r="N20" s="6">
        <v>44.5</v>
      </c>
      <c r="O20" s="7">
        <f t="shared" si="2"/>
        <v>55.5</v>
      </c>
      <c r="P20" s="1">
        <v>24583.0</v>
      </c>
      <c r="Q20" s="1">
        <v>15.7</v>
      </c>
      <c r="R20" s="1">
        <v>0.0</v>
      </c>
      <c r="S20" s="1">
        <v>1.39</v>
      </c>
      <c r="T20" s="1">
        <v>2.17</v>
      </c>
      <c r="U20" s="1" t="s">
        <v>42</v>
      </c>
      <c r="V20" s="1">
        <v>10.9</v>
      </c>
      <c r="W20" s="1" t="s">
        <v>43</v>
      </c>
      <c r="X20" s="1">
        <v>5.56</v>
      </c>
      <c r="Y20" s="1" t="s">
        <v>40</v>
      </c>
      <c r="Z20" s="1">
        <v>5.04</v>
      </c>
      <c r="AA20" s="1">
        <v>1340.0</v>
      </c>
    </row>
    <row r="21">
      <c r="A21" s="1">
        <v>20.0</v>
      </c>
      <c r="B21" s="1">
        <v>916.0</v>
      </c>
      <c r="C21" s="6">
        <v>54.2</v>
      </c>
      <c r="D21" s="6">
        <f t="shared" si="1"/>
        <v>45.8</v>
      </c>
      <c r="E21" s="1">
        <v>82.2</v>
      </c>
      <c r="F21" s="1">
        <v>2.3</v>
      </c>
      <c r="G21" s="1">
        <v>0.0</v>
      </c>
      <c r="H21" s="1">
        <v>15.5</v>
      </c>
      <c r="I21" s="1">
        <v>0.0</v>
      </c>
      <c r="J21" s="1">
        <v>0.0</v>
      </c>
      <c r="K21" s="1">
        <v>0.0</v>
      </c>
      <c r="L21" s="1">
        <v>37.2</v>
      </c>
      <c r="M21" s="1">
        <v>500.0</v>
      </c>
      <c r="N21" s="6">
        <v>47.6</v>
      </c>
      <c r="O21" s="7">
        <f t="shared" si="2"/>
        <v>52.4</v>
      </c>
      <c r="P21" s="1">
        <v>42688.0</v>
      </c>
      <c r="Q21" s="1">
        <v>11.2</v>
      </c>
      <c r="R21" s="1">
        <v>2.25</v>
      </c>
      <c r="S21" s="1">
        <v>0.0</v>
      </c>
      <c r="T21" s="1">
        <v>1.86</v>
      </c>
      <c r="U21" s="1" t="s">
        <v>42</v>
      </c>
      <c r="V21" s="1">
        <v>4.49</v>
      </c>
      <c r="W21" s="1" t="s">
        <v>43</v>
      </c>
      <c r="X21" s="1">
        <v>3.71</v>
      </c>
      <c r="Y21" s="1" t="s">
        <v>44</v>
      </c>
      <c r="Z21" s="1">
        <v>0.0</v>
      </c>
      <c r="AA21" s="1">
        <v>5597.0</v>
      </c>
    </row>
    <row r="22">
      <c r="A22" s="1">
        <v>21.0</v>
      </c>
      <c r="B22" s="1">
        <v>1019.0</v>
      </c>
      <c r="C22" s="6">
        <v>54.3</v>
      </c>
      <c r="D22" s="6">
        <f t="shared" si="1"/>
        <v>45.7</v>
      </c>
      <c r="E22" s="1">
        <v>87.5</v>
      </c>
      <c r="F22" s="1">
        <v>3.2</v>
      </c>
      <c r="G22" s="1">
        <v>1.6</v>
      </c>
      <c r="H22" s="1">
        <v>7.2</v>
      </c>
      <c r="I22" s="1">
        <v>0.0</v>
      </c>
      <c r="J22" s="1">
        <v>0.5</v>
      </c>
      <c r="K22" s="1">
        <v>0.0</v>
      </c>
      <c r="L22" s="1">
        <v>34.4</v>
      </c>
      <c r="M22" s="1">
        <v>415.0</v>
      </c>
      <c r="N22" s="6">
        <v>67.0</v>
      </c>
      <c r="O22" s="7">
        <f t="shared" si="2"/>
        <v>33</v>
      </c>
      <c r="P22" s="1">
        <v>63068.0</v>
      </c>
      <c r="Q22" s="1">
        <v>0.83</v>
      </c>
      <c r="R22" s="1">
        <v>2.49</v>
      </c>
      <c r="S22" s="1">
        <v>6.65</v>
      </c>
      <c r="T22" s="1">
        <v>7.38</v>
      </c>
      <c r="U22" s="1" t="s">
        <v>45</v>
      </c>
      <c r="V22" s="1">
        <v>3.32</v>
      </c>
      <c r="W22" s="1" t="s">
        <v>43</v>
      </c>
      <c r="X22" s="1">
        <v>2.18</v>
      </c>
      <c r="Y22" s="1" t="s">
        <v>44</v>
      </c>
      <c r="Z22" s="1">
        <v>1.9</v>
      </c>
      <c r="AA22" s="1">
        <v>839.0</v>
      </c>
    </row>
    <row r="23">
      <c r="A23" s="1">
        <v>22.0</v>
      </c>
      <c r="B23" s="1">
        <v>1956.0</v>
      </c>
      <c r="C23" s="6">
        <v>51.3</v>
      </c>
      <c r="D23" s="6">
        <f t="shared" si="1"/>
        <v>48.7</v>
      </c>
      <c r="E23" s="1">
        <v>74.2</v>
      </c>
      <c r="F23" s="1">
        <v>5.2</v>
      </c>
      <c r="G23" s="1">
        <v>1.6</v>
      </c>
      <c r="H23" s="1">
        <v>13.7</v>
      </c>
      <c r="I23" s="1">
        <v>0.0</v>
      </c>
      <c r="J23" s="1">
        <v>5.3</v>
      </c>
      <c r="K23" s="1">
        <v>0.0</v>
      </c>
      <c r="L23" s="1">
        <v>50.3</v>
      </c>
      <c r="M23" s="1">
        <v>910.0</v>
      </c>
      <c r="N23" s="6">
        <v>68.5</v>
      </c>
      <c r="O23" s="7">
        <f t="shared" si="2"/>
        <v>31.5</v>
      </c>
      <c r="P23" s="1">
        <v>56111.0</v>
      </c>
      <c r="Q23" s="1">
        <v>5.0</v>
      </c>
      <c r="R23" s="1">
        <v>0.0</v>
      </c>
      <c r="S23" s="1">
        <v>0.58</v>
      </c>
      <c r="T23" s="1">
        <v>2.09</v>
      </c>
      <c r="U23" s="1" t="s">
        <v>45</v>
      </c>
      <c r="V23" s="1">
        <v>2.73</v>
      </c>
      <c r="W23" s="1" t="s">
        <v>43</v>
      </c>
      <c r="X23" s="1">
        <v>2.91</v>
      </c>
      <c r="Y23" s="1" t="s">
        <v>44</v>
      </c>
      <c r="Z23" s="1">
        <v>0.0</v>
      </c>
      <c r="AA23" s="1">
        <v>2416.0</v>
      </c>
    </row>
    <row r="24">
      <c r="A24" s="1">
        <v>23.0</v>
      </c>
      <c r="B24" s="1">
        <v>755.0</v>
      </c>
      <c r="C24" s="6">
        <v>46.3</v>
      </c>
      <c r="D24" s="6">
        <f t="shared" si="1"/>
        <v>53.7</v>
      </c>
      <c r="E24" s="1">
        <v>79.0</v>
      </c>
      <c r="F24" s="1">
        <v>6.4</v>
      </c>
      <c r="G24" s="1">
        <v>0.0</v>
      </c>
      <c r="H24" s="1">
        <v>11.8</v>
      </c>
      <c r="I24" s="1">
        <v>0.0</v>
      </c>
      <c r="J24" s="1">
        <v>2.8</v>
      </c>
      <c r="K24" s="1">
        <v>0.0</v>
      </c>
      <c r="L24" s="1">
        <v>30.0</v>
      </c>
      <c r="M24" s="1">
        <v>421.0</v>
      </c>
      <c r="N24" s="6">
        <v>37.5</v>
      </c>
      <c r="O24" s="7">
        <f t="shared" si="2"/>
        <v>62.5</v>
      </c>
      <c r="P24" s="1">
        <v>31711.0</v>
      </c>
      <c r="Q24" s="1">
        <v>15.6</v>
      </c>
      <c r="R24" s="1">
        <v>1.47</v>
      </c>
      <c r="S24" s="1">
        <v>3.4</v>
      </c>
      <c r="T24" s="1">
        <v>3.96</v>
      </c>
      <c r="U24" s="1" t="s">
        <v>42</v>
      </c>
      <c r="V24" s="1">
        <v>3.51</v>
      </c>
      <c r="W24" s="1" t="s">
        <v>43</v>
      </c>
      <c r="X24" s="1">
        <v>7.02</v>
      </c>
      <c r="Y24" s="1" t="s">
        <v>44</v>
      </c>
      <c r="Z24" s="1">
        <v>4.28</v>
      </c>
      <c r="AA24" s="1">
        <v>5341.0</v>
      </c>
    </row>
    <row r="25">
      <c r="A25" s="1">
        <v>24.0</v>
      </c>
      <c r="B25" s="1">
        <v>827.0</v>
      </c>
      <c r="C25" s="6">
        <f>100*(343/827)</f>
        <v>41.47521161</v>
      </c>
      <c r="D25" s="6">
        <f t="shared" si="1"/>
        <v>58.52478839</v>
      </c>
      <c r="E25" s="1">
        <v>82.3</v>
      </c>
      <c r="F25" s="1">
        <v>12.7</v>
      </c>
      <c r="G25" s="1">
        <v>0.0</v>
      </c>
      <c r="H25" s="1">
        <v>4.0</v>
      </c>
      <c r="I25" s="1">
        <v>0.0</v>
      </c>
      <c r="J25" s="1">
        <v>1.0</v>
      </c>
      <c r="K25" s="1">
        <v>0.0</v>
      </c>
      <c r="L25" s="1">
        <v>36.2</v>
      </c>
      <c r="M25" s="1">
        <v>373.0</v>
      </c>
      <c r="N25" s="7">
        <f>100*(216/M25)</f>
        <v>57.90884718</v>
      </c>
      <c r="O25" s="7">
        <f t="shared" si="2"/>
        <v>42.09115282</v>
      </c>
      <c r="P25" s="1">
        <v>33984.0</v>
      </c>
      <c r="Q25" s="1">
        <v>4.46</v>
      </c>
      <c r="R25" s="1">
        <v>1.37</v>
      </c>
      <c r="S25" s="1">
        <v>0.0</v>
      </c>
      <c r="T25" s="1">
        <v>4.64</v>
      </c>
      <c r="U25" s="1" t="s">
        <v>42</v>
      </c>
      <c r="V25" s="1">
        <v>9.05</v>
      </c>
      <c r="W25" s="1" t="s">
        <v>43</v>
      </c>
      <c r="X25" s="1">
        <v>3.6</v>
      </c>
      <c r="Y25" s="1" t="s">
        <v>44</v>
      </c>
      <c r="Z25" s="1">
        <v>2.1</v>
      </c>
      <c r="AA25" s="1">
        <v>5866.0</v>
      </c>
    </row>
    <row r="26">
      <c r="A26" s="1">
        <v>25.0</v>
      </c>
      <c r="B26" s="1">
        <v>1789.0</v>
      </c>
      <c r="C26" s="6">
        <f>100*(798/B26)</f>
        <v>44.6059251</v>
      </c>
      <c r="D26" s="6">
        <f t="shared" si="1"/>
        <v>55.3940749</v>
      </c>
      <c r="E26" s="1">
        <v>79.3</v>
      </c>
      <c r="F26" s="1">
        <v>0.0</v>
      </c>
      <c r="G26" s="1">
        <v>0.0</v>
      </c>
      <c r="H26" s="1">
        <v>20.7</v>
      </c>
      <c r="I26" s="1">
        <v>0.0</v>
      </c>
      <c r="J26" s="1">
        <v>0.0</v>
      </c>
      <c r="K26" s="1">
        <v>0.0</v>
      </c>
      <c r="L26" s="1">
        <v>30.1</v>
      </c>
      <c r="M26" s="1">
        <v>781.0</v>
      </c>
      <c r="N26" s="7">
        <f>100*(391/M26)</f>
        <v>50.06402049</v>
      </c>
      <c r="O26" s="7">
        <f t="shared" si="2"/>
        <v>49.93597951</v>
      </c>
      <c r="P26" s="1">
        <v>45234.0</v>
      </c>
      <c r="Q26" s="1">
        <v>2.87</v>
      </c>
      <c r="R26" s="1">
        <v>0.56</v>
      </c>
      <c r="S26" s="1">
        <v>2.11</v>
      </c>
      <c r="T26" s="1">
        <v>7.93</v>
      </c>
      <c r="U26" s="1" t="s">
        <v>42</v>
      </c>
      <c r="V26" s="1">
        <v>3.9</v>
      </c>
      <c r="W26" s="1" t="s">
        <v>43</v>
      </c>
      <c r="X26" s="1">
        <v>5.14</v>
      </c>
      <c r="Y26" s="1" t="s">
        <v>44</v>
      </c>
      <c r="Z26" s="1">
        <v>0.0</v>
      </c>
      <c r="AA26" s="1">
        <v>5394.0</v>
      </c>
    </row>
    <row r="27">
      <c r="A27" s="1">
        <v>26.0</v>
      </c>
      <c r="B27" s="1">
        <v>1092.0</v>
      </c>
      <c r="C27" s="6">
        <f>100*(543/B27)</f>
        <v>49.72527473</v>
      </c>
      <c r="D27" s="6">
        <f t="shared" si="1"/>
        <v>50.27472527</v>
      </c>
      <c r="E27" s="1">
        <v>81.9</v>
      </c>
      <c r="F27" s="1">
        <v>1.9</v>
      </c>
      <c r="G27" s="1">
        <v>1.2</v>
      </c>
      <c r="H27" s="1">
        <v>15.0</v>
      </c>
      <c r="I27" s="1">
        <v>0.0</v>
      </c>
      <c r="J27" s="1">
        <v>0.0</v>
      </c>
      <c r="K27" s="1">
        <v>0.0</v>
      </c>
      <c r="L27" s="1">
        <v>37.4</v>
      </c>
      <c r="M27" s="1">
        <v>478.0</v>
      </c>
      <c r="N27" s="7">
        <f>100*(345/M27)</f>
        <v>72.17573222</v>
      </c>
      <c r="O27" s="7">
        <f t="shared" si="2"/>
        <v>27.82426778</v>
      </c>
      <c r="P27" s="1">
        <v>58363.0</v>
      </c>
      <c r="Q27" s="1">
        <v>6.78</v>
      </c>
      <c r="R27" s="1">
        <v>0.0</v>
      </c>
      <c r="S27" s="1">
        <v>2.97</v>
      </c>
      <c r="T27" s="1">
        <v>2.52</v>
      </c>
      <c r="U27" s="1" t="s">
        <v>45</v>
      </c>
      <c r="V27" s="1">
        <v>4.5</v>
      </c>
      <c r="W27" s="1" t="s">
        <v>43</v>
      </c>
      <c r="X27" s="1">
        <v>3.33</v>
      </c>
      <c r="Y27" s="1" t="s">
        <v>44</v>
      </c>
      <c r="Z27" s="1">
        <v>1.1</v>
      </c>
      <c r="AA27" s="1">
        <v>4728.0</v>
      </c>
    </row>
    <row r="28">
      <c r="A28" s="1">
        <v>27.0</v>
      </c>
      <c r="B28" s="1">
        <v>1431.0</v>
      </c>
      <c r="C28" s="6">
        <f>100*(674/B28)</f>
        <v>47.09993012</v>
      </c>
      <c r="D28" s="6">
        <f t="shared" si="1"/>
        <v>52.90006988</v>
      </c>
      <c r="E28" s="1">
        <v>59.7</v>
      </c>
      <c r="F28" s="1">
        <v>32.1</v>
      </c>
      <c r="G28" s="1">
        <v>4.7</v>
      </c>
      <c r="H28" s="1">
        <v>2.0</v>
      </c>
      <c r="I28" s="1">
        <v>1.5</v>
      </c>
      <c r="J28" s="1">
        <v>0.0</v>
      </c>
      <c r="K28" s="1">
        <v>0.0</v>
      </c>
      <c r="L28" s="1">
        <v>25.0</v>
      </c>
      <c r="M28" s="1">
        <v>693.0</v>
      </c>
      <c r="N28" s="7">
        <f>100*(183/M28)</f>
        <v>26.40692641</v>
      </c>
      <c r="O28" s="7">
        <f t="shared" si="2"/>
        <v>73.59307359</v>
      </c>
      <c r="P28" s="1">
        <v>26250.0</v>
      </c>
      <c r="Q28" s="1">
        <v>25.4</v>
      </c>
      <c r="R28" s="1">
        <v>5.25</v>
      </c>
      <c r="S28" s="1">
        <v>0.0</v>
      </c>
      <c r="T28" s="1">
        <v>4.78</v>
      </c>
      <c r="U28" s="1" t="s">
        <v>51</v>
      </c>
      <c r="V28" s="1">
        <v>0.94</v>
      </c>
      <c r="W28" s="1" t="s">
        <v>43</v>
      </c>
      <c r="X28" s="1">
        <v>13.8</v>
      </c>
      <c r="Y28" s="1" t="s">
        <v>44</v>
      </c>
      <c r="Z28" s="1">
        <v>14.3</v>
      </c>
      <c r="AA28" s="1">
        <v>9846.0</v>
      </c>
    </row>
    <row r="29">
      <c r="A29" s="1">
        <v>28.0</v>
      </c>
      <c r="B29" s="1">
        <v>1114.0</v>
      </c>
      <c r="C29" s="6">
        <f>100*(444/B29)</f>
        <v>39.85637343</v>
      </c>
      <c r="D29" s="6">
        <f t="shared" si="1"/>
        <v>60.14362657</v>
      </c>
      <c r="E29" s="1">
        <v>62.7</v>
      </c>
      <c r="F29" s="1">
        <v>15.9</v>
      </c>
      <c r="G29" s="1">
        <v>12.0</v>
      </c>
      <c r="H29" s="1">
        <v>9.4</v>
      </c>
      <c r="I29" s="1">
        <v>0.0</v>
      </c>
      <c r="J29" s="1">
        <v>0.0</v>
      </c>
      <c r="K29" s="1">
        <v>0.0</v>
      </c>
      <c r="L29" s="1">
        <v>37.7</v>
      </c>
      <c r="M29" s="1">
        <v>480.0</v>
      </c>
      <c r="N29" s="7">
        <f>100*(261/M29)</f>
        <v>54.375</v>
      </c>
      <c r="O29" s="7">
        <f t="shared" si="2"/>
        <v>45.625</v>
      </c>
      <c r="P29" s="1">
        <v>40668.0</v>
      </c>
      <c r="Q29" s="1">
        <v>10.9</v>
      </c>
      <c r="R29" s="1">
        <v>0.0</v>
      </c>
      <c r="S29" s="1">
        <v>1.53</v>
      </c>
      <c r="T29" s="1">
        <v>0.92</v>
      </c>
      <c r="U29" s="1" t="s">
        <v>51</v>
      </c>
      <c r="V29" s="1">
        <v>0.0</v>
      </c>
      <c r="W29" s="1" t="s">
        <v>43</v>
      </c>
      <c r="X29" s="1">
        <v>6.0</v>
      </c>
      <c r="Y29" s="1" t="s">
        <v>44</v>
      </c>
      <c r="Z29" s="1">
        <v>9.71</v>
      </c>
      <c r="AA29" s="1">
        <v>4915.0</v>
      </c>
    </row>
    <row r="30">
      <c r="A30" s="1">
        <v>29.0</v>
      </c>
      <c r="B30" s="1">
        <v>1267.0</v>
      </c>
      <c r="C30" s="6">
        <f>100*(708/B30)</f>
        <v>55.88003157</v>
      </c>
      <c r="D30" s="6">
        <f t="shared" si="1"/>
        <v>44.11996843</v>
      </c>
      <c r="E30" s="1">
        <v>90.0</v>
      </c>
      <c r="F30" s="1">
        <v>8.5</v>
      </c>
      <c r="G30" s="1">
        <v>1.1</v>
      </c>
      <c r="H30" s="1">
        <v>0.2</v>
      </c>
      <c r="I30" s="1">
        <v>0.0</v>
      </c>
      <c r="J30" s="1">
        <v>0.2</v>
      </c>
      <c r="K30" s="1">
        <v>0.0</v>
      </c>
      <c r="L30" s="1">
        <v>36.6</v>
      </c>
      <c r="M30" s="1">
        <v>642.0</v>
      </c>
      <c r="N30" s="7">
        <f>100*(321/M30)</f>
        <v>50</v>
      </c>
      <c r="O30" s="7">
        <f t="shared" si="2"/>
        <v>50</v>
      </c>
      <c r="P30" s="1">
        <v>62577.0</v>
      </c>
      <c r="Q30" s="1">
        <v>11.5</v>
      </c>
      <c r="R30" s="1">
        <v>3.21</v>
      </c>
      <c r="S30" s="1">
        <v>2.08</v>
      </c>
      <c r="T30" s="1">
        <v>10.6</v>
      </c>
      <c r="U30" s="1" t="s">
        <v>42</v>
      </c>
      <c r="V30" s="1">
        <v>4.98</v>
      </c>
      <c r="W30" s="1" t="s">
        <v>43</v>
      </c>
      <c r="X30" s="1">
        <v>3.91</v>
      </c>
      <c r="Y30" s="1" t="s">
        <v>44</v>
      </c>
      <c r="Z30" s="1">
        <v>3.42</v>
      </c>
      <c r="AA30" s="1">
        <v>3531.0</v>
      </c>
    </row>
    <row r="31">
      <c r="A31" s="1">
        <v>30.0</v>
      </c>
      <c r="B31" s="1">
        <v>1730.0</v>
      </c>
      <c r="C31" s="6">
        <f>100*1093/B31</f>
        <v>63.17919075</v>
      </c>
      <c r="D31" s="6">
        <f t="shared" si="1"/>
        <v>36.82080925</v>
      </c>
      <c r="E31" s="1">
        <v>55.8</v>
      </c>
      <c r="F31" s="1">
        <v>12.4</v>
      </c>
      <c r="G31" s="1">
        <v>0.5</v>
      </c>
      <c r="H31" s="1">
        <v>31.3</v>
      </c>
      <c r="I31" s="1">
        <v>0.0</v>
      </c>
      <c r="J31" s="1">
        <v>0.0</v>
      </c>
      <c r="K31" s="1">
        <v>0.0</v>
      </c>
      <c r="L31" s="1">
        <v>34.7</v>
      </c>
      <c r="M31" s="1">
        <v>626.0</v>
      </c>
      <c r="N31" s="7">
        <f>100*352/M31</f>
        <v>56.23003195</v>
      </c>
      <c r="O31" s="7">
        <f t="shared" si="2"/>
        <v>43.76996805</v>
      </c>
      <c r="P31" s="1">
        <v>40417.0</v>
      </c>
      <c r="Q31" s="1">
        <v>18.6</v>
      </c>
      <c r="R31" s="1">
        <v>0.77</v>
      </c>
      <c r="S31" s="1">
        <v>0.77</v>
      </c>
      <c r="T31" s="1">
        <v>7.8</v>
      </c>
      <c r="U31" s="1" t="s">
        <v>45</v>
      </c>
      <c r="V31" s="1">
        <v>9.63</v>
      </c>
      <c r="W31" s="1" t="s">
        <v>43</v>
      </c>
      <c r="X31" s="1">
        <v>6.18</v>
      </c>
      <c r="Y31" s="1" t="s">
        <v>44</v>
      </c>
      <c r="Z31" s="1">
        <v>0.44</v>
      </c>
      <c r="AA31" s="1">
        <v>2939.0</v>
      </c>
    </row>
    <row r="32">
      <c r="A32" s="1">
        <v>31.0</v>
      </c>
      <c r="B32" s="1">
        <v>456.0</v>
      </c>
      <c r="C32" s="6">
        <f>187/B32*100</f>
        <v>41.00877193</v>
      </c>
      <c r="D32" s="6">
        <f t="shared" si="1"/>
        <v>58.99122807</v>
      </c>
      <c r="E32" s="1">
        <v>83.1</v>
      </c>
      <c r="F32" s="1">
        <v>0.0</v>
      </c>
      <c r="G32" s="1">
        <v>4.0</v>
      </c>
      <c r="H32" s="1">
        <v>6.6</v>
      </c>
      <c r="I32" s="1">
        <v>0.0</v>
      </c>
      <c r="J32" s="1">
        <v>3.7</v>
      </c>
      <c r="K32" s="1">
        <v>2.6</v>
      </c>
      <c r="L32" s="1">
        <v>26.5</v>
      </c>
      <c r="M32" s="1">
        <v>393.0</v>
      </c>
      <c r="N32" s="7">
        <f>28/M32*100</f>
        <v>7.124681934</v>
      </c>
      <c r="O32" s="7">
        <f t="shared" si="2"/>
        <v>92.87531807</v>
      </c>
      <c r="P32" s="1">
        <v>20000.0</v>
      </c>
      <c r="Q32" s="1">
        <v>29.9</v>
      </c>
      <c r="R32" s="1">
        <v>0.0</v>
      </c>
      <c r="S32" s="1">
        <v>0.0</v>
      </c>
      <c r="T32" s="1">
        <v>0.0</v>
      </c>
      <c r="U32" s="1" t="s">
        <v>51</v>
      </c>
      <c r="V32" s="1">
        <v>4.7</v>
      </c>
      <c r="W32" s="1" t="s">
        <v>43</v>
      </c>
      <c r="X32" s="1">
        <v>0.0</v>
      </c>
      <c r="Y32" s="1" t="s">
        <v>44</v>
      </c>
      <c r="Z32" s="1">
        <v>28.7</v>
      </c>
      <c r="AA32" s="1">
        <v>4433.0</v>
      </c>
    </row>
    <row r="33">
      <c r="A33" s="1">
        <v>32.0</v>
      </c>
      <c r="B33" s="1">
        <v>1048.0</v>
      </c>
      <c r="C33" s="6">
        <f>531/B33*100</f>
        <v>50.66793893</v>
      </c>
      <c r="D33" s="6">
        <f t="shared" si="1"/>
        <v>49.33206107</v>
      </c>
      <c r="E33" s="1">
        <v>68.0</v>
      </c>
      <c r="F33" s="1">
        <v>16.5</v>
      </c>
      <c r="G33" s="1">
        <v>1.7</v>
      </c>
      <c r="H33" s="1">
        <v>13.8</v>
      </c>
      <c r="I33" s="1">
        <v>0.0</v>
      </c>
      <c r="J33" s="1">
        <v>0.0</v>
      </c>
      <c r="K33" s="1">
        <v>0.0</v>
      </c>
      <c r="L33" s="1">
        <v>27.5</v>
      </c>
      <c r="M33" s="1">
        <v>585.0</v>
      </c>
      <c r="N33" s="7">
        <f>203/M33*100</f>
        <v>34.7008547</v>
      </c>
      <c r="O33" s="7">
        <f t="shared" si="2"/>
        <v>65.2991453</v>
      </c>
      <c r="P33" s="1">
        <v>17258.0</v>
      </c>
      <c r="Q33" s="1">
        <v>28.0</v>
      </c>
      <c r="R33" s="1">
        <v>0.0</v>
      </c>
      <c r="S33" s="1">
        <v>0.0</v>
      </c>
      <c r="T33" s="1">
        <v>8.09</v>
      </c>
      <c r="U33" s="1" t="s">
        <v>61</v>
      </c>
      <c r="V33" s="1">
        <v>0.0</v>
      </c>
      <c r="W33" s="1" t="s">
        <v>43</v>
      </c>
      <c r="X33" s="1">
        <v>0.0</v>
      </c>
      <c r="Y33" s="1" t="s">
        <v>44</v>
      </c>
      <c r="Z33" s="1">
        <v>20.9</v>
      </c>
      <c r="AA33" s="1">
        <v>8869.0</v>
      </c>
    </row>
    <row r="34">
      <c r="A34" s="1">
        <v>33.0</v>
      </c>
      <c r="B34" s="1">
        <v>919.0</v>
      </c>
      <c r="C34" s="6">
        <f>410/B34*100</f>
        <v>44.61371055</v>
      </c>
      <c r="D34" s="6">
        <f t="shared" si="1"/>
        <v>55.38628945</v>
      </c>
      <c r="E34" s="1">
        <v>74.1</v>
      </c>
      <c r="F34" s="1">
        <v>14.1</v>
      </c>
      <c r="G34" s="1">
        <v>0.0</v>
      </c>
      <c r="H34" s="1">
        <v>11.8</v>
      </c>
      <c r="I34" s="1">
        <v>0.0</v>
      </c>
      <c r="J34" s="1">
        <v>0.0</v>
      </c>
      <c r="K34" s="1">
        <v>0.0</v>
      </c>
      <c r="L34" s="1">
        <v>32.6</v>
      </c>
      <c r="M34" s="1">
        <v>429.0</v>
      </c>
      <c r="N34" s="7">
        <f>100*132/M34</f>
        <v>30.76923077</v>
      </c>
      <c r="O34" s="7">
        <f t="shared" si="2"/>
        <v>69.23076923</v>
      </c>
      <c r="P34" s="1">
        <v>24758.0</v>
      </c>
      <c r="Q34" s="1">
        <v>15.4</v>
      </c>
      <c r="R34" s="1">
        <v>0.0</v>
      </c>
      <c r="S34" s="1">
        <v>0.0</v>
      </c>
      <c r="T34" s="1">
        <v>2.12</v>
      </c>
      <c r="U34" s="1" t="s">
        <v>61</v>
      </c>
      <c r="V34" s="1">
        <v>0.99</v>
      </c>
      <c r="W34" s="1" t="s">
        <v>43</v>
      </c>
      <c r="X34" s="1">
        <v>5.52</v>
      </c>
      <c r="Y34" s="1" t="s">
        <v>44</v>
      </c>
      <c r="Z34" s="1">
        <v>16.2</v>
      </c>
      <c r="AA34" s="1">
        <v>6743.0</v>
      </c>
    </row>
    <row r="35">
      <c r="A35" s="1">
        <v>34.0</v>
      </c>
      <c r="B35" s="1">
        <v>888.0</v>
      </c>
      <c r="C35" s="6">
        <f>533/B35*100</f>
        <v>60.02252252</v>
      </c>
      <c r="D35" s="6">
        <f t="shared" si="1"/>
        <v>39.97747748</v>
      </c>
      <c r="E35" s="1">
        <v>64.3</v>
      </c>
      <c r="F35" s="1">
        <v>31.9</v>
      </c>
      <c r="G35" s="1">
        <v>0.0</v>
      </c>
      <c r="H35" s="1">
        <v>0.1</v>
      </c>
      <c r="I35" s="1">
        <v>0.0</v>
      </c>
      <c r="J35" s="1">
        <v>3.7</v>
      </c>
      <c r="K35" s="1">
        <v>0.0</v>
      </c>
      <c r="L35" s="1">
        <v>36.3</v>
      </c>
      <c r="M35" s="1">
        <v>360.0</v>
      </c>
      <c r="N35" s="7">
        <f>137/M35*100</f>
        <v>38.05555556</v>
      </c>
      <c r="O35" s="7">
        <f t="shared" si="2"/>
        <v>61.94444444</v>
      </c>
      <c r="P35" s="1">
        <v>35083.0</v>
      </c>
      <c r="Q35" s="1">
        <v>14.9</v>
      </c>
      <c r="R35" s="1">
        <v>5.03</v>
      </c>
      <c r="S35" s="1">
        <v>5.65</v>
      </c>
      <c r="T35" s="1">
        <v>3.56</v>
      </c>
      <c r="U35" s="1" t="s">
        <v>61</v>
      </c>
      <c r="V35" s="1">
        <v>3.77</v>
      </c>
      <c r="W35" s="1" t="s">
        <v>43</v>
      </c>
      <c r="X35" s="1">
        <v>0.21</v>
      </c>
      <c r="Y35" s="1" t="s">
        <v>44</v>
      </c>
      <c r="Z35" s="1">
        <v>0.66</v>
      </c>
      <c r="AA35" s="1">
        <v>3977.0</v>
      </c>
    </row>
    <row r="36">
      <c r="A36" s="1">
        <v>35.0</v>
      </c>
      <c r="B36" s="1">
        <v>528.0</v>
      </c>
      <c r="C36" s="6">
        <f>100*252/B36</f>
        <v>47.72727273</v>
      </c>
      <c r="D36" s="6">
        <f t="shared" si="1"/>
        <v>52.27272727</v>
      </c>
      <c r="E36" s="1">
        <v>83.3</v>
      </c>
      <c r="F36" s="1">
        <v>1.0</v>
      </c>
      <c r="G36" s="1">
        <v>0.0</v>
      </c>
      <c r="H36" s="1">
        <v>14.9</v>
      </c>
      <c r="I36" s="1">
        <v>0.0</v>
      </c>
      <c r="J36" s="1">
        <v>0.8</v>
      </c>
      <c r="K36" s="1">
        <v>0.0</v>
      </c>
      <c r="L36" s="1">
        <v>41.0</v>
      </c>
      <c r="M36" s="1">
        <v>335.0</v>
      </c>
      <c r="N36" s="6">
        <v>34.9</v>
      </c>
      <c r="O36" s="7">
        <f t="shared" si="2"/>
        <v>65.1</v>
      </c>
      <c r="P36" s="1">
        <v>35750.0</v>
      </c>
      <c r="Q36" s="1">
        <v>2.56</v>
      </c>
      <c r="R36" s="1">
        <v>0.0</v>
      </c>
      <c r="S36" s="1">
        <v>0.0</v>
      </c>
      <c r="T36" s="1">
        <v>8.46</v>
      </c>
      <c r="U36" s="1" t="s">
        <v>61</v>
      </c>
      <c r="V36" s="1">
        <v>0.76</v>
      </c>
      <c r="W36" s="1" t="s">
        <v>43</v>
      </c>
      <c r="X36" s="1">
        <v>0.0</v>
      </c>
      <c r="Y36" s="1" t="s">
        <v>44</v>
      </c>
      <c r="Z36" s="1">
        <v>1.56</v>
      </c>
      <c r="AA36" s="1">
        <v>3196.0</v>
      </c>
    </row>
    <row r="37">
      <c r="A37" s="1">
        <v>36.0</v>
      </c>
      <c r="B37" s="1">
        <v>881.0</v>
      </c>
      <c r="C37" s="6">
        <v>49.0</v>
      </c>
      <c r="D37" s="6">
        <f t="shared" si="1"/>
        <v>51</v>
      </c>
      <c r="E37" s="1">
        <v>87.1</v>
      </c>
      <c r="F37" s="1">
        <v>3.5</v>
      </c>
      <c r="G37" s="1">
        <v>1.9</v>
      </c>
      <c r="H37" s="1">
        <v>4.4</v>
      </c>
      <c r="I37" s="1">
        <v>0.3</v>
      </c>
      <c r="J37" s="1">
        <v>2.3</v>
      </c>
      <c r="K37" s="1">
        <v>0.5</v>
      </c>
      <c r="L37" s="1">
        <v>30.2</v>
      </c>
      <c r="M37" s="1">
        <v>542.0</v>
      </c>
      <c r="N37" s="6">
        <v>22.5</v>
      </c>
      <c r="O37" s="7">
        <f t="shared" si="2"/>
        <v>77.5</v>
      </c>
      <c r="P37" s="1">
        <v>16750.0</v>
      </c>
      <c r="Q37" s="1">
        <v>28.1</v>
      </c>
      <c r="R37" s="1">
        <v>3.36</v>
      </c>
      <c r="S37" s="1">
        <v>0.0</v>
      </c>
      <c r="T37" s="1">
        <v>0.0</v>
      </c>
      <c r="U37" s="1" t="s">
        <v>51</v>
      </c>
      <c r="V37" s="1">
        <v>0.0</v>
      </c>
      <c r="W37" s="1" t="s">
        <v>178</v>
      </c>
      <c r="X37" s="1">
        <v>0.0</v>
      </c>
      <c r="Y37" s="1" t="s">
        <v>44</v>
      </c>
      <c r="Z37" s="1">
        <v>2.33</v>
      </c>
      <c r="AA37" s="1">
        <v>3951.0</v>
      </c>
    </row>
    <row r="38">
      <c r="A38" s="1">
        <v>37.0</v>
      </c>
      <c r="B38" s="1">
        <v>1442.0</v>
      </c>
      <c r="C38" s="6">
        <v>45.1</v>
      </c>
      <c r="D38" s="6">
        <f t="shared" si="1"/>
        <v>54.9</v>
      </c>
      <c r="E38" s="1">
        <v>76.7</v>
      </c>
      <c r="F38" s="1">
        <v>6.0</v>
      </c>
      <c r="G38" s="1">
        <v>0.5</v>
      </c>
      <c r="H38" s="1">
        <v>12.8</v>
      </c>
      <c r="I38" s="1">
        <v>0.4</v>
      </c>
      <c r="J38" s="1">
        <v>3.5</v>
      </c>
      <c r="K38" s="1">
        <v>0.1</v>
      </c>
      <c r="L38" s="1">
        <v>27.5</v>
      </c>
      <c r="M38" s="1">
        <v>762.0</v>
      </c>
      <c r="N38" s="6">
        <v>34.8</v>
      </c>
      <c r="O38" s="7">
        <f t="shared" si="2"/>
        <v>65.2</v>
      </c>
      <c r="P38" s="1">
        <v>21384.0</v>
      </c>
      <c r="Q38" s="1">
        <v>33.5</v>
      </c>
      <c r="R38" s="1">
        <v>0.48</v>
      </c>
      <c r="S38" s="1">
        <v>1.93</v>
      </c>
      <c r="T38" s="1">
        <v>6.62</v>
      </c>
      <c r="U38" s="1" t="s">
        <v>51</v>
      </c>
      <c r="V38" s="1">
        <v>5.79</v>
      </c>
      <c r="W38" s="1" t="s">
        <v>178</v>
      </c>
      <c r="X38" s="1">
        <v>4.97</v>
      </c>
      <c r="Y38" s="1" t="s">
        <v>44</v>
      </c>
      <c r="Z38" s="1">
        <v>0.86</v>
      </c>
      <c r="AA38" s="1">
        <v>2358.0</v>
      </c>
    </row>
    <row r="39">
      <c r="A39" s="1">
        <v>38.0</v>
      </c>
      <c r="B39" s="1">
        <v>1191.0</v>
      </c>
      <c r="C39" s="6">
        <v>52.8</v>
      </c>
      <c r="D39" s="6">
        <f t="shared" si="1"/>
        <v>47.2</v>
      </c>
      <c r="E39" s="1">
        <v>89.3</v>
      </c>
      <c r="F39" s="1">
        <v>2.0</v>
      </c>
      <c r="G39" s="1">
        <v>2.5</v>
      </c>
      <c r="H39" s="1">
        <v>4.5</v>
      </c>
      <c r="I39" s="1">
        <v>0.5</v>
      </c>
      <c r="J39" s="1">
        <v>1.2</v>
      </c>
      <c r="K39" s="1">
        <v>0.0</v>
      </c>
      <c r="L39" s="1">
        <v>40.9</v>
      </c>
      <c r="M39" s="1">
        <v>614.0</v>
      </c>
      <c r="N39" s="6">
        <v>31.1</v>
      </c>
      <c r="O39" s="7">
        <f t="shared" si="2"/>
        <v>68.9</v>
      </c>
      <c r="P39" s="1">
        <v>40038.0</v>
      </c>
      <c r="Q39" s="1">
        <v>14.2</v>
      </c>
      <c r="R39" s="1">
        <v>0.43</v>
      </c>
      <c r="S39" s="1">
        <v>0.0</v>
      </c>
      <c r="T39" s="1">
        <v>0.43</v>
      </c>
      <c r="U39" s="1" t="s">
        <v>51</v>
      </c>
      <c r="V39" s="1">
        <v>1.94</v>
      </c>
      <c r="W39" s="1" t="s">
        <v>178</v>
      </c>
      <c r="X39" s="1">
        <v>3.44</v>
      </c>
      <c r="Y39" s="1" t="s">
        <v>44</v>
      </c>
      <c r="Z39" s="1">
        <v>1.28</v>
      </c>
      <c r="AA39" s="1">
        <v>2338.0</v>
      </c>
    </row>
    <row r="40">
      <c r="A40" s="1">
        <v>39.0</v>
      </c>
      <c r="B40" s="1">
        <v>1182.0</v>
      </c>
      <c r="C40" s="6">
        <v>50.2</v>
      </c>
      <c r="D40" s="6">
        <f t="shared" si="1"/>
        <v>49.8</v>
      </c>
      <c r="E40" s="1">
        <v>82.0</v>
      </c>
      <c r="F40" s="1">
        <v>4.0</v>
      </c>
      <c r="G40" s="1">
        <v>1.4</v>
      </c>
      <c r="H40" s="1">
        <v>12.0</v>
      </c>
      <c r="I40" s="1">
        <v>0.3</v>
      </c>
      <c r="J40" s="1">
        <v>0.3</v>
      </c>
      <c r="K40" s="1">
        <v>0.0</v>
      </c>
      <c r="L40" s="1">
        <v>28.6</v>
      </c>
      <c r="M40" s="1">
        <v>478.0</v>
      </c>
      <c r="N40" s="6">
        <v>47.1</v>
      </c>
      <c r="O40" s="7">
        <f t="shared" si="2"/>
        <v>52.9</v>
      </c>
      <c r="P40" s="1">
        <v>27460.0</v>
      </c>
      <c r="Q40" s="1">
        <v>20.5</v>
      </c>
      <c r="R40" s="1">
        <v>2.17</v>
      </c>
      <c r="S40" s="1">
        <v>0.43</v>
      </c>
      <c r="T40" s="1">
        <v>8.67</v>
      </c>
      <c r="U40" s="1" t="s">
        <v>51</v>
      </c>
      <c r="V40" s="1">
        <v>6.18</v>
      </c>
      <c r="W40" s="1" t="s">
        <v>178</v>
      </c>
      <c r="X40" s="1">
        <v>5.53</v>
      </c>
      <c r="Y40" s="1" t="s">
        <v>44</v>
      </c>
      <c r="Z40" s="1">
        <v>3.28</v>
      </c>
      <c r="AA40" s="1">
        <v>5385.0</v>
      </c>
    </row>
    <row r="41">
      <c r="A41" s="1">
        <v>40.0</v>
      </c>
      <c r="B41" s="1">
        <v>1470.0</v>
      </c>
      <c r="C41" s="6">
        <v>50.3</v>
      </c>
      <c r="D41" s="6">
        <f t="shared" si="1"/>
        <v>49.7</v>
      </c>
      <c r="E41" s="1">
        <v>91.0</v>
      </c>
      <c r="F41" s="1">
        <v>0.0</v>
      </c>
      <c r="G41" s="1">
        <v>4.6</v>
      </c>
      <c r="H41" s="1">
        <v>3.9</v>
      </c>
      <c r="I41" s="1">
        <v>0.0</v>
      </c>
      <c r="J41" s="1">
        <v>0.5</v>
      </c>
      <c r="K41" s="1">
        <v>0.0</v>
      </c>
      <c r="L41" s="1">
        <v>35.0</v>
      </c>
      <c r="M41" s="1">
        <v>734.0</v>
      </c>
      <c r="N41" s="6">
        <v>51.0</v>
      </c>
      <c r="O41" s="7">
        <f t="shared" si="2"/>
        <v>49</v>
      </c>
      <c r="P41" s="1">
        <v>50250.0</v>
      </c>
      <c r="Q41" s="1">
        <v>8.3</v>
      </c>
      <c r="R41" s="1">
        <v>2.13</v>
      </c>
      <c r="S41" s="1">
        <v>0.0</v>
      </c>
      <c r="T41" s="1">
        <v>7.02</v>
      </c>
      <c r="U41" s="1" t="s">
        <v>51</v>
      </c>
      <c r="V41" s="1">
        <v>5.25</v>
      </c>
      <c r="W41" s="1" t="s">
        <v>43</v>
      </c>
      <c r="X41" s="1">
        <v>5.53</v>
      </c>
      <c r="Y41" s="1" t="s">
        <v>44</v>
      </c>
      <c r="Z41" s="1">
        <v>2.43</v>
      </c>
      <c r="AA41" s="1">
        <v>3752.0</v>
      </c>
    </row>
    <row r="42">
      <c r="A42" s="1">
        <v>41.0</v>
      </c>
      <c r="B42" s="1">
        <v>795.0</v>
      </c>
      <c r="C42" s="6">
        <v>54.4</v>
      </c>
      <c r="D42" s="6">
        <f t="shared" si="1"/>
        <v>45.6</v>
      </c>
      <c r="E42" s="1">
        <v>66.9</v>
      </c>
      <c r="F42" s="1">
        <v>0.9</v>
      </c>
      <c r="G42" s="1">
        <v>2.5</v>
      </c>
      <c r="H42" s="1">
        <v>27.4</v>
      </c>
      <c r="I42" s="1">
        <v>0.0</v>
      </c>
      <c r="J42" s="1">
        <v>2.3</v>
      </c>
      <c r="K42" s="1">
        <v>0.0</v>
      </c>
      <c r="L42" s="1">
        <v>27.5</v>
      </c>
      <c r="M42" s="1">
        <v>434.0</v>
      </c>
      <c r="N42" s="6">
        <v>41.5</v>
      </c>
      <c r="O42" s="7">
        <f t="shared" si="2"/>
        <v>58.5</v>
      </c>
      <c r="P42" s="1">
        <v>40742.0</v>
      </c>
      <c r="Q42" s="1">
        <v>28.0</v>
      </c>
      <c r="R42" s="1">
        <v>0.0</v>
      </c>
      <c r="S42" s="1">
        <v>0.0</v>
      </c>
      <c r="T42" s="1">
        <v>9.35</v>
      </c>
      <c r="U42" s="1" t="s">
        <v>61</v>
      </c>
      <c r="V42" s="1">
        <v>11.5</v>
      </c>
      <c r="W42" s="1" t="s">
        <v>43</v>
      </c>
      <c r="X42" s="1">
        <v>1.39</v>
      </c>
      <c r="Y42" s="1" t="s">
        <v>44</v>
      </c>
      <c r="Z42" s="1">
        <v>15.4</v>
      </c>
      <c r="AA42" s="1">
        <v>7459.0</v>
      </c>
    </row>
    <row r="43">
      <c r="A43" s="1">
        <v>42.0</v>
      </c>
      <c r="B43" s="1">
        <v>1155.0</v>
      </c>
      <c r="C43" s="6">
        <v>52.4</v>
      </c>
      <c r="D43" s="6">
        <f t="shared" si="1"/>
        <v>47.6</v>
      </c>
      <c r="E43" s="1">
        <v>89.7</v>
      </c>
      <c r="F43" s="1">
        <v>2.7</v>
      </c>
      <c r="G43" s="1">
        <v>1.9</v>
      </c>
      <c r="H43" s="1">
        <v>4.4</v>
      </c>
      <c r="I43" s="1">
        <v>0.0</v>
      </c>
      <c r="J43" s="1">
        <v>1.3</v>
      </c>
      <c r="K43" s="1">
        <v>0.0</v>
      </c>
      <c r="L43" s="1">
        <v>33.7</v>
      </c>
      <c r="M43" s="1">
        <v>658.0</v>
      </c>
      <c r="N43" s="6">
        <v>45.6</v>
      </c>
      <c r="O43" s="7">
        <f t="shared" si="2"/>
        <v>54.4</v>
      </c>
      <c r="P43" s="1">
        <v>43470.0</v>
      </c>
      <c r="Q43" s="1">
        <v>12.6</v>
      </c>
      <c r="R43" s="1">
        <v>4.17</v>
      </c>
      <c r="S43" s="1">
        <v>1.02</v>
      </c>
      <c r="T43" s="1">
        <v>4.94</v>
      </c>
      <c r="U43" s="1" t="s">
        <v>53</v>
      </c>
      <c r="V43" s="1">
        <v>3.57</v>
      </c>
      <c r="W43" s="1" t="s">
        <v>178</v>
      </c>
      <c r="X43" s="1">
        <v>6.55</v>
      </c>
      <c r="Y43" s="1" t="s">
        <v>44</v>
      </c>
      <c r="Z43" s="1">
        <v>5.76</v>
      </c>
      <c r="AA43" s="1">
        <v>5386.0</v>
      </c>
    </row>
    <row r="44">
      <c r="A44" s="1">
        <v>43.0</v>
      </c>
      <c r="B44" s="1">
        <v>1264.0</v>
      </c>
      <c r="C44" s="6">
        <v>52.4</v>
      </c>
      <c r="D44" s="6">
        <f t="shared" si="1"/>
        <v>47.6</v>
      </c>
      <c r="E44" s="1">
        <v>97.7</v>
      </c>
      <c r="F44" s="1">
        <v>1.0</v>
      </c>
      <c r="G44" s="1">
        <v>0.0</v>
      </c>
      <c r="H44" s="1">
        <v>0.8</v>
      </c>
      <c r="I44" s="1">
        <v>0.0</v>
      </c>
      <c r="J44" s="1">
        <v>0.5</v>
      </c>
      <c r="K44" s="1">
        <v>0.0</v>
      </c>
      <c r="L44" s="1">
        <v>39.9</v>
      </c>
      <c r="M44" s="1">
        <v>538.0</v>
      </c>
      <c r="N44" s="6">
        <v>66.0</v>
      </c>
      <c r="O44" s="7">
        <f t="shared" si="2"/>
        <v>34</v>
      </c>
      <c r="P44" s="1">
        <v>50000.0</v>
      </c>
      <c r="Q44" s="1">
        <v>6.92</v>
      </c>
      <c r="R44" s="1">
        <v>0.79</v>
      </c>
      <c r="S44" s="1">
        <v>0.48</v>
      </c>
      <c r="T44" s="1">
        <v>1.19</v>
      </c>
      <c r="U44" s="1" t="s">
        <v>53</v>
      </c>
      <c r="V44" s="1">
        <v>6.5</v>
      </c>
      <c r="W44" s="1" t="s">
        <v>178</v>
      </c>
      <c r="X44" s="1">
        <v>4.28</v>
      </c>
      <c r="Y44" s="1" t="s">
        <v>44</v>
      </c>
      <c r="Z44" s="1">
        <v>0.0</v>
      </c>
      <c r="AA44" s="1">
        <v>12757.0</v>
      </c>
    </row>
    <row r="45">
      <c r="A45" s="1">
        <v>44.0</v>
      </c>
      <c r="B45" s="1">
        <v>754.0</v>
      </c>
      <c r="C45" s="6">
        <v>41.9</v>
      </c>
      <c r="D45" s="6">
        <f t="shared" si="1"/>
        <v>58.1</v>
      </c>
      <c r="E45" s="1">
        <v>83.4</v>
      </c>
      <c r="F45" s="1">
        <v>0.0</v>
      </c>
      <c r="G45" s="1">
        <v>0.0</v>
      </c>
      <c r="H45" s="1">
        <v>6.4</v>
      </c>
      <c r="I45" s="1">
        <v>0.0</v>
      </c>
      <c r="J45" s="1">
        <v>10.2</v>
      </c>
      <c r="K45" s="1">
        <v>0.0</v>
      </c>
      <c r="L45" s="1">
        <v>34.5</v>
      </c>
      <c r="M45" s="1">
        <v>318.0</v>
      </c>
      <c r="N45" s="6">
        <v>54.1</v>
      </c>
      <c r="O45" s="7">
        <f t="shared" si="2"/>
        <v>45.9</v>
      </c>
      <c r="P45" s="1">
        <v>68807.0</v>
      </c>
      <c r="Q45" s="1">
        <v>4.05</v>
      </c>
      <c r="R45" s="1">
        <v>7.23</v>
      </c>
      <c r="S45" s="1">
        <v>3.27</v>
      </c>
      <c r="T45" s="1">
        <v>6.2</v>
      </c>
      <c r="U45" s="1" t="s">
        <v>53</v>
      </c>
      <c r="V45" s="1">
        <v>5.34</v>
      </c>
      <c r="W45" s="1" t="s">
        <v>178</v>
      </c>
      <c r="X45" s="1">
        <v>3.79</v>
      </c>
      <c r="Y45" s="1" t="s">
        <v>44</v>
      </c>
      <c r="Z45" s="1">
        <v>2.73</v>
      </c>
      <c r="AA45" s="1">
        <v>6227.0</v>
      </c>
    </row>
    <row r="46">
      <c r="A46" s="1">
        <v>45.0</v>
      </c>
      <c r="B46" s="1">
        <v>848.0</v>
      </c>
      <c r="C46" s="6">
        <v>49.9</v>
      </c>
      <c r="D46" s="6">
        <f t="shared" si="1"/>
        <v>50.1</v>
      </c>
      <c r="E46" s="1">
        <v>93.9</v>
      </c>
      <c r="F46" s="1">
        <v>1.8</v>
      </c>
      <c r="G46" s="1">
        <v>0.7</v>
      </c>
      <c r="H46" s="1">
        <v>2.8</v>
      </c>
      <c r="I46" s="1">
        <v>0.0</v>
      </c>
      <c r="J46" s="1">
        <v>0.8</v>
      </c>
      <c r="K46" s="1">
        <v>0.0</v>
      </c>
      <c r="L46" s="1">
        <v>39.1</v>
      </c>
      <c r="M46" s="1">
        <v>273.0</v>
      </c>
      <c r="N46" s="6">
        <v>73.6</v>
      </c>
      <c r="O46" s="7">
        <f t="shared" si="2"/>
        <v>26.4</v>
      </c>
      <c r="P46" s="1">
        <v>39300.0</v>
      </c>
      <c r="Q46" s="1">
        <v>2.31</v>
      </c>
      <c r="R46" s="1">
        <v>1.81</v>
      </c>
      <c r="S46" s="1">
        <v>1.41</v>
      </c>
      <c r="T46" s="1">
        <v>3.21</v>
      </c>
      <c r="U46" s="1" t="s">
        <v>53</v>
      </c>
      <c r="V46" s="1">
        <v>4.22</v>
      </c>
      <c r="W46" s="1" t="s">
        <v>178</v>
      </c>
      <c r="X46" s="1">
        <v>8.03</v>
      </c>
      <c r="Y46" s="1" t="s">
        <v>44</v>
      </c>
      <c r="Z46" s="1">
        <v>2.19</v>
      </c>
      <c r="AA46" s="1">
        <v>4298.0</v>
      </c>
    </row>
    <row r="47">
      <c r="A47" s="1">
        <v>46.0</v>
      </c>
      <c r="B47" s="1">
        <v>899.0</v>
      </c>
      <c r="C47" s="6">
        <v>51.4</v>
      </c>
      <c r="D47" s="6">
        <f t="shared" si="1"/>
        <v>48.6</v>
      </c>
      <c r="E47" s="1">
        <v>84.4</v>
      </c>
      <c r="F47" s="1">
        <v>13.5</v>
      </c>
      <c r="G47" s="1">
        <v>1.7</v>
      </c>
      <c r="H47" s="1">
        <v>0.0</v>
      </c>
      <c r="I47" s="1">
        <v>0.0</v>
      </c>
      <c r="J47" s="1">
        <v>0.4</v>
      </c>
      <c r="K47" s="1">
        <v>0.0</v>
      </c>
      <c r="L47" s="1">
        <v>30.3</v>
      </c>
      <c r="M47" s="1">
        <v>438.0</v>
      </c>
      <c r="N47" s="6">
        <v>62.8</v>
      </c>
      <c r="O47" s="7">
        <f t="shared" si="2"/>
        <v>37.2</v>
      </c>
      <c r="P47" s="1">
        <v>43750.0</v>
      </c>
      <c r="Q47" s="1">
        <v>12.3</v>
      </c>
      <c r="R47" s="1">
        <v>0.0</v>
      </c>
      <c r="S47" s="1">
        <v>0.0</v>
      </c>
      <c r="T47" s="1">
        <v>3.14</v>
      </c>
      <c r="U47" s="1" t="s">
        <v>53</v>
      </c>
      <c r="V47" s="1">
        <v>2.89</v>
      </c>
      <c r="W47" s="1" t="s">
        <v>43</v>
      </c>
      <c r="X47" s="1">
        <v>11.3</v>
      </c>
      <c r="Y47" s="1" t="s">
        <v>44</v>
      </c>
      <c r="Z47" s="1">
        <v>0.0</v>
      </c>
      <c r="AA47" s="1">
        <v>6326.0</v>
      </c>
    </row>
    <row r="48">
      <c r="A48" s="1">
        <v>47.0</v>
      </c>
      <c r="B48" s="1">
        <v>1489.0</v>
      </c>
      <c r="C48" s="6">
        <v>44.6</v>
      </c>
      <c r="D48" s="6">
        <f t="shared" si="1"/>
        <v>55.4</v>
      </c>
      <c r="E48" s="1">
        <v>66.4</v>
      </c>
      <c r="F48" s="1">
        <v>1.6</v>
      </c>
      <c r="G48" s="1">
        <v>0.0</v>
      </c>
      <c r="H48" s="1">
        <v>27.7</v>
      </c>
      <c r="I48" s="1">
        <v>0.0</v>
      </c>
      <c r="J48" s="1">
        <v>4.3</v>
      </c>
      <c r="K48" s="1">
        <v>0.0</v>
      </c>
      <c r="L48" s="1">
        <v>32.2</v>
      </c>
      <c r="M48" s="1">
        <v>493.0</v>
      </c>
      <c r="N48" s="6">
        <v>61.9</v>
      </c>
      <c r="O48" s="7">
        <f t="shared" si="2"/>
        <v>38.1</v>
      </c>
      <c r="P48" s="1">
        <v>38088.0</v>
      </c>
      <c r="Q48" s="1">
        <v>12.9</v>
      </c>
      <c r="R48" s="1">
        <v>2.16</v>
      </c>
      <c r="S48" s="1">
        <v>2.75</v>
      </c>
      <c r="T48" s="1">
        <v>10.3</v>
      </c>
      <c r="U48" s="1" t="s">
        <v>61</v>
      </c>
      <c r="V48" s="1">
        <v>6.91</v>
      </c>
      <c r="W48" s="1" t="s">
        <v>43</v>
      </c>
      <c r="X48" s="1">
        <v>7.41</v>
      </c>
      <c r="Y48" s="1" t="s">
        <v>44</v>
      </c>
      <c r="Z48" s="1">
        <v>1.16</v>
      </c>
      <c r="AA48" s="1">
        <v>5315.0</v>
      </c>
    </row>
    <row r="49">
      <c r="A49" s="1">
        <v>48.0</v>
      </c>
      <c r="B49" s="1">
        <v>1291.0</v>
      </c>
      <c r="C49" s="6">
        <v>50.0</v>
      </c>
      <c r="D49" s="6">
        <f t="shared" si="1"/>
        <v>50</v>
      </c>
      <c r="E49" s="1">
        <v>84.4</v>
      </c>
      <c r="F49" s="1">
        <v>2.7</v>
      </c>
      <c r="G49" s="1">
        <v>0.2</v>
      </c>
      <c r="H49" s="1">
        <v>9.9</v>
      </c>
      <c r="I49" s="1">
        <v>1.1</v>
      </c>
      <c r="J49" s="1">
        <v>1.7</v>
      </c>
      <c r="K49" s="1">
        <v>0.0</v>
      </c>
      <c r="L49" s="1">
        <v>34.1</v>
      </c>
      <c r="M49" s="1">
        <v>612.0</v>
      </c>
      <c r="N49" s="6">
        <v>55.1</v>
      </c>
      <c r="O49" s="7">
        <f t="shared" si="2"/>
        <v>44.9</v>
      </c>
      <c r="P49" s="1">
        <v>50083.0</v>
      </c>
      <c r="Q49" s="1">
        <v>8.15</v>
      </c>
      <c r="R49" s="1">
        <v>1.49</v>
      </c>
      <c r="S49" s="1">
        <v>1.49</v>
      </c>
      <c r="T49" s="1">
        <v>7.22</v>
      </c>
      <c r="U49" s="1" t="s">
        <v>61</v>
      </c>
      <c r="V49" s="1">
        <v>4.63</v>
      </c>
      <c r="W49" s="1" t="s">
        <v>43</v>
      </c>
      <c r="X49" s="1">
        <v>3.53</v>
      </c>
      <c r="Y49" s="1" t="s">
        <v>44</v>
      </c>
      <c r="Z49" s="1">
        <v>1.78</v>
      </c>
      <c r="AA49" s="1">
        <v>5415.0</v>
      </c>
    </row>
    <row r="50">
      <c r="A50" s="1">
        <v>49.0</v>
      </c>
      <c r="B50" s="1">
        <v>1045.0</v>
      </c>
      <c r="C50" s="6">
        <v>60.8</v>
      </c>
      <c r="D50" s="6">
        <f t="shared" si="1"/>
        <v>39.2</v>
      </c>
      <c r="E50" s="1">
        <v>84.6</v>
      </c>
      <c r="F50" s="1">
        <v>12.3</v>
      </c>
      <c r="G50" s="1">
        <v>0.0</v>
      </c>
      <c r="H50" s="1">
        <v>1.0</v>
      </c>
      <c r="I50" s="1">
        <v>0.0</v>
      </c>
      <c r="J50" s="1">
        <v>2.1</v>
      </c>
      <c r="K50" s="1">
        <v>0.0</v>
      </c>
      <c r="L50" s="1">
        <v>43.0</v>
      </c>
      <c r="M50" s="1">
        <v>453.0</v>
      </c>
      <c r="N50" s="6">
        <v>70.2</v>
      </c>
      <c r="O50" s="7">
        <f t="shared" si="2"/>
        <v>29.8</v>
      </c>
      <c r="P50" s="1">
        <v>29000.0</v>
      </c>
      <c r="Q50" s="1">
        <v>4.45</v>
      </c>
      <c r="R50" s="1">
        <v>1.42</v>
      </c>
      <c r="S50" s="1">
        <v>0.0</v>
      </c>
      <c r="T50" s="1">
        <v>6.02</v>
      </c>
      <c r="U50" s="1" t="s">
        <v>53</v>
      </c>
      <c r="V50" s="1">
        <v>2.72</v>
      </c>
      <c r="W50" s="1" t="s">
        <v>178</v>
      </c>
      <c r="X50" s="1">
        <v>0.83</v>
      </c>
      <c r="Y50" s="1" t="s">
        <v>44</v>
      </c>
      <c r="Z50" s="1">
        <v>5.96</v>
      </c>
      <c r="AA50" s="1">
        <v>2317.0</v>
      </c>
    </row>
    <row r="51">
      <c r="A51" s="1">
        <v>50.0</v>
      </c>
      <c r="B51" s="1">
        <v>540.0</v>
      </c>
      <c r="C51" s="6">
        <v>54.9</v>
      </c>
      <c r="D51" s="6">
        <f t="shared" si="1"/>
        <v>45.1</v>
      </c>
      <c r="E51" s="1">
        <v>73.2</v>
      </c>
      <c r="F51" s="1">
        <v>6.0</v>
      </c>
      <c r="G51" s="1">
        <v>0.2</v>
      </c>
      <c r="H51" s="1">
        <v>16.2</v>
      </c>
      <c r="I51" s="1">
        <v>3.5</v>
      </c>
      <c r="J51" s="1">
        <v>0.9</v>
      </c>
      <c r="K51" s="1">
        <v>0.0</v>
      </c>
      <c r="L51" s="1">
        <v>34.9</v>
      </c>
      <c r="M51" s="1">
        <v>300.0</v>
      </c>
      <c r="N51" s="6">
        <v>42.7</v>
      </c>
      <c r="O51" s="7">
        <f t="shared" si="2"/>
        <v>57.3</v>
      </c>
      <c r="P51" s="1">
        <v>43080.0</v>
      </c>
      <c r="Q51" s="1">
        <v>12.6</v>
      </c>
      <c r="R51" s="1">
        <v>0.0</v>
      </c>
      <c r="S51" s="1">
        <v>1.0</v>
      </c>
      <c r="T51" s="1">
        <v>10.9</v>
      </c>
      <c r="U51" s="1" t="s">
        <v>53</v>
      </c>
      <c r="V51" s="1">
        <v>5.8</v>
      </c>
      <c r="W51" s="1" t="s">
        <v>178</v>
      </c>
      <c r="X51" s="1">
        <v>1.66</v>
      </c>
      <c r="Y51" s="1" t="s">
        <v>44</v>
      </c>
      <c r="Z51" s="1">
        <v>3.33</v>
      </c>
      <c r="AA51" s="1">
        <v>1184.0</v>
      </c>
    </row>
    <row r="52">
      <c r="A52" s="1">
        <v>51.0</v>
      </c>
      <c r="B52" s="1">
        <v>782.0</v>
      </c>
      <c r="C52" s="6">
        <v>51.8</v>
      </c>
      <c r="D52" s="6">
        <f t="shared" si="1"/>
        <v>48.2</v>
      </c>
      <c r="E52" s="1">
        <v>84.7</v>
      </c>
      <c r="F52" s="1">
        <v>2.1</v>
      </c>
      <c r="G52" s="1">
        <v>3.6</v>
      </c>
      <c r="H52" s="1">
        <v>1.8</v>
      </c>
      <c r="I52" s="1">
        <v>0.0</v>
      </c>
      <c r="J52" s="1">
        <v>1.8</v>
      </c>
      <c r="K52" s="1">
        <v>6.0</v>
      </c>
      <c r="L52" s="1">
        <v>54.3</v>
      </c>
      <c r="M52" s="1">
        <v>584.0</v>
      </c>
      <c r="N52" s="6">
        <v>26.0</v>
      </c>
      <c r="O52" s="7">
        <f t="shared" si="2"/>
        <v>74</v>
      </c>
      <c r="P52" s="1">
        <v>34070.0</v>
      </c>
      <c r="Q52" s="1">
        <v>11.9</v>
      </c>
      <c r="R52" s="1">
        <v>1.3</v>
      </c>
      <c r="S52" s="1">
        <v>0.0</v>
      </c>
      <c r="T52" s="1">
        <v>6.58</v>
      </c>
      <c r="U52" s="1" t="s">
        <v>45</v>
      </c>
      <c r="V52" s="1">
        <v>2.13</v>
      </c>
      <c r="W52" s="1" t="s">
        <v>43</v>
      </c>
      <c r="X52" s="1">
        <v>2.41</v>
      </c>
      <c r="Y52" s="1" t="s">
        <v>44</v>
      </c>
      <c r="Z52" s="1">
        <v>2.67</v>
      </c>
      <c r="AA52" s="1">
        <v>710.0</v>
      </c>
    </row>
    <row r="53">
      <c r="A53" s="1">
        <v>52.0</v>
      </c>
      <c r="B53" s="1">
        <v>1095.0</v>
      </c>
      <c r="C53" s="6">
        <v>54.7</v>
      </c>
      <c r="D53" s="6">
        <f t="shared" si="1"/>
        <v>45.3</v>
      </c>
      <c r="E53" s="1">
        <v>43.4</v>
      </c>
      <c r="F53" s="1">
        <v>21.4</v>
      </c>
      <c r="G53" s="1">
        <v>1.6</v>
      </c>
      <c r="H53" s="1">
        <v>26.8</v>
      </c>
      <c r="I53" s="1">
        <v>0.0</v>
      </c>
      <c r="J53" s="1">
        <v>6.8</v>
      </c>
      <c r="K53" s="1">
        <v>0.0</v>
      </c>
      <c r="L53" s="1">
        <v>26.2</v>
      </c>
      <c r="M53" s="1">
        <v>364.0</v>
      </c>
      <c r="N53" s="6">
        <v>67.3</v>
      </c>
      <c r="O53" s="7">
        <f t="shared" si="2"/>
        <v>32.7</v>
      </c>
      <c r="P53" s="1">
        <v>43848.0</v>
      </c>
      <c r="Q53" s="1">
        <v>8.3</v>
      </c>
      <c r="R53" s="1">
        <v>0.62</v>
      </c>
      <c r="S53" s="1">
        <v>0.0</v>
      </c>
      <c r="T53" s="1">
        <v>6.25</v>
      </c>
      <c r="U53" s="1" t="s">
        <v>45</v>
      </c>
      <c r="V53" s="1">
        <v>2.16</v>
      </c>
      <c r="W53" s="1" t="s">
        <v>43</v>
      </c>
      <c r="X53" s="1">
        <v>0.0</v>
      </c>
      <c r="Y53" s="1" t="s">
        <v>44</v>
      </c>
      <c r="Z53" s="1">
        <v>12.5</v>
      </c>
      <c r="AA53" s="1">
        <v>3741.0</v>
      </c>
    </row>
    <row r="54">
      <c r="A54" s="1">
        <v>53.0</v>
      </c>
      <c r="B54" s="1">
        <v>1804.0</v>
      </c>
      <c r="C54" s="6">
        <v>51.5</v>
      </c>
      <c r="D54" s="6">
        <f t="shared" si="1"/>
        <v>48.5</v>
      </c>
      <c r="E54" s="1">
        <v>92.7</v>
      </c>
      <c r="F54" s="1">
        <v>6.9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38.7</v>
      </c>
      <c r="M54" s="1">
        <v>1006.0</v>
      </c>
      <c r="N54" s="6">
        <v>46.2</v>
      </c>
      <c r="O54" s="7">
        <f t="shared" si="2"/>
        <v>53.8</v>
      </c>
      <c r="P54" s="1">
        <v>51250.0</v>
      </c>
      <c r="Q54" s="1">
        <v>9.8</v>
      </c>
      <c r="R54" s="1">
        <v>2.16</v>
      </c>
      <c r="S54" s="1">
        <v>0.0</v>
      </c>
      <c r="T54" s="1">
        <v>4.31</v>
      </c>
      <c r="U54" s="1" t="s">
        <v>45</v>
      </c>
      <c r="V54" s="1">
        <v>4.31</v>
      </c>
      <c r="W54" s="1" t="s">
        <v>178</v>
      </c>
      <c r="X54" s="1">
        <v>6.31</v>
      </c>
      <c r="Y54" s="1" t="s">
        <v>44</v>
      </c>
      <c r="Z54" s="1">
        <v>0.73</v>
      </c>
      <c r="AA54" s="1">
        <v>594.0</v>
      </c>
    </row>
    <row r="55">
      <c r="A55" s="1">
        <v>54.0</v>
      </c>
      <c r="B55" s="1">
        <v>1072.0</v>
      </c>
      <c r="C55" s="6">
        <v>57.0</v>
      </c>
      <c r="D55" s="6">
        <f t="shared" si="1"/>
        <v>43</v>
      </c>
      <c r="E55" s="1">
        <v>91.9</v>
      </c>
      <c r="F55" s="1">
        <v>1.0</v>
      </c>
      <c r="G55" s="1">
        <v>1.7</v>
      </c>
      <c r="H55" s="1">
        <v>5.4</v>
      </c>
      <c r="I55" s="1">
        <v>0.0</v>
      </c>
      <c r="J55" s="1">
        <v>0.0</v>
      </c>
      <c r="K55" s="1">
        <v>0.0</v>
      </c>
      <c r="L55" s="1">
        <v>54.2</v>
      </c>
      <c r="M55" s="1">
        <v>403.0</v>
      </c>
      <c r="N55" s="6">
        <v>76.7</v>
      </c>
      <c r="O55" s="7">
        <f t="shared" si="2"/>
        <v>23.3</v>
      </c>
      <c r="P55" s="1">
        <v>58603.0</v>
      </c>
      <c r="Q55" s="1">
        <v>4.8</v>
      </c>
      <c r="R55" s="1">
        <v>0.0</v>
      </c>
      <c r="S55" s="1">
        <v>0.94</v>
      </c>
      <c r="T55" s="1">
        <v>5.15</v>
      </c>
      <c r="U55" s="1" t="s">
        <v>55</v>
      </c>
      <c r="V55" s="1">
        <v>6.09</v>
      </c>
      <c r="W55" s="1" t="s">
        <v>178</v>
      </c>
      <c r="X55" s="1">
        <v>6.44</v>
      </c>
      <c r="Y55" s="1" t="s">
        <v>44</v>
      </c>
      <c r="Z55" s="1">
        <v>0.0</v>
      </c>
      <c r="AA55" s="1">
        <v>1765.0</v>
      </c>
    </row>
    <row r="56">
      <c r="A56" s="1">
        <v>55.0</v>
      </c>
      <c r="B56" s="1">
        <v>1090.0</v>
      </c>
      <c r="C56" s="6">
        <v>48.8</v>
      </c>
      <c r="D56" s="6">
        <f t="shared" si="1"/>
        <v>51.2</v>
      </c>
      <c r="E56" s="1">
        <v>77.9</v>
      </c>
      <c r="F56" s="1">
        <v>13.9</v>
      </c>
      <c r="G56" s="1">
        <v>1.7</v>
      </c>
      <c r="H56" s="1">
        <v>4.7</v>
      </c>
      <c r="I56" s="1">
        <v>1.8</v>
      </c>
      <c r="J56" s="1">
        <v>0.0</v>
      </c>
      <c r="K56" s="1">
        <v>0.0</v>
      </c>
      <c r="L56" s="1">
        <v>41.9</v>
      </c>
      <c r="M56" s="1">
        <v>580.0</v>
      </c>
      <c r="N56" s="6">
        <v>41.6</v>
      </c>
      <c r="O56" s="7">
        <f t="shared" si="2"/>
        <v>58.4</v>
      </c>
      <c r="P56" s="1">
        <v>45161.0</v>
      </c>
      <c r="Q56" s="1">
        <v>7.77</v>
      </c>
      <c r="R56" s="1">
        <v>0.0</v>
      </c>
      <c r="S56" s="1">
        <v>0.0</v>
      </c>
      <c r="T56" s="1">
        <v>2.34</v>
      </c>
      <c r="U56" s="1" t="s">
        <v>55</v>
      </c>
      <c r="V56" s="1">
        <v>2.87</v>
      </c>
      <c r="W56" s="1" t="s">
        <v>178</v>
      </c>
      <c r="X56" s="1">
        <v>2.79</v>
      </c>
      <c r="Y56" s="1" t="s">
        <v>44</v>
      </c>
      <c r="Z56" s="1">
        <v>0.0</v>
      </c>
      <c r="AA56" s="1">
        <v>5421.0</v>
      </c>
    </row>
    <row r="57">
      <c r="A57" s="1">
        <v>56.0</v>
      </c>
      <c r="B57" s="1">
        <v>2657.0</v>
      </c>
      <c r="C57" s="6">
        <v>45.5</v>
      </c>
      <c r="D57" s="6">
        <f t="shared" si="1"/>
        <v>54.5</v>
      </c>
      <c r="E57" s="1">
        <v>77.1</v>
      </c>
      <c r="F57" s="1">
        <v>5.5</v>
      </c>
      <c r="G57" s="1">
        <v>0.0</v>
      </c>
      <c r="H57" s="1">
        <v>13.8</v>
      </c>
      <c r="I57" s="1">
        <v>0.0</v>
      </c>
      <c r="J57" s="1">
        <v>3.6</v>
      </c>
      <c r="K57" s="1">
        <v>0.0</v>
      </c>
      <c r="L57" s="1">
        <v>28.7</v>
      </c>
      <c r="M57" s="1">
        <v>1137.0</v>
      </c>
      <c r="N57" s="6">
        <v>51.6</v>
      </c>
      <c r="O57" s="7">
        <f t="shared" si="2"/>
        <v>48.4</v>
      </c>
      <c r="P57" s="1">
        <v>37781.0</v>
      </c>
      <c r="Q57" s="1">
        <v>8.82</v>
      </c>
      <c r="R57" s="1">
        <v>0.76</v>
      </c>
      <c r="S57" s="1">
        <v>5.27</v>
      </c>
      <c r="T57" s="1">
        <v>7.92</v>
      </c>
      <c r="U57" s="1" t="s">
        <v>57</v>
      </c>
      <c r="V57" s="1">
        <v>3.03</v>
      </c>
      <c r="W57" s="1" t="s">
        <v>178</v>
      </c>
      <c r="X57" s="1">
        <v>2.57</v>
      </c>
      <c r="Y57" s="1" t="s">
        <v>44</v>
      </c>
      <c r="Z57" s="1">
        <v>3.3</v>
      </c>
      <c r="AA57" s="1">
        <v>4939.0</v>
      </c>
    </row>
    <row r="58">
      <c r="A58" s="1">
        <v>57.0</v>
      </c>
      <c r="B58" s="1">
        <v>1445.0</v>
      </c>
      <c r="C58" s="6">
        <v>55.2</v>
      </c>
      <c r="D58" s="6">
        <f t="shared" si="1"/>
        <v>44.8</v>
      </c>
      <c r="E58" s="1">
        <v>36.6</v>
      </c>
      <c r="F58" s="1">
        <v>19.7</v>
      </c>
      <c r="G58" s="1">
        <v>2.0</v>
      </c>
      <c r="H58" s="1">
        <v>41.1</v>
      </c>
      <c r="I58" s="1">
        <v>0.0</v>
      </c>
      <c r="J58" s="1">
        <v>0.6</v>
      </c>
      <c r="K58" s="1">
        <v>0.0</v>
      </c>
      <c r="L58" s="1">
        <v>25.4</v>
      </c>
      <c r="M58" s="1">
        <v>652.0</v>
      </c>
      <c r="N58" s="6">
        <v>48.6</v>
      </c>
      <c r="O58" s="7">
        <f t="shared" si="2"/>
        <v>51.4</v>
      </c>
      <c r="P58" s="1">
        <v>30313.0</v>
      </c>
      <c r="Q58" s="1">
        <v>27.6</v>
      </c>
      <c r="R58" s="1">
        <v>0.0</v>
      </c>
      <c r="S58" s="1">
        <v>0.0</v>
      </c>
      <c r="T58" s="1">
        <v>18.2</v>
      </c>
      <c r="U58" s="1" t="s">
        <v>57</v>
      </c>
      <c r="V58" s="1">
        <v>1.71</v>
      </c>
      <c r="W58" s="1" t="s">
        <v>178</v>
      </c>
      <c r="X58" s="1">
        <v>0.0</v>
      </c>
      <c r="Y58" s="1" t="s">
        <v>44</v>
      </c>
      <c r="Z58" s="1">
        <v>0.0</v>
      </c>
      <c r="AA58" s="1">
        <v>2598.0</v>
      </c>
    </row>
    <row r="59">
      <c r="A59" s="1">
        <v>58.0</v>
      </c>
      <c r="B59" s="1">
        <v>1485.0</v>
      </c>
      <c r="C59" s="6">
        <v>54.8</v>
      </c>
      <c r="D59" s="6">
        <f t="shared" si="1"/>
        <v>45.2</v>
      </c>
      <c r="E59" s="1">
        <v>55.0</v>
      </c>
      <c r="F59" s="1">
        <v>2.7</v>
      </c>
      <c r="G59" s="1">
        <v>0.0</v>
      </c>
      <c r="H59" s="1">
        <v>42.3</v>
      </c>
      <c r="I59" s="1">
        <v>0.0</v>
      </c>
      <c r="J59" s="1">
        <v>0.0</v>
      </c>
      <c r="K59" s="1">
        <v>0.0</v>
      </c>
      <c r="L59" s="1">
        <v>25.0</v>
      </c>
      <c r="M59" s="1">
        <v>597.0</v>
      </c>
      <c r="N59" s="6">
        <v>61.8</v>
      </c>
      <c r="O59" s="7">
        <f t="shared" si="2"/>
        <v>38.2</v>
      </c>
      <c r="P59" s="1">
        <v>50536.0</v>
      </c>
      <c r="Q59" s="1">
        <v>11.6</v>
      </c>
      <c r="R59" s="1">
        <v>2.07</v>
      </c>
      <c r="S59" s="1">
        <v>3.58</v>
      </c>
      <c r="T59" s="1">
        <v>5.59</v>
      </c>
      <c r="U59" s="1" t="s">
        <v>59</v>
      </c>
      <c r="V59" s="1">
        <v>6.32</v>
      </c>
      <c r="W59" s="1" t="s">
        <v>178</v>
      </c>
      <c r="X59" s="1">
        <v>5.31</v>
      </c>
      <c r="Y59" s="1" t="s">
        <v>44</v>
      </c>
      <c r="Z59" s="1">
        <v>1.94</v>
      </c>
      <c r="AA59" s="1">
        <v>2524.0</v>
      </c>
    </row>
    <row r="60">
      <c r="A60" s="1">
        <v>59.0</v>
      </c>
      <c r="B60" s="1">
        <v>2707.0</v>
      </c>
      <c r="C60" s="1">
        <v>56.2</v>
      </c>
      <c r="D60" s="1">
        <v>43.8</v>
      </c>
      <c r="E60" s="1">
        <v>81.1</v>
      </c>
      <c r="F60" s="1">
        <v>12.2</v>
      </c>
      <c r="G60" s="1">
        <v>0.0</v>
      </c>
      <c r="H60" s="1">
        <v>3.1</v>
      </c>
      <c r="I60" s="1">
        <v>0.0</v>
      </c>
      <c r="J60" s="1">
        <v>3.6</v>
      </c>
      <c r="K60" s="1">
        <v>0.0</v>
      </c>
      <c r="L60" s="1">
        <v>31.7</v>
      </c>
      <c r="M60" s="1">
        <v>1159.0</v>
      </c>
      <c r="N60" s="6">
        <v>58.6</v>
      </c>
      <c r="O60" s="7">
        <f t="shared" si="2"/>
        <v>41.4</v>
      </c>
      <c r="P60" s="1">
        <v>51932.0</v>
      </c>
      <c r="Q60" s="1">
        <v>8.06</v>
      </c>
      <c r="R60" s="1">
        <v>5.92</v>
      </c>
      <c r="S60" s="1">
        <v>1.48</v>
      </c>
      <c r="T60" s="1">
        <v>4.35</v>
      </c>
      <c r="U60" s="1" t="s">
        <v>59</v>
      </c>
      <c r="V60" s="1">
        <v>2.91</v>
      </c>
      <c r="W60" s="1" t="s">
        <v>178</v>
      </c>
      <c r="X60" s="1">
        <v>4.39</v>
      </c>
      <c r="Y60" s="1" t="s">
        <v>44</v>
      </c>
      <c r="Z60" s="1">
        <v>0.0</v>
      </c>
      <c r="AA60" s="1">
        <v>5702.0</v>
      </c>
    </row>
    <row r="61">
      <c r="A61" s="1">
        <v>60.0</v>
      </c>
      <c r="B61" s="1">
        <v>2958.0</v>
      </c>
      <c r="C61" s="6">
        <v>47.3</v>
      </c>
      <c r="D61" s="6">
        <f t="shared" ref="D61:D67" si="3">100 - C61</f>
        <v>52.7</v>
      </c>
      <c r="E61" s="1">
        <v>72.6</v>
      </c>
      <c r="F61" s="1">
        <v>4.7</v>
      </c>
      <c r="G61" s="1">
        <v>0.0</v>
      </c>
      <c r="H61" s="1">
        <v>19.8</v>
      </c>
      <c r="I61" s="1">
        <v>0.0</v>
      </c>
      <c r="J61" s="1">
        <v>1.8</v>
      </c>
      <c r="K61" s="1">
        <v>0.9</v>
      </c>
      <c r="L61" s="1">
        <v>32.5</v>
      </c>
      <c r="M61" s="1">
        <v>1108.0</v>
      </c>
      <c r="N61" s="6">
        <v>69.8</v>
      </c>
      <c r="O61" s="7">
        <f t="shared" si="2"/>
        <v>30.2</v>
      </c>
      <c r="P61" s="1">
        <v>46103.0</v>
      </c>
      <c r="Q61" s="1">
        <v>10.1</v>
      </c>
      <c r="R61" s="1">
        <v>0.0</v>
      </c>
      <c r="S61" s="1">
        <v>1.45</v>
      </c>
      <c r="T61" s="1">
        <v>7.71</v>
      </c>
      <c r="U61" s="1" t="s">
        <v>55</v>
      </c>
      <c r="V61" s="1">
        <v>7.67</v>
      </c>
      <c r="W61" s="1" t="s">
        <v>178</v>
      </c>
      <c r="X61" s="1">
        <v>3.21</v>
      </c>
      <c r="Y61" s="1" t="s">
        <v>44</v>
      </c>
      <c r="Z61" s="1">
        <v>8.41</v>
      </c>
      <c r="AA61" s="1">
        <v>5581.0</v>
      </c>
    </row>
    <row r="62">
      <c r="A62" s="1">
        <v>61.0</v>
      </c>
      <c r="B62" s="1">
        <v>2067.0</v>
      </c>
      <c r="C62" s="6">
        <v>57.2</v>
      </c>
      <c r="D62" s="6">
        <f t="shared" si="3"/>
        <v>42.8</v>
      </c>
      <c r="E62" s="1">
        <v>85.4</v>
      </c>
      <c r="F62" s="1">
        <v>0.0</v>
      </c>
      <c r="G62" s="1">
        <v>2.4</v>
      </c>
      <c r="H62" s="1">
        <v>6.9</v>
      </c>
      <c r="I62" s="1">
        <v>0.0</v>
      </c>
      <c r="J62" s="1">
        <v>5.3</v>
      </c>
      <c r="K62" s="1">
        <v>0.0</v>
      </c>
      <c r="L62" s="1">
        <v>38.9</v>
      </c>
      <c r="M62" s="1">
        <v>993.0</v>
      </c>
      <c r="N62" s="6">
        <v>64.9</v>
      </c>
      <c r="O62" s="7">
        <f t="shared" si="2"/>
        <v>35.1</v>
      </c>
      <c r="P62" s="1">
        <v>559231.0</v>
      </c>
      <c r="Q62" s="1">
        <v>5.25</v>
      </c>
      <c r="R62" s="1">
        <v>0.0</v>
      </c>
      <c r="S62" s="1">
        <v>0.55</v>
      </c>
      <c r="T62" s="1">
        <v>7.36</v>
      </c>
      <c r="U62" s="1" t="s">
        <v>59</v>
      </c>
      <c r="V62" s="1">
        <v>2.82</v>
      </c>
      <c r="W62" s="1" t="s">
        <v>178</v>
      </c>
      <c r="X62" s="1">
        <v>3.14</v>
      </c>
      <c r="Y62" s="1" t="s">
        <v>44</v>
      </c>
      <c r="Z62" s="1">
        <v>0.0</v>
      </c>
      <c r="AA62" s="1">
        <v>4628.0</v>
      </c>
    </row>
    <row r="63">
      <c r="A63" s="1">
        <v>62.0</v>
      </c>
      <c r="B63" s="1">
        <v>676.0</v>
      </c>
      <c r="C63" s="6">
        <v>43.4</v>
      </c>
      <c r="D63" s="6">
        <f t="shared" si="3"/>
        <v>56.6</v>
      </c>
      <c r="E63" s="1">
        <v>65.3</v>
      </c>
      <c r="F63" s="1">
        <v>4.4</v>
      </c>
      <c r="G63" s="1">
        <v>0.0</v>
      </c>
      <c r="H63" s="1">
        <v>25.3</v>
      </c>
      <c r="I63" s="1">
        <v>0.0</v>
      </c>
      <c r="J63" s="1">
        <v>0.0</v>
      </c>
      <c r="K63" s="1">
        <v>0.0</v>
      </c>
      <c r="L63" s="1">
        <v>38.3</v>
      </c>
      <c r="M63" s="1">
        <v>310.0</v>
      </c>
      <c r="N63" s="6">
        <v>41.0</v>
      </c>
      <c r="O63" s="7">
        <f t="shared" si="2"/>
        <v>59</v>
      </c>
      <c r="P63" s="1">
        <v>41563.0</v>
      </c>
      <c r="Q63" s="1">
        <v>12.4</v>
      </c>
      <c r="R63" s="1">
        <v>0.0</v>
      </c>
      <c r="S63" s="1">
        <v>1.89</v>
      </c>
      <c r="T63" s="1">
        <v>1.48</v>
      </c>
      <c r="U63" s="1" t="s">
        <v>55</v>
      </c>
      <c r="V63" s="1">
        <v>3.37</v>
      </c>
      <c r="W63" s="1" t="s">
        <v>178</v>
      </c>
      <c r="X63" s="1">
        <v>7.42</v>
      </c>
      <c r="Y63" s="1" t="s">
        <v>44</v>
      </c>
      <c r="Z63" s="1">
        <v>0.0</v>
      </c>
      <c r="AA63" s="1">
        <v>5231.0</v>
      </c>
    </row>
    <row r="64">
      <c r="A64" s="1">
        <v>63.0</v>
      </c>
      <c r="B64" s="1">
        <v>1643.0</v>
      </c>
      <c r="C64" s="6">
        <v>53.7</v>
      </c>
      <c r="D64" s="6">
        <f t="shared" si="3"/>
        <v>46.3</v>
      </c>
      <c r="E64" s="1">
        <v>63.2</v>
      </c>
      <c r="F64" s="1">
        <v>22.4</v>
      </c>
      <c r="G64" s="1">
        <v>14.4</v>
      </c>
      <c r="H64" s="1">
        <v>0.0</v>
      </c>
      <c r="I64" s="1">
        <v>0.0</v>
      </c>
      <c r="J64" s="1">
        <v>0.0</v>
      </c>
      <c r="K64" s="1">
        <v>0.0</v>
      </c>
      <c r="L64" s="1">
        <v>32.1</v>
      </c>
      <c r="M64" s="1">
        <v>1123.0</v>
      </c>
      <c r="N64" s="6">
        <v>31.8</v>
      </c>
      <c r="O64" s="7">
        <f t="shared" si="2"/>
        <v>68.2</v>
      </c>
      <c r="P64" s="1">
        <v>39164.0</v>
      </c>
      <c r="Q64" s="1">
        <v>15.1</v>
      </c>
      <c r="R64" s="1">
        <v>0.0</v>
      </c>
      <c r="S64" s="1">
        <v>0.9</v>
      </c>
      <c r="T64" s="1">
        <v>0.74</v>
      </c>
      <c r="U64" s="1" t="s">
        <v>57</v>
      </c>
      <c r="V64" s="1">
        <v>0.69</v>
      </c>
      <c r="W64" s="1" t="s">
        <v>178</v>
      </c>
      <c r="X64" s="1">
        <v>1.64</v>
      </c>
      <c r="Y64" s="1" t="s">
        <v>44</v>
      </c>
      <c r="Z64" s="1">
        <v>4.73</v>
      </c>
      <c r="AA64" s="1">
        <v>4389.0</v>
      </c>
    </row>
    <row r="65">
      <c r="A65" s="1">
        <v>64.0</v>
      </c>
      <c r="B65" s="1">
        <v>1061.0</v>
      </c>
      <c r="C65" s="6">
        <v>55.3</v>
      </c>
      <c r="D65" s="6">
        <f t="shared" si="3"/>
        <v>44.7</v>
      </c>
      <c r="E65" s="1">
        <v>54.0</v>
      </c>
      <c r="F65" s="1">
        <v>0.0</v>
      </c>
      <c r="G65" s="1">
        <v>0.0</v>
      </c>
      <c r="H65" s="1">
        <v>46.0</v>
      </c>
      <c r="I65" s="1">
        <v>0.0</v>
      </c>
      <c r="J65" s="1">
        <v>0.0</v>
      </c>
      <c r="K65" s="1">
        <v>0.0</v>
      </c>
      <c r="L65" s="1">
        <v>27.0</v>
      </c>
      <c r="M65" s="1">
        <v>372.0</v>
      </c>
      <c r="N65" s="6">
        <v>68.5</v>
      </c>
      <c r="O65" s="7">
        <f t="shared" si="2"/>
        <v>31.5</v>
      </c>
      <c r="P65" s="1">
        <v>31198.0</v>
      </c>
      <c r="Q65" s="1">
        <v>19.4</v>
      </c>
      <c r="R65" s="1">
        <v>4.67</v>
      </c>
      <c r="S65" s="1">
        <v>0.0</v>
      </c>
      <c r="T65" s="1">
        <v>18.8</v>
      </c>
      <c r="U65" s="1" t="s">
        <v>57</v>
      </c>
      <c r="V65" s="1">
        <v>3.77</v>
      </c>
      <c r="W65" s="1" t="s">
        <v>178</v>
      </c>
      <c r="X65" s="1">
        <v>0.0</v>
      </c>
      <c r="Y65" s="1" t="s">
        <v>44</v>
      </c>
      <c r="Z65" s="1">
        <v>0.0</v>
      </c>
      <c r="AA65" s="1">
        <v>465.0</v>
      </c>
    </row>
    <row r="66">
      <c r="A66" s="1">
        <v>65.0</v>
      </c>
      <c r="B66" s="1">
        <v>2234.0</v>
      </c>
      <c r="C66" s="6">
        <v>48.6</v>
      </c>
      <c r="D66" s="6">
        <f t="shared" si="3"/>
        <v>51.4</v>
      </c>
      <c r="E66" s="1">
        <v>95.1</v>
      </c>
      <c r="F66" s="1">
        <v>2.8</v>
      </c>
      <c r="G66" s="1">
        <v>0.0</v>
      </c>
      <c r="H66" s="1">
        <v>2.1</v>
      </c>
      <c r="I66" s="1">
        <v>0.0</v>
      </c>
      <c r="J66" s="1">
        <v>0.0</v>
      </c>
      <c r="K66" s="1">
        <v>0.0</v>
      </c>
      <c r="L66" s="1">
        <v>45.1</v>
      </c>
      <c r="M66" s="1">
        <v>993.0</v>
      </c>
      <c r="N66" s="6">
        <v>67.2</v>
      </c>
      <c r="O66" s="7">
        <f t="shared" si="2"/>
        <v>32.8</v>
      </c>
      <c r="P66" s="1">
        <v>60194.0</v>
      </c>
      <c r="Q66" s="1">
        <v>7.23</v>
      </c>
      <c r="R66" s="1">
        <v>2.0</v>
      </c>
      <c r="S66" s="1">
        <v>0.0</v>
      </c>
      <c r="T66" s="1">
        <v>0.73</v>
      </c>
      <c r="U66" s="1" t="s">
        <v>59</v>
      </c>
      <c r="V66" s="1">
        <v>0.0</v>
      </c>
      <c r="W66" s="1" t="s">
        <v>178</v>
      </c>
      <c r="X66" s="1">
        <v>3.07</v>
      </c>
      <c r="Y66" s="1" t="s">
        <v>44</v>
      </c>
      <c r="Z66" s="1">
        <v>0.0</v>
      </c>
      <c r="AA66" s="1">
        <v>2451.0</v>
      </c>
    </row>
    <row r="67">
      <c r="A67" s="1">
        <v>66.0</v>
      </c>
      <c r="B67" s="1">
        <v>4075.0</v>
      </c>
      <c r="C67" s="6">
        <v>55.9</v>
      </c>
      <c r="D67" s="6">
        <f t="shared" si="3"/>
        <v>44.1</v>
      </c>
      <c r="E67" s="1">
        <v>85.9</v>
      </c>
      <c r="F67" s="1">
        <v>0.1</v>
      </c>
      <c r="G67" s="1">
        <v>8.3</v>
      </c>
      <c r="H67" s="1">
        <v>5.7</v>
      </c>
      <c r="I67" s="1">
        <v>0.0</v>
      </c>
      <c r="J67" s="1">
        <v>0.0</v>
      </c>
      <c r="K67" s="1">
        <v>0.0</v>
      </c>
      <c r="L67" s="1">
        <v>37.1</v>
      </c>
      <c r="M67" s="1">
        <v>1534.0</v>
      </c>
      <c r="N67" s="6">
        <v>75.9</v>
      </c>
      <c r="O67" s="7">
        <f t="shared" si="2"/>
        <v>24.1</v>
      </c>
      <c r="P67" s="1">
        <v>98533.0</v>
      </c>
      <c r="Q67" s="1">
        <v>1.42</v>
      </c>
      <c r="R67" s="1">
        <v>0.64</v>
      </c>
      <c r="S67" s="1">
        <v>1.27</v>
      </c>
      <c r="T67" s="1">
        <v>7.4</v>
      </c>
      <c r="U67" s="1" t="s">
        <v>59</v>
      </c>
      <c r="V67" s="1">
        <v>7.22</v>
      </c>
      <c r="W67" s="1" t="s">
        <v>178</v>
      </c>
      <c r="X67" s="1">
        <v>5.83</v>
      </c>
      <c r="Y67" s="1" t="s">
        <v>44</v>
      </c>
      <c r="Z67" s="1">
        <v>0.0</v>
      </c>
      <c r="AA67" s="1">
        <v>1744.0</v>
      </c>
    </row>
    <row r="68">
      <c r="A68" s="1"/>
      <c r="B68" s="1"/>
      <c r="C68" s="6"/>
      <c r="D68" s="1"/>
      <c r="E68" s="1"/>
      <c r="N68" s="7"/>
      <c r="O68" s="7"/>
    </row>
    <row r="69">
      <c r="A69" s="1"/>
      <c r="B69" s="1"/>
      <c r="C69" s="6"/>
      <c r="D69" s="1"/>
      <c r="E69" s="1"/>
      <c r="N69" s="7"/>
      <c r="O69" s="7"/>
    </row>
    <row r="70">
      <c r="A70" s="1"/>
      <c r="C70" s="6"/>
      <c r="D70" s="1"/>
      <c r="E70" s="1"/>
      <c r="N70" s="7"/>
      <c r="O70" s="7"/>
    </row>
    <row r="71">
      <c r="A71" s="1"/>
      <c r="B71" s="1"/>
      <c r="C71" s="6"/>
      <c r="D71" s="1"/>
      <c r="E71" s="1"/>
      <c r="N71" s="7"/>
      <c r="O71" s="7"/>
    </row>
    <row r="72">
      <c r="A72" s="1"/>
      <c r="B72" s="1"/>
      <c r="C72" s="6"/>
      <c r="D72" s="1"/>
      <c r="E72" s="1"/>
      <c r="N72" s="7"/>
      <c r="O72" s="7"/>
    </row>
    <row r="73">
      <c r="A73" s="1"/>
      <c r="B73" s="1"/>
      <c r="C73" s="6"/>
      <c r="D73" s="1"/>
      <c r="E73" s="1"/>
      <c r="N73" s="7"/>
      <c r="O73" s="7"/>
    </row>
    <row r="74">
      <c r="A74" s="1"/>
      <c r="B74" s="1"/>
      <c r="C74" s="6"/>
      <c r="D74" s="1"/>
      <c r="E74" s="1"/>
      <c r="N74" s="7"/>
      <c r="O74" s="7"/>
    </row>
    <row r="75">
      <c r="A75" s="1"/>
      <c r="B75" s="1"/>
      <c r="C75" s="6"/>
      <c r="D75" s="1"/>
      <c r="E75" s="1"/>
      <c r="N75" s="7"/>
      <c r="O75" s="7"/>
    </row>
    <row r="76">
      <c r="A76" s="1"/>
      <c r="B76" s="1"/>
      <c r="C76" s="6"/>
      <c r="D76" s="1"/>
      <c r="E76" s="1"/>
      <c r="N76" s="7"/>
      <c r="O76" s="7"/>
    </row>
    <row r="77">
      <c r="A77" s="1"/>
      <c r="B77" s="1"/>
      <c r="C77" s="6"/>
      <c r="D77" s="1"/>
      <c r="E77" s="1"/>
      <c r="N77" s="7"/>
      <c r="O77" s="7"/>
    </row>
    <row r="78">
      <c r="A78" s="1"/>
      <c r="B78" s="1"/>
      <c r="C78" s="6"/>
      <c r="D78" s="1"/>
      <c r="E78" s="1"/>
      <c r="N78" s="7"/>
      <c r="O78" s="7"/>
    </row>
    <row r="79">
      <c r="A79" s="1"/>
      <c r="B79" s="1"/>
      <c r="C79" s="6"/>
      <c r="D79" s="1"/>
      <c r="E79" s="1"/>
      <c r="N79" s="7"/>
      <c r="O79" s="7"/>
    </row>
    <row r="80">
      <c r="A80" s="1"/>
      <c r="B80" s="1"/>
      <c r="C80" s="6"/>
      <c r="D80" s="1"/>
      <c r="E80" s="1"/>
      <c r="N80" s="7"/>
      <c r="O80" s="7"/>
    </row>
    <row r="81">
      <c r="A81" s="1"/>
      <c r="B81" s="1"/>
      <c r="C81" s="6"/>
      <c r="D81" s="1"/>
      <c r="E81" s="1"/>
      <c r="N81" s="7"/>
      <c r="O81" s="7"/>
    </row>
    <row r="82">
      <c r="A82" s="1"/>
      <c r="B82" s="1"/>
      <c r="C82" s="6"/>
      <c r="D82" s="1"/>
      <c r="E82" s="1"/>
      <c r="N82" s="7"/>
      <c r="O82" s="7"/>
    </row>
    <row r="83">
      <c r="A83" s="1"/>
      <c r="B83" s="1"/>
      <c r="C83" s="6"/>
      <c r="D83" s="1"/>
      <c r="E83" s="1"/>
      <c r="N83" s="7"/>
      <c r="O83" s="7"/>
    </row>
    <row r="84">
      <c r="A84" s="1"/>
      <c r="B84" s="1"/>
      <c r="C84" s="6"/>
      <c r="D84" s="1"/>
      <c r="E84" s="1"/>
      <c r="N84" s="7"/>
      <c r="O84" s="7"/>
    </row>
    <row r="85">
      <c r="A85" s="1"/>
      <c r="B85" s="1"/>
      <c r="C85" s="6"/>
      <c r="D85" s="1"/>
      <c r="E85" s="1"/>
      <c r="N85" s="7"/>
      <c r="O85" s="7"/>
    </row>
    <row r="86">
      <c r="A86" s="1"/>
      <c r="B86" s="1"/>
      <c r="C86" s="6"/>
      <c r="D86" s="1"/>
      <c r="E86" s="1"/>
      <c r="N86" s="7"/>
      <c r="O86" s="7"/>
    </row>
    <row r="87">
      <c r="A87" s="1"/>
      <c r="B87" s="1"/>
      <c r="C87" s="6"/>
      <c r="D87" s="1"/>
      <c r="E87" s="1"/>
      <c r="N87" s="7"/>
      <c r="O87" s="7"/>
    </row>
    <row r="88">
      <c r="A88" s="1"/>
      <c r="B88" s="1"/>
      <c r="C88" s="6"/>
      <c r="D88" s="1"/>
      <c r="E88" s="1"/>
      <c r="N88" s="7"/>
      <c r="O88" s="7"/>
    </row>
    <row r="89">
      <c r="A89" s="1"/>
      <c r="B89" s="1"/>
      <c r="C89" s="6"/>
      <c r="D89" s="1"/>
      <c r="E89" s="1"/>
      <c r="N89" s="7"/>
      <c r="O89" s="7"/>
    </row>
    <row r="90">
      <c r="A90" s="1"/>
      <c r="B90" s="1"/>
      <c r="C90" s="6"/>
      <c r="D90" s="1"/>
      <c r="E90" s="1"/>
      <c r="N90" s="7"/>
      <c r="O90" s="7"/>
    </row>
    <row r="91">
      <c r="A91" s="1"/>
      <c r="B91" s="1"/>
      <c r="C91" s="6"/>
      <c r="D91" s="1"/>
      <c r="E91" s="1"/>
      <c r="N91" s="7"/>
      <c r="O91" s="7"/>
    </row>
    <row r="92">
      <c r="A92" s="1"/>
      <c r="B92" s="1"/>
      <c r="C92" s="6"/>
      <c r="D92" s="1"/>
      <c r="E92" s="1"/>
      <c r="N92" s="7"/>
      <c r="O92" s="7"/>
    </row>
    <row r="93">
      <c r="A93" s="1"/>
      <c r="B93" s="1"/>
      <c r="C93" s="6"/>
      <c r="D93" s="1"/>
      <c r="E93" s="1"/>
      <c r="N93" s="7"/>
      <c r="O93" s="7"/>
    </row>
    <row r="94">
      <c r="A94" s="1"/>
      <c r="B94" s="1"/>
      <c r="C94" s="6"/>
      <c r="D94" s="1"/>
      <c r="E94" s="1"/>
      <c r="N94" s="7"/>
      <c r="O94" s="7"/>
    </row>
    <row r="95">
      <c r="A95" s="1"/>
      <c r="B95" s="1"/>
      <c r="C95" s="6"/>
      <c r="D95" s="1"/>
      <c r="E95" s="1"/>
      <c r="N95" s="7"/>
      <c r="O95" s="7"/>
    </row>
    <row r="96">
      <c r="A96" s="1"/>
      <c r="B96" s="1"/>
      <c r="C96" s="6"/>
      <c r="D96" s="1"/>
      <c r="E96" s="1"/>
      <c r="N96" s="7"/>
      <c r="O96" s="7"/>
    </row>
    <row r="97">
      <c r="A97" s="1"/>
      <c r="B97" s="1"/>
      <c r="C97" s="6"/>
      <c r="D97" s="1"/>
      <c r="E97" s="1"/>
      <c r="N97" s="7"/>
      <c r="O97" s="7"/>
    </row>
    <row r="98">
      <c r="A98" s="1"/>
      <c r="B98" s="1"/>
      <c r="C98" s="6"/>
      <c r="D98" s="1"/>
      <c r="E98" s="1"/>
      <c r="N98" s="7"/>
      <c r="O98" s="7"/>
    </row>
    <row r="99">
      <c r="A99" s="1"/>
      <c r="B99" s="1"/>
      <c r="C99" s="6"/>
      <c r="D99" s="1"/>
      <c r="E99" s="1"/>
      <c r="N99" s="7"/>
      <c r="O99" s="7"/>
    </row>
    <row r="100">
      <c r="A100" s="1"/>
      <c r="B100" s="1"/>
      <c r="C100" s="6"/>
      <c r="D100" s="1"/>
      <c r="E100" s="1"/>
      <c r="N100" s="7"/>
      <c r="O100" s="7"/>
    </row>
    <row r="101">
      <c r="A101" s="1"/>
      <c r="B101" s="1"/>
      <c r="C101" s="6"/>
      <c r="D101" s="1"/>
      <c r="E101" s="1"/>
      <c r="N101" s="7"/>
      <c r="O101" s="7"/>
    </row>
    <row r="102">
      <c r="A102" s="1"/>
      <c r="B102" s="1"/>
      <c r="C102" s="6"/>
      <c r="D102" s="1"/>
      <c r="E102" s="1"/>
      <c r="N102" s="7"/>
      <c r="O102" s="7"/>
    </row>
    <row r="103">
      <c r="A103" s="1"/>
      <c r="B103" s="1"/>
      <c r="C103" s="6"/>
      <c r="D103" s="1"/>
      <c r="E103" s="1"/>
      <c r="N103" s="7"/>
      <c r="O103" s="7"/>
    </row>
    <row r="104">
      <c r="A104" s="1"/>
      <c r="B104" s="1"/>
      <c r="C104" s="6"/>
      <c r="D104" s="1"/>
      <c r="E104" s="1"/>
      <c r="N104" s="7"/>
      <c r="O104" s="7"/>
    </row>
    <row r="105">
      <c r="A105" s="1"/>
      <c r="B105" s="1"/>
      <c r="C105" s="6"/>
      <c r="D105" s="1"/>
      <c r="E105" s="1"/>
      <c r="N105" s="7"/>
      <c r="O105" s="7"/>
    </row>
    <row r="106">
      <c r="A106" s="1"/>
      <c r="B106" s="1"/>
      <c r="C106" s="6"/>
      <c r="D106" s="1"/>
      <c r="E106" s="1"/>
      <c r="N106" s="7"/>
      <c r="O106" s="7"/>
    </row>
    <row r="107">
      <c r="A107" s="1"/>
      <c r="B107" s="1"/>
      <c r="C107" s="6"/>
      <c r="D107" s="1"/>
      <c r="E107" s="1"/>
      <c r="N107" s="7"/>
      <c r="O107" s="7"/>
    </row>
    <row r="108">
      <c r="A108" s="1"/>
      <c r="B108" s="1"/>
      <c r="C108" s="6"/>
      <c r="D108" s="1"/>
      <c r="E108" s="1"/>
      <c r="N108" s="7"/>
      <c r="O108" s="7"/>
    </row>
    <row r="109">
      <c r="A109" s="1"/>
      <c r="B109" s="1"/>
      <c r="C109" s="6"/>
      <c r="D109" s="1"/>
      <c r="E109" s="1"/>
      <c r="N109" s="7"/>
      <c r="O109" s="7"/>
    </row>
    <row r="110">
      <c r="A110" s="1"/>
      <c r="B110" s="1"/>
      <c r="C110" s="6"/>
      <c r="D110" s="1"/>
      <c r="E110" s="1"/>
      <c r="N110" s="7"/>
      <c r="O110" s="7"/>
    </row>
    <row r="111">
      <c r="A111" s="1"/>
      <c r="B111" s="1"/>
      <c r="C111" s="6"/>
      <c r="D111" s="1"/>
      <c r="E111" s="1"/>
      <c r="N111" s="7"/>
      <c r="O111" s="7"/>
    </row>
    <row r="112">
      <c r="A112" s="1"/>
      <c r="B112" s="1"/>
      <c r="C112" s="6"/>
      <c r="D112" s="1"/>
      <c r="E112" s="1"/>
      <c r="N112" s="7"/>
      <c r="O112" s="7"/>
    </row>
    <row r="113">
      <c r="A113" s="1"/>
      <c r="B113" s="1"/>
      <c r="C113" s="6"/>
      <c r="D113" s="1"/>
      <c r="E113" s="1"/>
      <c r="N113" s="7"/>
      <c r="O113" s="7"/>
    </row>
    <row r="114">
      <c r="A114" s="1"/>
      <c r="B114" s="1"/>
      <c r="C114" s="6"/>
      <c r="D114" s="1"/>
      <c r="E114" s="1"/>
      <c r="N114" s="7"/>
      <c r="O114" s="7"/>
    </row>
    <row r="115">
      <c r="A115" s="1"/>
      <c r="B115" s="1"/>
      <c r="C115" s="6"/>
      <c r="D115" s="1"/>
      <c r="E115" s="1"/>
      <c r="N115" s="7"/>
      <c r="O115" s="7"/>
    </row>
    <row r="116">
      <c r="A116" s="1"/>
      <c r="B116" s="1"/>
      <c r="C116" s="6"/>
      <c r="D116" s="1"/>
      <c r="E116" s="1"/>
      <c r="N116" s="7"/>
      <c r="O116" s="7"/>
    </row>
    <row r="117">
      <c r="A117" s="1"/>
      <c r="B117" s="1"/>
      <c r="C117" s="6"/>
      <c r="D117" s="1"/>
      <c r="E117" s="1"/>
      <c r="N117" s="7"/>
      <c r="O117" s="7"/>
    </row>
    <row r="118">
      <c r="A118" s="1"/>
      <c r="B118" s="1"/>
      <c r="C118" s="6"/>
      <c r="D118" s="1"/>
      <c r="E118" s="1"/>
      <c r="N118" s="7"/>
      <c r="O118" s="7"/>
    </row>
    <row r="119">
      <c r="A119" s="1"/>
      <c r="B119" s="1"/>
      <c r="C119" s="6"/>
      <c r="D119" s="1"/>
      <c r="E119" s="1"/>
      <c r="N119" s="7"/>
      <c r="O119" s="7"/>
    </row>
    <row r="120">
      <c r="A120" s="1"/>
      <c r="B120" s="1"/>
      <c r="C120" s="6"/>
      <c r="D120" s="1"/>
      <c r="E120" s="1"/>
      <c r="N120" s="7"/>
      <c r="O120" s="7"/>
    </row>
    <row r="121">
      <c r="A121" s="1"/>
      <c r="B121" s="1"/>
      <c r="C121" s="6"/>
      <c r="D121" s="1"/>
      <c r="E121" s="1"/>
      <c r="N121" s="7"/>
      <c r="O121" s="7"/>
    </row>
    <row r="122">
      <c r="A122" s="1"/>
      <c r="B122" s="1"/>
      <c r="C122" s="6"/>
      <c r="D122" s="1"/>
      <c r="E122" s="1"/>
      <c r="N122" s="7"/>
      <c r="O122" s="7"/>
    </row>
    <row r="123">
      <c r="A123" s="1"/>
      <c r="B123" s="1"/>
      <c r="C123" s="6"/>
      <c r="D123" s="1"/>
      <c r="E123" s="1"/>
      <c r="N123" s="7"/>
      <c r="O123" s="7"/>
    </row>
    <row r="124">
      <c r="A124" s="1"/>
      <c r="B124" s="1"/>
      <c r="C124" s="6"/>
      <c r="D124" s="1"/>
      <c r="E124" s="1"/>
      <c r="N124" s="7"/>
      <c r="O124" s="7"/>
    </row>
    <row r="125">
      <c r="A125" s="1"/>
      <c r="B125" s="1"/>
      <c r="C125" s="6"/>
      <c r="D125" s="1"/>
      <c r="E125" s="1"/>
      <c r="N125" s="7"/>
      <c r="O125" s="7"/>
    </row>
    <row r="126">
      <c r="A126" s="1"/>
      <c r="B126" s="1"/>
      <c r="C126" s="6"/>
      <c r="D126" s="1"/>
      <c r="E126" s="1"/>
      <c r="N126" s="7"/>
      <c r="O126" s="7"/>
    </row>
    <row r="127">
      <c r="A127" s="1"/>
      <c r="B127" s="1"/>
      <c r="C127" s="6"/>
      <c r="D127" s="1"/>
      <c r="E127" s="1"/>
      <c r="N127" s="7"/>
      <c r="O127" s="7"/>
    </row>
    <row r="128">
      <c r="A128" s="1"/>
      <c r="B128" s="1"/>
      <c r="C128" s="6"/>
      <c r="D128" s="1"/>
      <c r="E128" s="1"/>
      <c r="N128" s="7"/>
      <c r="O128" s="7"/>
    </row>
    <row r="129">
      <c r="A129" s="1"/>
      <c r="B129" s="1"/>
      <c r="C129" s="6"/>
      <c r="D129" s="1"/>
      <c r="E129" s="1"/>
      <c r="N129" s="7"/>
      <c r="O129" s="7"/>
    </row>
    <row r="130">
      <c r="A130" s="1"/>
      <c r="B130" s="1"/>
      <c r="C130" s="6"/>
      <c r="D130" s="1"/>
      <c r="E130" s="1"/>
      <c r="N130" s="7"/>
      <c r="O130" s="7"/>
    </row>
    <row r="131">
      <c r="A131" s="1"/>
      <c r="B131" s="1"/>
      <c r="C131" s="6"/>
      <c r="D131" s="1"/>
      <c r="E131" s="1"/>
      <c r="N131" s="7"/>
      <c r="O131" s="7"/>
    </row>
    <row r="132">
      <c r="A132" s="1"/>
      <c r="B132" s="1"/>
      <c r="C132" s="6"/>
      <c r="D132" s="1"/>
      <c r="E132" s="1"/>
      <c r="N132" s="7"/>
      <c r="O132" s="7"/>
    </row>
    <row r="133">
      <c r="A133" s="1"/>
      <c r="B133" s="1"/>
      <c r="C133" s="6"/>
      <c r="D133" s="1"/>
      <c r="E133" s="1"/>
      <c r="N133" s="7"/>
      <c r="O133" s="7"/>
    </row>
    <row r="134">
      <c r="A134" s="1"/>
      <c r="B134" s="1"/>
      <c r="C134" s="6"/>
      <c r="D134" s="1"/>
      <c r="E134" s="1"/>
      <c r="N134" s="7"/>
      <c r="O134" s="7"/>
    </row>
    <row r="135">
      <c r="A135" s="1"/>
      <c r="B135" s="1"/>
      <c r="C135" s="6"/>
      <c r="D135" s="1"/>
      <c r="E135" s="1"/>
      <c r="N135" s="7"/>
      <c r="O135" s="7"/>
    </row>
    <row r="136">
      <c r="A136" s="1"/>
      <c r="B136" s="1"/>
      <c r="C136" s="6"/>
      <c r="D136" s="1"/>
      <c r="E136" s="1"/>
      <c r="N136" s="7"/>
      <c r="O136" s="7"/>
    </row>
    <row r="137">
      <c r="A137" s="1"/>
      <c r="B137" s="1"/>
      <c r="C137" s="6"/>
      <c r="D137" s="1"/>
      <c r="E137" s="1"/>
      <c r="N137" s="7"/>
      <c r="O137" s="7"/>
    </row>
    <row r="138">
      <c r="A138" s="1"/>
      <c r="B138" s="1"/>
      <c r="C138" s="6"/>
      <c r="D138" s="1"/>
      <c r="E138" s="1"/>
      <c r="N138" s="7"/>
      <c r="O138" s="7"/>
    </row>
    <row r="139">
      <c r="A139" s="1"/>
      <c r="B139" s="1"/>
      <c r="C139" s="6"/>
      <c r="D139" s="1"/>
      <c r="E139" s="1"/>
      <c r="N139" s="7"/>
      <c r="O139" s="7"/>
    </row>
    <row r="140">
      <c r="A140" s="1"/>
      <c r="B140" s="1"/>
      <c r="C140" s="6"/>
      <c r="D140" s="1"/>
      <c r="E140" s="1"/>
      <c r="N140" s="7"/>
      <c r="O140" s="7"/>
    </row>
    <row r="141">
      <c r="A141" s="1"/>
      <c r="B141" s="1"/>
      <c r="C141" s="6"/>
      <c r="D141" s="1"/>
      <c r="E141" s="1"/>
      <c r="N141" s="7"/>
      <c r="O141" s="7"/>
    </row>
    <row r="142">
      <c r="A142" s="1"/>
      <c r="B142" s="1"/>
      <c r="C142" s="6"/>
      <c r="D142" s="1"/>
      <c r="E142" s="1"/>
      <c r="N142" s="7"/>
      <c r="O142" s="7"/>
    </row>
    <row r="143">
      <c r="A143" s="1"/>
      <c r="B143" s="1"/>
      <c r="C143" s="6"/>
      <c r="D143" s="1"/>
      <c r="E143" s="1"/>
      <c r="N143" s="7"/>
      <c r="O143" s="7"/>
    </row>
    <row r="144">
      <c r="A144" s="1"/>
      <c r="B144" s="1"/>
      <c r="C144" s="6"/>
      <c r="D144" s="1"/>
      <c r="E144" s="1"/>
      <c r="N144" s="7"/>
      <c r="O144" s="7"/>
    </row>
    <row r="145">
      <c r="A145" s="1"/>
      <c r="B145" s="1"/>
      <c r="C145" s="6"/>
      <c r="D145" s="1"/>
      <c r="E145" s="1"/>
      <c r="N145" s="7"/>
      <c r="O145" s="7"/>
    </row>
    <row r="146">
      <c r="A146" s="1"/>
      <c r="B146" s="1"/>
      <c r="C146" s="6"/>
      <c r="D146" s="1"/>
      <c r="E146" s="1"/>
      <c r="N146" s="7"/>
      <c r="O146" s="7"/>
    </row>
    <row r="147">
      <c r="A147" s="1"/>
      <c r="B147" s="1"/>
      <c r="C147" s="6"/>
      <c r="D147" s="1"/>
      <c r="E147" s="1"/>
      <c r="N147" s="7"/>
      <c r="O147" s="7"/>
    </row>
    <row r="148">
      <c r="A148" s="1"/>
      <c r="B148" s="1"/>
      <c r="C148" s="6"/>
      <c r="D148" s="1"/>
      <c r="E148" s="1"/>
      <c r="N148" s="7"/>
      <c r="O148" s="7"/>
    </row>
    <row r="149">
      <c r="A149" s="1"/>
      <c r="B149" s="1"/>
      <c r="C149" s="6"/>
      <c r="D149" s="1"/>
      <c r="E149" s="1"/>
      <c r="N149" s="7"/>
      <c r="O149" s="7"/>
    </row>
    <row r="150">
      <c r="A150" s="1"/>
      <c r="B150" s="1"/>
      <c r="C150" s="6"/>
      <c r="D150" s="1"/>
      <c r="E150" s="1"/>
      <c r="N150" s="7"/>
      <c r="O150" s="7"/>
    </row>
    <row r="151">
      <c r="A151" s="1"/>
      <c r="B151" s="1"/>
      <c r="C151" s="6"/>
      <c r="D151" s="1"/>
      <c r="E151" s="1"/>
      <c r="N151" s="7"/>
      <c r="O151" s="7"/>
    </row>
    <row r="152">
      <c r="A152" s="1"/>
      <c r="B152" s="1"/>
      <c r="C152" s="6"/>
      <c r="D152" s="1"/>
      <c r="E152" s="1"/>
      <c r="N152" s="7"/>
      <c r="O152" s="7"/>
    </row>
    <row r="153">
      <c r="A153" s="1"/>
      <c r="B153" s="1"/>
      <c r="C153" s="6"/>
      <c r="D153" s="1"/>
      <c r="E153" s="1"/>
      <c r="N153" s="7"/>
      <c r="O153" s="7"/>
    </row>
    <row r="154">
      <c r="A154" s="1"/>
      <c r="B154" s="1"/>
      <c r="C154" s="6"/>
      <c r="D154" s="1"/>
      <c r="E154" s="1"/>
      <c r="N154" s="7"/>
      <c r="O154" s="7"/>
    </row>
    <row r="155">
      <c r="A155" s="1"/>
      <c r="B155" s="1"/>
      <c r="C155" s="6"/>
      <c r="D155" s="1"/>
      <c r="E155" s="1"/>
      <c r="N155" s="7"/>
      <c r="O155" s="7"/>
    </row>
    <row r="156">
      <c r="A156" s="1"/>
      <c r="B156" s="1"/>
      <c r="C156" s="6"/>
      <c r="D156" s="1"/>
      <c r="E156" s="1"/>
      <c r="N156" s="7"/>
      <c r="O156" s="7"/>
    </row>
    <row r="157">
      <c r="A157" s="1"/>
      <c r="B157" s="1"/>
      <c r="C157" s="6"/>
      <c r="D157" s="1"/>
      <c r="E157" s="1"/>
      <c r="N157" s="7"/>
      <c r="O157" s="7"/>
    </row>
    <row r="158">
      <c r="A158" s="1"/>
      <c r="B158" s="1"/>
      <c r="C158" s="6"/>
      <c r="D158" s="1"/>
      <c r="E158" s="1"/>
      <c r="N158" s="7"/>
      <c r="O158" s="7"/>
    </row>
    <row r="159">
      <c r="A159" s="1"/>
      <c r="B159" s="1"/>
      <c r="C159" s="6"/>
      <c r="D159" s="1"/>
      <c r="E159" s="1"/>
      <c r="N159" s="7"/>
      <c r="O159" s="7"/>
    </row>
    <row r="160">
      <c r="A160" s="1"/>
      <c r="B160" s="1"/>
      <c r="C160" s="6"/>
      <c r="D160" s="1"/>
      <c r="E160" s="1"/>
      <c r="N160" s="7"/>
      <c r="O160" s="7"/>
    </row>
    <row r="161">
      <c r="A161" s="1"/>
      <c r="B161" s="1"/>
      <c r="C161" s="6"/>
      <c r="D161" s="1"/>
      <c r="E161" s="1"/>
      <c r="N161" s="7"/>
      <c r="O161" s="7"/>
    </row>
    <row r="162">
      <c r="A162" s="1"/>
      <c r="B162" s="1"/>
      <c r="C162" s="6"/>
      <c r="D162" s="1"/>
      <c r="E162" s="1"/>
      <c r="N162" s="7"/>
      <c r="O162" s="7"/>
    </row>
    <row r="163">
      <c r="A163" s="1"/>
      <c r="B163" s="1"/>
      <c r="C163" s="6"/>
      <c r="D163" s="1"/>
      <c r="E163" s="1"/>
      <c r="N163" s="7"/>
      <c r="O163" s="7"/>
    </row>
    <row r="164">
      <c r="A164" s="1"/>
      <c r="B164" s="1"/>
      <c r="C164" s="6"/>
      <c r="D164" s="1"/>
      <c r="E164" s="1"/>
      <c r="N164" s="7"/>
      <c r="O164" s="7"/>
    </row>
    <row r="165">
      <c r="A165" s="1"/>
      <c r="B165" s="1"/>
      <c r="C165" s="6"/>
      <c r="D165" s="1"/>
      <c r="E165" s="1"/>
      <c r="N165" s="7"/>
      <c r="O165" s="7"/>
    </row>
    <row r="166">
      <c r="A166" s="1"/>
      <c r="B166" s="1"/>
      <c r="C166" s="6"/>
      <c r="D166" s="1"/>
      <c r="E166" s="1"/>
      <c r="N166" s="7"/>
      <c r="O166" s="7"/>
    </row>
    <row r="167">
      <c r="A167" s="1"/>
      <c r="B167" s="1"/>
      <c r="C167" s="6"/>
      <c r="D167" s="1"/>
      <c r="E167" s="1"/>
      <c r="N167" s="7"/>
      <c r="O167" s="7"/>
    </row>
    <row r="168">
      <c r="A168" s="1"/>
      <c r="B168" s="1"/>
      <c r="C168" s="6"/>
      <c r="D168" s="1"/>
      <c r="E168" s="1"/>
      <c r="N168" s="7"/>
      <c r="O168" s="7"/>
    </row>
    <row r="169">
      <c r="A169" s="1"/>
      <c r="B169" s="1"/>
      <c r="C169" s="6"/>
      <c r="D169" s="1"/>
      <c r="E169" s="1"/>
      <c r="N169" s="7"/>
      <c r="O169" s="7"/>
    </row>
    <row r="170">
      <c r="A170" s="1"/>
      <c r="B170" s="1"/>
      <c r="C170" s="6"/>
      <c r="D170" s="1"/>
      <c r="E170" s="1"/>
      <c r="N170" s="7"/>
      <c r="O170" s="7"/>
    </row>
    <row r="171">
      <c r="A171" s="1"/>
      <c r="B171" s="1"/>
      <c r="C171" s="6"/>
      <c r="D171" s="1"/>
      <c r="E171" s="1"/>
      <c r="N171" s="7"/>
      <c r="O171" s="7"/>
    </row>
    <row r="172">
      <c r="A172" s="1"/>
      <c r="B172" s="1"/>
      <c r="C172" s="6"/>
      <c r="D172" s="1"/>
      <c r="E172" s="1"/>
      <c r="N172" s="7"/>
      <c r="O172" s="7"/>
    </row>
    <row r="173">
      <c r="A173" s="1"/>
      <c r="B173" s="1"/>
      <c r="C173" s="6"/>
      <c r="D173" s="1"/>
      <c r="E173" s="1"/>
      <c r="N173" s="7"/>
      <c r="O173" s="7"/>
    </row>
    <row r="174">
      <c r="A174" s="1"/>
      <c r="B174" s="1"/>
      <c r="C174" s="6"/>
      <c r="D174" s="1"/>
      <c r="E174" s="1"/>
      <c r="N174" s="7"/>
      <c r="O174" s="7"/>
    </row>
    <row r="175">
      <c r="A175" s="1"/>
      <c r="B175" s="1"/>
      <c r="C175" s="6"/>
      <c r="D175" s="1"/>
      <c r="E175" s="1"/>
      <c r="N175" s="7"/>
      <c r="O175" s="7"/>
    </row>
    <row r="176">
      <c r="A176" s="1"/>
      <c r="B176" s="1"/>
      <c r="C176" s="6"/>
      <c r="D176" s="1"/>
      <c r="E176" s="1"/>
      <c r="N176" s="7"/>
      <c r="O176" s="7"/>
    </row>
    <row r="177">
      <c r="A177" s="1"/>
      <c r="C177" s="7"/>
      <c r="N177" s="7"/>
      <c r="O177" s="7"/>
    </row>
    <row r="178">
      <c r="C178" s="7"/>
      <c r="N178" s="7"/>
      <c r="O178" s="7"/>
    </row>
    <row r="179">
      <c r="C179" s="7"/>
      <c r="N179" s="7"/>
      <c r="O179" s="7"/>
    </row>
    <row r="180">
      <c r="C180" s="7"/>
      <c r="N180" s="7"/>
      <c r="O180" s="7"/>
    </row>
    <row r="181">
      <c r="C181" s="7"/>
      <c r="N181" s="7"/>
      <c r="O181" s="7"/>
    </row>
    <row r="182">
      <c r="C182" s="7"/>
      <c r="N182" s="7"/>
      <c r="O182" s="7"/>
    </row>
    <row r="183">
      <c r="C183" s="7"/>
      <c r="N183" s="7"/>
      <c r="O183" s="7"/>
    </row>
    <row r="184">
      <c r="C184" s="7"/>
      <c r="N184" s="7"/>
      <c r="O184" s="7"/>
    </row>
    <row r="185">
      <c r="C185" s="7"/>
      <c r="N185" s="7"/>
      <c r="O185" s="7"/>
    </row>
    <row r="186">
      <c r="C186" s="7"/>
      <c r="N186" s="7"/>
      <c r="O186" s="7"/>
    </row>
    <row r="187">
      <c r="C187" s="7"/>
      <c r="N187" s="7"/>
      <c r="O187" s="7"/>
    </row>
    <row r="188">
      <c r="C188" s="7"/>
      <c r="N188" s="7"/>
      <c r="O188" s="7"/>
    </row>
    <row r="189">
      <c r="C189" s="7"/>
      <c r="N189" s="7"/>
      <c r="O189" s="7"/>
    </row>
    <row r="190">
      <c r="C190" s="7"/>
      <c r="N190" s="7"/>
      <c r="O190" s="7"/>
    </row>
    <row r="191">
      <c r="C191" s="7"/>
      <c r="N191" s="7"/>
      <c r="O191" s="7"/>
    </row>
    <row r="192">
      <c r="C192" s="7"/>
      <c r="N192" s="7"/>
      <c r="O192" s="7"/>
    </row>
    <row r="193">
      <c r="C193" s="7"/>
      <c r="N193" s="7"/>
      <c r="O193" s="7"/>
    </row>
    <row r="194">
      <c r="C194" s="7"/>
      <c r="N194" s="7"/>
      <c r="O194" s="7"/>
    </row>
    <row r="195">
      <c r="C195" s="7"/>
      <c r="N195" s="7"/>
      <c r="O195" s="7"/>
    </row>
    <row r="196">
      <c r="C196" s="7"/>
      <c r="N196" s="7"/>
      <c r="O196" s="7"/>
    </row>
    <row r="197">
      <c r="C197" s="7"/>
      <c r="N197" s="7"/>
      <c r="O197" s="7"/>
    </row>
    <row r="198">
      <c r="C198" s="7"/>
      <c r="N198" s="7"/>
      <c r="O198" s="7"/>
    </row>
    <row r="199">
      <c r="C199" s="7"/>
      <c r="N199" s="7"/>
      <c r="O199" s="7"/>
    </row>
    <row r="200">
      <c r="C200" s="7"/>
      <c r="N200" s="7"/>
      <c r="O200" s="7"/>
    </row>
    <row r="201">
      <c r="C201" s="7"/>
      <c r="N201" s="7"/>
      <c r="O201" s="7"/>
    </row>
    <row r="202">
      <c r="C202" s="7"/>
      <c r="N202" s="7"/>
      <c r="O202" s="7"/>
    </row>
    <row r="203">
      <c r="C203" s="7"/>
      <c r="N203" s="7"/>
      <c r="O203" s="7"/>
    </row>
    <row r="204">
      <c r="C204" s="7"/>
      <c r="N204" s="7"/>
      <c r="O204" s="7"/>
    </row>
    <row r="205">
      <c r="C205" s="7"/>
      <c r="N205" s="7"/>
      <c r="O205" s="7"/>
    </row>
    <row r="206">
      <c r="C206" s="7"/>
      <c r="N206" s="7"/>
      <c r="O206" s="7"/>
    </row>
    <row r="207">
      <c r="C207" s="7"/>
      <c r="N207" s="7"/>
      <c r="O207" s="7"/>
    </row>
    <row r="208">
      <c r="C208" s="7"/>
      <c r="N208" s="7"/>
      <c r="O208" s="7"/>
    </row>
    <row r="209">
      <c r="C209" s="7"/>
      <c r="N209" s="7"/>
      <c r="O209" s="7"/>
    </row>
    <row r="210">
      <c r="C210" s="7"/>
      <c r="N210" s="7"/>
      <c r="O210" s="7"/>
    </row>
    <row r="211">
      <c r="C211" s="7"/>
      <c r="N211" s="7"/>
      <c r="O211" s="7"/>
    </row>
    <row r="212">
      <c r="C212" s="7"/>
      <c r="N212" s="7"/>
      <c r="O212" s="7"/>
    </row>
    <row r="213">
      <c r="C213" s="7"/>
      <c r="N213" s="7"/>
      <c r="O213" s="7"/>
    </row>
    <row r="214">
      <c r="C214" s="7"/>
      <c r="N214" s="7"/>
      <c r="O214" s="7"/>
    </row>
    <row r="215">
      <c r="C215" s="7"/>
      <c r="N215" s="7"/>
      <c r="O215" s="7"/>
    </row>
    <row r="216">
      <c r="C216" s="7"/>
      <c r="N216" s="7"/>
      <c r="O216" s="7"/>
    </row>
    <row r="217">
      <c r="C217" s="7"/>
      <c r="N217" s="7"/>
      <c r="O217" s="7"/>
    </row>
    <row r="218">
      <c r="C218" s="7"/>
      <c r="N218" s="7"/>
      <c r="O218" s="7"/>
    </row>
    <row r="219">
      <c r="C219" s="7"/>
      <c r="N219" s="7"/>
      <c r="O219" s="7"/>
    </row>
    <row r="220">
      <c r="C220" s="7"/>
      <c r="N220" s="7"/>
      <c r="O220" s="7"/>
    </row>
    <row r="221">
      <c r="C221" s="7"/>
      <c r="N221" s="7"/>
      <c r="O221" s="7"/>
    </row>
    <row r="222">
      <c r="C222" s="7"/>
      <c r="N222" s="7"/>
      <c r="O222" s="7"/>
    </row>
    <row r="223">
      <c r="C223" s="7"/>
      <c r="N223" s="7"/>
      <c r="O223" s="7"/>
    </row>
    <row r="224">
      <c r="C224" s="7"/>
      <c r="N224" s="7"/>
      <c r="O224" s="7"/>
    </row>
    <row r="225">
      <c r="C225" s="7"/>
      <c r="N225" s="7"/>
      <c r="O225" s="7"/>
    </row>
    <row r="226">
      <c r="C226" s="7"/>
      <c r="N226" s="7"/>
      <c r="O226" s="7"/>
    </row>
    <row r="227">
      <c r="C227" s="7"/>
      <c r="N227" s="7"/>
      <c r="O227" s="7"/>
    </row>
    <row r="228">
      <c r="C228" s="7"/>
      <c r="N228" s="7"/>
      <c r="O228" s="7"/>
    </row>
    <row r="229">
      <c r="C229" s="7"/>
      <c r="N229" s="7"/>
      <c r="O229" s="7"/>
    </row>
    <row r="230">
      <c r="C230" s="7"/>
      <c r="N230" s="7"/>
      <c r="O230" s="7"/>
    </row>
    <row r="231">
      <c r="C231" s="7"/>
      <c r="N231" s="7"/>
      <c r="O231" s="7"/>
    </row>
    <row r="232">
      <c r="C232" s="7"/>
      <c r="N232" s="7"/>
      <c r="O232" s="7"/>
    </row>
    <row r="233">
      <c r="C233" s="7"/>
      <c r="N233" s="7"/>
      <c r="O233" s="7"/>
    </row>
    <row r="234">
      <c r="C234" s="7"/>
      <c r="N234" s="7"/>
      <c r="O234" s="7"/>
    </row>
    <row r="235">
      <c r="C235" s="7"/>
      <c r="N235" s="7"/>
      <c r="O235" s="7"/>
    </row>
    <row r="236">
      <c r="C236" s="7"/>
      <c r="N236" s="7"/>
      <c r="O236" s="7"/>
    </row>
    <row r="237">
      <c r="C237" s="7"/>
      <c r="N237" s="7"/>
      <c r="O237" s="7"/>
    </row>
    <row r="238">
      <c r="C238" s="7"/>
      <c r="N238" s="7"/>
      <c r="O238" s="7"/>
    </row>
    <row r="239">
      <c r="C239" s="7"/>
      <c r="N239" s="7"/>
      <c r="O239" s="7"/>
    </row>
    <row r="240">
      <c r="C240" s="7"/>
      <c r="N240" s="7"/>
      <c r="O240" s="7"/>
    </row>
    <row r="241">
      <c r="C241" s="7"/>
      <c r="N241" s="7"/>
      <c r="O241" s="7"/>
    </row>
    <row r="242">
      <c r="C242" s="7"/>
      <c r="N242" s="7"/>
      <c r="O242" s="7"/>
    </row>
    <row r="243">
      <c r="C243" s="7"/>
      <c r="N243" s="7"/>
      <c r="O243" s="7"/>
    </row>
    <row r="244">
      <c r="C244" s="7"/>
      <c r="N244" s="7"/>
      <c r="O244" s="7"/>
    </row>
    <row r="245">
      <c r="C245" s="7"/>
      <c r="N245" s="7"/>
      <c r="O245" s="7"/>
    </row>
    <row r="246">
      <c r="C246" s="7"/>
      <c r="N246" s="7"/>
      <c r="O246" s="7"/>
    </row>
    <row r="247">
      <c r="C247" s="7"/>
      <c r="N247" s="7"/>
      <c r="O247" s="7"/>
    </row>
    <row r="248">
      <c r="C248" s="7"/>
      <c r="N248" s="7"/>
      <c r="O248" s="7"/>
    </row>
    <row r="249">
      <c r="C249" s="7"/>
      <c r="N249" s="7"/>
      <c r="O249" s="7"/>
    </row>
    <row r="250">
      <c r="C250" s="7"/>
      <c r="N250" s="7"/>
      <c r="O250" s="7"/>
    </row>
    <row r="251">
      <c r="C251" s="7"/>
      <c r="N251" s="7"/>
      <c r="O251" s="7"/>
    </row>
    <row r="252">
      <c r="C252" s="7"/>
      <c r="N252" s="7"/>
      <c r="O252" s="7"/>
    </row>
    <row r="253">
      <c r="C253" s="7"/>
      <c r="N253" s="7"/>
      <c r="O253" s="7"/>
    </row>
    <row r="254">
      <c r="C254" s="7"/>
      <c r="N254" s="7"/>
      <c r="O254" s="7"/>
    </row>
    <row r="255">
      <c r="C255" s="7"/>
      <c r="N255" s="7"/>
      <c r="O255" s="7"/>
    </row>
    <row r="256">
      <c r="C256" s="7"/>
      <c r="N256" s="7"/>
      <c r="O256" s="7"/>
    </row>
    <row r="257">
      <c r="C257" s="7"/>
      <c r="N257" s="7"/>
      <c r="O257" s="7"/>
    </row>
    <row r="258">
      <c r="C258" s="7"/>
      <c r="N258" s="7"/>
      <c r="O258" s="7"/>
    </row>
    <row r="259">
      <c r="C259" s="7"/>
      <c r="N259" s="7"/>
      <c r="O259" s="7"/>
    </row>
    <row r="260">
      <c r="C260" s="7"/>
      <c r="N260" s="7"/>
      <c r="O260" s="7"/>
    </row>
    <row r="261">
      <c r="C261" s="7"/>
      <c r="N261" s="7"/>
      <c r="O261" s="7"/>
    </row>
    <row r="262">
      <c r="C262" s="7"/>
      <c r="N262" s="7"/>
      <c r="O262" s="7"/>
    </row>
    <row r="263">
      <c r="C263" s="7"/>
      <c r="N263" s="7"/>
      <c r="O263" s="7"/>
    </row>
    <row r="264">
      <c r="C264" s="7"/>
      <c r="N264" s="7"/>
      <c r="O264" s="7"/>
    </row>
    <row r="265">
      <c r="C265" s="7"/>
      <c r="N265" s="7"/>
      <c r="O265" s="7"/>
    </row>
    <row r="266">
      <c r="C266" s="7"/>
      <c r="N266" s="7"/>
      <c r="O266" s="7"/>
    </row>
    <row r="267">
      <c r="C267" s="7"/>
      <c r="N267" s="7"/>
      <c r="O267" s="7"/>
    </row>
    <row r="268">
      <c r="C268" s="7"/>
      <c r="N268" s="7"/>
      <c r="O268" s="7"/>
    </row>
    <row r="269">
      <c r="C269" s="7"/>
      <c r="N269" s="7"/>
      <c r="O269" s="7"/>
    </row>
    <row r="270">
      <c r="C270" s="7"/>
      <c r="N270" s="7"/>
      <c r="O270" s="7"/>
    </row>
    <row r="271">
      <c r="C271" s="7"/>
      <c r="N271" s="7"/>
      <c r="O271" s="7"/>
    </row>
    <row r="272">
      <c r="C272" s="7"/>
      <c r="N272" s="7"/>
      <c r="O272" s="7"/>
    </row>
    <row r="273">
      <c r="C273" s="7"/>
      <c r="N273" s="7"/>
      <c r="O273" s="7"/>
    </row>
    <row r="274">
      <c r="C274" s="7"/>
      <c r="N274" s="7"/>
      <c r="O274" s="7"/>
    </row>
    <row r="275">
      <c r="C275" s="7"/>
      <c r="N275" s="7"/>
      <c r="O275" s="7"/>
    </row>
    <row r="276">
      <c r="C276" s="7"/>
      <c r="N276" s="7"/>
      <c r="O276" s="7"/>
    </row>
    <row r="277">
      <c r="C277" s="7"/>
      <c r="N277" s="7"/>
      <c r="O277" s="7"/>
    </row>
    <row r="278">
      <c r="C278" s="7"/>
      <c r="N278" s="7"/>
      <c r="O278" s="7"/>
    </row>
    <row r="279">
      <c r="C279" s="7"/>
      <c r="N279" s="7"/>
      <c r="O279" s="7"/>
    </row>
    <row r="280">
      <c r="C280" s="7"/>
      <c r="N280" s="7"/>
      <c r="O280" s="7"/>
    </row>
    <row r="281">
      <c r="C281" s="7"/>
      <c r="N281" s="7"/>
      <c r="O281" s="7"/>
    </row>
    <row r="282">
      <c r="C282" s="7"/>
      <c r="N282" s="7"/>
      <c r="O282" s="7"/>
    </row>
    <row r="283">
      <c r="C283" s="7"/>
      <c r="N283" s="7"/>
      <c r="O283" s="7"/>
    </row>
    <row r="284">
      <c r="C284" s="7"/>
      <c r="N284" s="7"/>
      <c r="O284" s="7"/>
    </row>
    <row r="285">
      <c r="C285" s="7"/>
      <c r="N285" s="7"/>
      <c r="O285" s="7"/>
    </row>
    <row r="286">
      <c r="C286" s="7"/>
      <c r="N286" s="7"/>
      <c r="O286" s="7"/>
    </row>
    <row r="287">
      <c r="C287" s="7"/>
      <c r="N287" s="7"/>
      <c r="O287" s="7"/>
    </row>
    <row r="288">
      <c r="C288" s="7"/>
      <c r="N288" s="7"/>
      <c r="O288" s="7"/>
    </row>
    <row r="289">
      <c r="C289" s="7"/>
      <c r="N289" s="7"/>
      <c r="O289" s="7"/>
    </row>
    <row r="290">
      <c r="C290" s="7"/>
      <c r="N290" s="7"/>
      <c r="O290" s="7"/>
    </row>
    <row r="291">
      <c r="C291" s="7"/>
      <c r="N291" s="7"/>
      <c r="O291" s="7"/>
    </row>
    <row r="292">
      <c r="C292" s="7"/>
      <c r="N292" s="7"/>
      <c r="O292" s="7"/>
    </row>
    <row r="293">
      <c r="C293" s="7"/>
      <c r="N293" s="7"/>
      <c r="O293" s="7"/>
    </row>
    <row r="294">
      <c r="C294" s="7"/>
      <c r="N294" s="7"/>
      <c r="O294" s="7"/>
    </row>
    <row r="295">
      <c r="C295" s="7"/>
      <c r="N295" s="7"/>
      <c r="O295" s="7"/>
    </row>
    <row r="296">
      <c r="C296" s="7"/>
      <c r="N296" s="7"/>
      <c r="O296" s="7"/>
    </row>
    <row r="297">
      <c r="C297" s="7"/>
      <c r="N297" s="7"/>
      <c r="O297" s="7"/>
    </row>
    <row r="298">
      <c r="C298" s="7"/>
      <c r="N298" s="7"/>
      <c r="O298" s="7"/>
    </row>
    <row r="299">
      <c r="C299" s="7"/>
      <c r="N299" s="7"/>
      <c r="O299" s="7"/>
    </row>
    <row r="300">
      <c r="C300" s="7"/>
      <c r="N300" s="7"/>
      <c r="O300" s="7"/>
    </row>
    <row r="301">
      <c r="C301" s="7"/>
      <c r="N301" s="7"/>
      <c r="O301" s="7"/>
    </row>
    <row r="302">
      <c r="C302" s="7"/>
      <c r="N302" s="7"/>
      <c r="O302" s="7"/>
    </row>
    <row r="303">
      <c r="C303" s="7"/>
      <c r="N303" s="7"/>
      <c r="O303" s="7"/>
    </row>
    <row r="304">
      <c r="C304" s="7"/>
      <c r="N304" s="7"/>
      <c r="O304" s="7"/>
    </row>
    <row r="305">
      <c r="C305" s="7"/>
      <c r="N305" s="7"/>
      <c r="O305" s="7"/>
    </row>
    <row r="306">
      <c r="C306" s="7"/>
      <c r="N306" s="7"/>
      <c r="O306" s="7"/>
    </row>
    <row r="307">
      <c r="C307" s="7"/>
      <c r="N307" s="7"/>
      <c r="O307" s="7"/>
    </row>
    <row r="308">
      <c r="C308" s="7"/>
      <c r="N308" s="7"/>
      <c r="O308" s="7"/>
    </row>
    <row r="309">
      <c r="C309" s="7"/>
      <c r="N309" s="7"/>
      <c r="O309" s="7"/>
    </row>
    <row r="310">
      <c r="C310" s="7"/>
      <c r="N310" s="7"/>
      <c r="O310" s="7"/>
    </row>
    <row r="311">
      <c r="C311" s="7"/>
      <c r="N311" s="7"/>
      <c r="O311" s="7"/>
    </row>
    <row r="312">
      <c r="C312" s="7"/>
      <c r="N312" s="7"/>
      <c r="O312" s="7"/>
    </row>
    <row r="313">
      <c r="C313" s="7"/>
      <c r="N313" s="7"/>
      <c r="O313" s="7"/>
    </row>
    <row r="314">
      <c r="C314" s="7"/>
      <c r="N314" s="7"/>
      <c r="O314" s="7"/>
    </row>
    <row r="315">
      <c r="C315" s="7"/>
      <c r="N315" s="7"/>
      <c r="O315" s="7"/>
    </row>
    <row r="316">
      <c r="C316" s="7"/>
      <c r="N316" s="7"/>
      <c r="O316" s="7"/>
    </row>
    <row r="317">
      <c r="C317" s="7"/>
      <c r="N317" s="7"/>
      <c r="O317" s="7"/>
    </row>
    <row r="318">
      <c r="C318" s="7"/>
      <c r="N318" s="7"/>
      <c r="O318" s="7"/>
    </row>
    <row r="319">
      <c r="C319" s="7"/>
      <c r="N319" s="7"/>
      <c r="O319" s="7"/>
    </row>
    <row r="320">
      <c r="C320" s="7"/>
      <c r="N320" s="7"/>
      <c r="O320" s="7"/>
    </row>
    <row r="321">
      <c r="C321" s="7"/>
      <c r="N321" s="7"/>
      <c r="O321" s="7"/>
    </row>
    <row r="322">
      <c r="C322" s="7"/>
      <c r="N322" s="7"/>
      <c r="O322" s="7"/>
    </row>
    <row r="323">
      <c r="C323" s="7"/>
      <c r="N323" s="7"/>
      <c r="O323" s="7"/>
    </row>
    <row r="324">
      <c r="C324" s="7"/>
      <c r="N324" s="7"/>
      <c r="O324" s="7"/>
    </row>
    <row r="325">
      <c r="C325" s="7"/>
      <c r="N325" s="7"/>
      <c r="O325" s="7"/>
    </row>
    <row r="326">
      <c r="C326" s="7"/>
      <c r="N326" s="7"/>
      <c r="O326" s="7"/>
    </row>
    <row r="327">
      <c r="C327" s="7"/>
      <c r="N327" s="7"/>
      <c r="O327" s="7"/>
    </row>
    <row r="328">
      <c r="C328" s="7"/>
      <c r="N328" s="7"/>
      <c r="O328" s="7"/>
    </row>
    <row r="329">
      <c r="C329" s="7"/>
      <c r="N329" s="7"/>
      <c r="O329" s="7"/>
    </row>
    <row r="330">
      <c r="C330" s="7"/>
      <c r="N330" s="7"/>
      <c r="O330" s="7"/>
    </row>
    <row r="331">
      <c r="C331" s="7"/>
      <c r="N331" s="7"/>
      <c r="O331" s="7"/>
    </row>
    <row r="332">
      <c r="C332" s="7"/>
      <c r="N332" s="7"/>
      <c r="O332" s="7"/>
    </row>
    <row r="333">
      <c r="C333" s="7"/>
      <c r="N333" s="7"/>
      <c r="O333" s="7"/>
    </row>
    <row r="334">
      <c r="C334" s="7"/>
      <c r="N334" s="7"/>
      <c r="O334" s="7"/>
    </row>
    <row r="335">
      <c r="C335" s="7"/>
      <c r="N335" s="7"/>
      <c r="O335" s="7"/>
    </row>
    <row r="336">
      <c r="C336" s="7"/>
      <c r="N336" s="7"/>
      <c r="O336" s="7"/>
    </row>
    <row r="337">
      <c r="C337" s="7"/>
      <c r="N337" s="7"/>
      <c r="O337" s="7"/>
    </row>
    <row r="338">
      <c r="C338" s="7"/>
      <c r="N338" s="7"/>
      <c r="O338" s="7"/>
    </row>
    <row r="339">
      <c r="C339" s="7"/>
      <c r="N339" s="7"/>
      <c r="O339" s="7"/>
    </row>
    <row r="340">
      <c r="C340" s="7"/>
      <c r="N340" s="7"/>
      <c r="O340" s="7"/>
    </row>
    <row r="341">
      <c r="C341" s="7"/>
      <c r="N341" s="7"/>
      <c r="O341" s="7"/>
    </row>
    <row r="342">
      <c r="C342" s="7"/>
      <c r="N342" s="7"/>
      <c r="O342" s="7"/>
    </row>
    <row r="343">
      <c r="C343" s="7"/>
      <c r="N343" s="7"/>
      <c r="O343" s="7"/>
    </row>
    <row r="344">
      <c r="C344" s="7"/>
      <c r="N344" s="7"/>
      <c r="O344" s="7"/>
    </row>
    <row r="345">
      <c r="C345" s="7"/>
      <c r="N345" s="7"/>
      <c r="O345" s="7"/>
    </row>
    <row r="346">
      <c r="C346" s="7"/>
      <c r="N346" s="7"/>
      <c r="O346" s="7"/>
    </row>
    <row r="347">
      <c r="C347" s="7"/>
      <c r="N347" s="7"/>
      <c r="O347" s="7"/>
    </row>
    <row r="348">
      <c r="C348" s="7"/>
      <c r="N348" s="7"/>
      <c r="O348" s="7"/>
    </row>
    <row r="349">
      <c r="C349" s="7"/>
      <c r="N349" s="7"/>
      <c r="O349" s="7"/>
    </row>
    <row r="350">
      <c r="C350" s="7"/>
      <c r="N350" s="7"/>
      <c r="O350" s="7"/>
    </row>
    <row r="351">
      <c r="C351" s="7"/>
      <c r="N351" s="7"/>
      <c r="O351" s="7"/>
    </row>
    <row r="352">
      <c r="C352" s="7"/>
      <c r="N352" s="7"/>
      <c r="O352" s="7"/>
    </row>
    <row r="353">
      <c r="C353" s="7"/>
      <c r="N353" s="7"/>
      <c r="O353" s="7"/>
    </row>
    <row r="354">
      <c r="C354" s="7"/>
      <c r="N354" s="7"/>
      <c r="O354" s="7"/>
    </row>
    <row r="355">
      <c r="C355" s="7"/>
      <c r="N355" s="7"/>
      <c r="O355" s="7"/>
    </row>
    <row r="356">
      <c r="C356" s="7"/>
      <c r="N356" s="7"/>
      <c r="O356" s="7"/>
    </row>
    <row r="357">
      <c r="C357" s="7"/>
      <c r="N357" s="7"/>
      <c r="O357" s="7"/>
    </row>
    <row r="358">
      <c r="C358" s="7"/>
      <c r="N358" s="7"/>
      <c r="O358" s="7"/>
    </row>
    <row r="359">
      <c r="C359" s="7"/>
      <c r="N359" s="7"/>
      <c r="O359" s="7"/>
    </row>
    <row r="360">
      <c r="C360" s="7"/>
      <c r="N360" s="7"/>
      <c r="O360" s="7"/>
    </row>
    <row r="361">
      <c r="C361" s="7"/>
      <c r="N361" s="7"/>
      <c r="O361" s="7"/>
    </row>
    <row r="362">
      <c r="C362" s="7"/>
      <c r="N362" s="7"/>
      <c r="O362" s="7"/>
    </row>
    <row r="363">
      <c r="C363" s="7"/>
      <c r="N363" s="7"/>
      <c r="O363" s="7"/>
    </row>
    <row r="364">
      <c r="C364" s="7"/>
      <c r="N364" s="7"/>
      <c r="O364" s="7"/>
    </row>
    <row r="365">
      <c r="C365" s="7"/>
      <c r="N365" s="7"/>
      <c r="O365" s="7"/>
    </row>
    <row r="366">
      <c r="C366" s="7"/>
      <c r="N366" s="7"/>
      <c r="O366" s="7"/>
    </row>
    <row r="367">
      <c r="C367" s="7"/>
      <c r="N367" s="7"/>
      <c r="O367" s="7"/>
    </row>
    <row r="368">
      <c r="C368" s="7"/>
      <c r="N368" s="7"/>
      <c r="O368" s="7"/>
    </row>
    <row r="369">
      <c r="C369" s="7"/>
      <c r="N369" s="7"/>
      <c r="O369" s="7"/>
    </row>
    <row r="370">
      <c r="C370" s="7"/>
      <c r="N370" s="7"/>
      <c r="O370" s="7"/>
    </row>
    <row r="371">
      <c r="C371" s="7"/>
      <c r="N371" s="7"/>
      <c r="O371" s="7"/>
    </row>
    <row r="372">
      <c r="C372" s="7"/>
      <c r="N372" s="7"/>
      <c r="O372" s="7"/>
    </row>
    <row r="373">
      <c r="C373" s="7"/>
      <c r="N373" s="7"/>
      <c r="O373" s="7"/>
    </row>
    <row r="374">
      <c r="C374" s="7"/>
      <c r="N374" s="7"/>
      <c r="O374" s="7"/>
    </row>
    <row r="375">
      <c r="C375" s="7"/>
      <c r="N375" s="7"/>
      <c r="O375" s="7"/>
    </row>
    <row r="376">
      <c r="C376" s="7"/>
      <c r="N376" s="7"/>
      <c r="O376" s="7"/>
    </row>
    <row r="377">
      <c r="C377" s="7"/>
      <c r="N377" s="7"/>
      <c r="O377" s="7"/>
    </row>
    <row r="378">
      <c r="C378" s="7"/>
      <c r="N378" s="7"/>
      <c r="O378" s="7"/>
    </row>
    <row r="379">
      <c r="C379" s="7"/>
      <c r="N379" s="7"/>
      <c r="O379" s="7"/>
    </row>
    <row r="380">
      <c r="C380" s="7"/>
      <c r="N380" s="7"/>
      <c r="O380" s="7"/>
    </row>
    <row r="381">
      <c r="C381" s="7"/>
      <c r="N381" s="7"/>
      <c r="O381" s="7"/>
    </row>
    <row r="382">
      <c r="C382" s="7"/>
      <c r="N382" s="7"/>
      <c r="O382" s="7"/>
    </row>
    <row r="383">
      <c r="C383" s="7"/>
      <c r="N383" s="7"/>
      <c r="O383" s="7"/>
    </row>
    <row r="384">
      <c r="C384" s="7"/>
      <c r="N384" s="7"/>
      <c r="O384" s="7"/>
    </row>
    <row r="385">
      <c r="C385" s="7"/>
      <c r="N385" s="7"/>
      <c r="O385" s="7"/>
    </row>
    <row r="386">
      <c r="C386" s="7"/>
      <c r="N386" s="7"/>
      <c r="O386" s="7"/>
    </row>
    <row r="387">
      <c r="C387" s="7"/>
      <c r="N387" s="7"/>
      <c r="O387" s="7"/>
    </row>
    <row r="388">
      <c r="C388" s="7"/>
      <c r="N388" s="7"/>
      <c r="O388" s="7"/>
    </row>
    <row r="389">
      <c r="C389" s="7"/>
      <c r="N389" s="7"/>
      <c r="O389" s="7"/>
    </row>
    <row r="390">
      <c r="C390" s="7"/>
      <c r="N390" s="7"/>
      <c r="O390" s="7"/>
    </row>
    <row r="391">
      <c r="C391" s="7"/>
      <c r="N391" s="7"/>
      <c r="O391" s="7"/>
    </row>
    <row r="392">
      <c r="C392" s="7"/>
      <c r="N392" s="7"/>
      <c r="O392" s="7"/>
    </row>
    <row r="393">
      <c r="C393" s="7"/>
      <c r="N393" s="7"/>
      <c r="O393" s="7"/>
    </row>
    <row r="394">
      <c r="C394" s="7"/>
      <c r="N394" s="7"/>
      <c r="O394" s="7"/>
    </row>
    <row r="395">
      <c r="C395" s="7"/>
      <c r="N395" s="7"/>
      <c r="O395" s="7"/>
    </row>
    <row r="396">
      <c r="C396" s="7"/>
      <c r="N396" s="7"/>
      <c r="O396" s="7"/>
    </row>
    <row r="397">
      <c r="C397" s="7"/>
      <c r="N397" s="7"/>
      <c r="O397" s="7"/>
    </row>
    <row r="398">
      <c r="C398" s="7"/>
      <c r="N398" s="7"/>
      <c r="O398" s="7"/>
    </row>
    <row r="399">
      <c r="C399" s="7"/>
      <c r="N399" s="7"/>
      <c r="O399" s="7"/>
    </row>
    <row r="400">
      <c r="C400" s="7"/>
      <c r="N400" s="7"/>
      <c r="O400" s="7"/>
    </row>
    <row r="401">
      <c r="C401" s="7"/>
      <c r="N401" s="7"/>
      <c r="O401" s="7"/>
    </row>
    <row r="402">
      <c r="C402" s="7"/>
      <c r="N402" s="7"/>
      <c r="O402" s="7"/>
    </row>
    <row r="403">
      <c r="C403" s="7"/>
      <c r="N403" s="7"/>
      <c r="O403" s="7"/>
    </row>
    <row r="404">
      <c r="C404" s="7"/>
      <c r="N404" s="7"/>
      <c r="O404" s="7"/>
    </row>
    <row r="405">
      <c r="C405" s="7"/>
      <c r="N405" s="7"/>
      <c r="O405" s="7"/>
    </row>
    <row r="406">
      <c r="C406" s="7"/>
      <c r="N406" s="7"/>
      <c r="O406" s="7"/>
    </row>
    <row r="407">
      <c r="C407" s="7"/>
      <c r="N407" s="7"/>
      <c r="O407" s="7"/>
    </row>
    <row r="408">
      <c r="C408" s="7"/>
      <c r="N408" s="7"/>
      <c r="O408" s="7"/>
    </row>
    <row r="409">
      <c r="C409" s="7"/>
      <c r="N409" s="7"/>
      <c r="O409" s="7"/>
    </row>
    <row r="410">
      <c r="C410" s="7"/>
      <c r="N410" s="7"/>
      <c r="O410" s="7"/>
    </row>
    <row r="411">
      <c r="C411" s="7"/>
      <c r="N411" s="7"/>
      <c r="O411" s="7"/>
    </row>
    <row r="412">
      <c r="C412" s="7"/>
      <c r="N412" s="7"/>
      <c r="O412" s="7"/>
    </row>
    <row r="413">
      <c r="C413" s="7"/>
      <c r="N413" s="7"/>
      <c r="O413" s="7"/>
    </row>
    <row r="414">
      <c r="C414" s="7"/>
      <c r="N414" s="7"/>
      <c r="O414" s="7"/>
    </row>
    <row r="415">
      <c r="C415" s="7"/>
      <c r="N415" s="7"/>
      <c r="O415" s="7"/>
    </row>
    <row r="416">
      <c r="C416" s="7"/>
      <c r="N416" s="7"/>
      <c r="O416" s="7"/>
    </row>
    <row r="417">
      <c r="C417" s="7"/>
      <c r="N417" s="7"/>
      <c r="O417" s="7"/>
    </row>
    <row r="418">
      <c r="C418" s="7"/>
      <c r="N418" s="7"/>
      <c r="O418" s="7"/>
    </row>
    <row r="419">
      <c r="C419" s="7"/>
      <c r="N419" s="7"/>
      <c r="O419" s="7"/>
    </row>
    <row r="420">
      <c r="C420" s="7"/>
      <c r="N420" s="7"/>
      <c r="O420" s="7"/>
    </row>
    <row r="421">
      <c r="C421" s="7"/>
      <c r="N421" s="7"/>
      <c r="O421" s="7"/>
    </row>
    <row r="422">
      <c r="C422" s="7"/>
      <c r="N422" s="7"/>
      <c r="O422" s="7"/>
    </row>
    <row r="423">
      <c r="C423" s="7"/>
      <c r="N423" s="7"/>
      <c r="O423" s="7"/>
    </row>
    <row r="424">
      <c r="C424" s="7"/>
      <c r="N424" s="7"/>
      <c r="O424" s="7"/>
    </row>
    <row r="425">
      <c r="C425" s="7"/>
      <c r="N425" s="7"/>
      <c r="O425" s="7"/>
    </row>
    <row r="426">
      <c r="C426" s="7"/>
      <c r="N426" s="7"/>
      <c r="O426" s="7"/>
    </row>
    <row r="427">
      <c r="C427" s="7"/>
      <c r="N427" s="7"/>
      <c r="O427" s="7"/>
    </row>
    <row r="428">
      <c r="C428" s="7"/>
      <c r="N428" s="7"/>
      <c r="O428" s="7"/>
    </row>
    <row r="429">
      <c r="C429" s="7"/>
      <c r="N429" s="7"/>
      <c r="O429" s="7"/>
    </row>
    <row r="430">
      <c r="C430" s="7"/>
      <c r="N430" s="7"/>
      <c r="O430" s="7"/>
    </row>
    <row r="431">
      <c r="C431" s="7"/>
      <c r="N431" s="7"/>
      <c r="O431" s="7"/>
    </row>
    <row r="432">
      <c r="C432" s="7"/>
      <c r="N432" s="7"/>
      <c r="O432" s="7"/>
    </row>
    <row r="433">
      <c r="C433" s="7"/>
      <c r="N433" s="7"/>
      <c r="O433" s="7"/>
    </row>
    <row r="434">
      <c r="C434" s="7"/>
      <c r="N434" s="7"/>
      <c r="O434" s="7"/>
    </row>
    <row r="435">
      <c r="C435" s="7"/>
      <c r="N435" s="7"/>
      <c r="O435" s="7"/>
    </row>
    <row r="436">
      <c r="C436" s="7"/>
      <c r="N436" s="7"/>
      <c r="O436" s="7"/>
    </row>
    <row r="437">
      <c r="C437" s="7"/>
      <c r="N437" s="7"/>
      <c r="O437" s="7"/>
    </row>
    <row r="438">
      <c r="C438" s="7"/>
      <c r="N438" s="7"/>
      <c r="O438" s="7"/>
    </row>
    <row r="439">
      <c r="C439" s="7"/>
      <c r="N439" s="7"/>
      <c r="O439" s="7"/>
    </row>
    <row r="440">
      <c r="C440" s="7"/>
      <c r="N440" s="7"/>
      <c r="O440" s="7"/>
    </row>
    <row r="441">
      <c r="C441" s="7"/>
      <c r="N441" s="7"/>
      <c r="O441" s="7"/>
    </row>
    <row r="442">
      <c r="C442" s="7"/>
      <c r="N442" s="7"/>
      <c r="O442" s="7"/>
    </row>
    <row r="443">
      <c r="C443" s="7"/>
      <c r="N443" s="7"/>
      <c r="O443" s="7"/>
    </row>
    <row r="444">
      <c r="C444" s="7"/>
      <c r="N444" s="7"/>
      <c r="O444" s="7"/>
    </row>
    <row r="445">
      <c r="C445" s="7"/>
      <c r="N445" s="7"/>
      <c r="O445" s="7"/>
    </row>
    <row r="446">
      <c r="C446" s="7"/>
      <c r="N446" s="7"/>
      <c r="O446" s="7"/>
    </row>
    <row r="447">
      <c r="C447" s="7"/>
      <c r="N447" s="7"/>
      <c r="O447" s="7"/>
    </row>
    <row r="448">
      <c r="C448" s="7"/>
      <c r="N448" s="7"/>
      <c r="O448" s="7"/>
    </row>
    <row r="449">
      <c r="C449" s="7"/>
      <c r="N449" s="7"/>
      <c r="O449" s="7"/>
    </row>
    <row r="450">
      <c r="C450" s="7"/>
      <c r="N450" s="7"/>
      <c r="O450" s="7"/>
    </row>
    <row r="451">
      <c r="C451" s="7"/>
      <c r="N451" s="7"/>
      <c r="O451" s="7"/>
    </row>
    <row r="452">
      <c r="C452" s="7"/>
      <c r="N452" s="7"/>
      <c r="O452" s="7"/>
    </row>
    <row r="453">
      <c r="C453" s="7"/>
      <c r="N453" s="7"/>
      <c r="O453" s="7"/>
    </row>
    <row r="454">
      <c r="C454" s="7"/>
      <c r="N454" s="7"/>
      <c r="O454" s="7"/>
    </row>
    <row r="455">
      <c r="C455" s="7"/>
      <c r="N455" s="7"/>
      <c r="O455" s="7"/>
    </row>
    <row r="456">
      <c r="C456" s="7"/>
      <c r="N456" s="7"/>
      <c r="O456" s="7"/>
    </row>
    <row r="457">
      <c r="C457" s="7"/>
      <c r="N457" s="7"/>
      <c r="O457" s="7"/>
    </row>
    <row r="458">
      <c r="C458" s="7"/>
      <c r="N458" s="7"/>
      <c r="O458" s="7"/>
    </row>
    <row r="459">
      <c r="C459" s="7"/>
      <c r="N459" s="7"/>
      <c r="O459" s="7"/>
    </row>
    <row r="460">
      <c r="C460" s="7"/>
      <c r="N460" s="7"/>
      <c r="O460" s="7"/>
    </row>
    <row r="461">
      <c r="C461" s="7"/>
      <c r="N461" s="7"/>
      <c r="O461" s="7"/>
    </row>
    <row r="462">
      <c r="C462" s="7"/>
      <c r="N462" s="7"/>
      <c r="O462" s="7"/>
    </row>
    <row r="463">
      <c r="C463" s="7"/>
      <c r="N463" s="7"/>
      <c r="O463" s="7"/>
    </row>
    <row r="464">
      <c r="C464" s="7"/>
      <c r="N464" s="7"/>
      <c r="O464" s="7"/>
    </row>
    <row r="465">
      <c r="C465" s="7"/>
      <c r="N465" s="7"/>
      <c r="O465" s="7"/>
    </row>
    <row r="466">
      <c r="C466" s="7"/>
      <c r="N466" s="7"/>
      <c r="O466" s="7"/>
    </row>
    <row r="467">
      <c r="C467" s="7"/>
      <c r="N467" s="7"/>
      <c r="O467" s="7"/>
    </row>
    <row r="468">
      <c r="C468" s="7"/>
      <c r="N468" s="7"/>
      <c r="O468" s="7"/>
    </row>
    <row r="469">
      <c r="C469" s="7"/>
      <c r="N469" s="7"/>
      <c r="O469" s="7"/>
    </row>
    <row r="470">
      <c r="C470" s="7"/>
      <c r="N470" s="7"/>
      <c r="O470" s="7"/>
    </row>
    <row r="471">
      <c r="C471" s="7"/>
      <c r="N471" s="7"/>
      <c r="O471" s="7"/>
    </row>
    <row r="472">
      <c r="C472" s="7"/>
      <c r="N472" s="7"/>
      <c r="O472" s="7"/>
    </row>
    <row r="473">
      <c r="C473" s="7"/>
      <c r="N473" s="7"/>
      <c r="O473" s="7"/>
    </row>
    <row r="474">
      <c r="C474" s="7"/>
      <c r="N474" s="7"/>
      <c r="O474" s="7"/>
    </row>
    <row r="475">
      <c r="C475" s="7"/>
      <c r="N475" s="7"/>
      <c r="O475" s="7"/>
    </row>
    <row r="476">
      <c r="C476" s="7"/>
      <c r="N476" s="7"/>
      <c r="O476" s="7"/>
    </row>
    <row r="477">
      <c r="C477" s="7"/>
      <c r="N477" s="7"/>
      <c r="O477" s="7"/>
    </row>
    <row r="478">
      <c r="C478" s="7"/>
      <c r="N478" s="7"/>
      <c r="O478" s="7"/>
    </row>
    <row r="479">
      <c r="C479" s="7"/>
      <c r="N479" s="7"/>
      <c r="O479" s="7"/>
    </row>
    <row r="480">
      <c r="C480" s="7"/>
      <c r="N480" s="7"/>
      <c r="O480" s="7"/>
    </row>
    <row r="481">
      <c r="C481" s="7"/>
      <c r="N481" s="7"/>
      <c r="O481" s="7"/>
    </row>
    <row r="482">
      <c r="C482" s="7"/>
      <c r="N482" s="7"/>
      <c r="O482" s="7"/>
    </row>
    <row r="483">
      <c r="C483" s="7"/>
      <c r="N483" s="7"/>
      <c r="O483" s="7"/>
    </row>
    <row r="484">
      <c r="C484" s="7"/>
      <c r="N484" s="7"/>
      <c r="O484" s="7"/>
    </row>
    <row r="485">
      <c r="C485" s="7"/>
      <c r="N485" s="7"/>
      <c r="O485" s="7"/>
    </row>
    <row r="486">
      <c r="C486" s="7"/>
      <c r="N486" s="7"/>
      <c r="O486" s="7"/>
    </row>
    <row r="487">
      <c r="C487" s="7"/>
      <c r="N487" s="7"/>
      <c r="O487" s="7"/>
    </row>
    <row r="488">
      <c r="C488" s="7"/>
      <c r="N488" s="7"/>
      <c r="O488" s="7"/>
    </row>
    <row r="489">
      <c r="C489" s="7"/>
      <c r="N489" s="7"/>
      <c r="O489" s="7"/>
    </row>
    <row r="490">
      <c r="C490" s="7"/>
      <c r="N490" s="7"/>
      <c r="O490" s="7"/>
    </row>
    <row r="491">
      <c r="C491" s="7"/>
      <c r="N491" s="7"/>
      <c r="O491" s="7"/>
    </row>
    <row r="492">
      <c r="C492" s="7"/>
      <c r="N492" s="7"/>
      <c r="O492" s="7"/>
    </row>
    <row r="493">
      <c r="C493" s="7"/>
      <c r="N493" s="7"/>
      <c r="O493" s="7"/>
    </row>
    <row r="494">
      <c r="C494" s="7"/>
      <c r="N494" s="7"/>
      <c r="O494" s="7"/>
    </row>
    <row r="495">
      <c r="C495" s="7"/>
      <c r="N495" s="7"/>
      <c r="O495" s="7"/>
    </row>
    <row r="496">
      <c r="C496" s="7"/>
      <c r="N496" s="7"/>
      <c r="O496" s="7"/>
    </row>
    <row r="497">
      <c r="C497" s="7"/>
      <c r="N497" s="7"/>
      <c r="O497" s="7"/>
    </row>
    <row r="498">
      <c r="C498" s="7"/>
      <c r="N498" s="7"/>
      <c r="O498" s="7"/>
    </row>
    <row r="499">
      <c r="C499" s="7"/>
      <c r="N499" s="7"/>
      <c r="O499" s="7"/>
    </row>
    <row r="500">
      <c r="C500" s="7"/>
      <c r="N500" s="7"/>
      <c r="O500" s="7"/>
    </row>
    <row r="501">
      <c r="C501" s="7"/>
      <c r="N501" s="7"/>
      <c r="O501" s="7"/>
    </row>
    <row r="502">
      <c r="C502" s="7"/>
      <c r="N502" s="7"/>
      <c r="O502" s="7"/>
    </row>
    <row r="503">
      <c r="C503" s="7"/>
      <c r="N503" s="7"/>
      <c r="O503" s="7"/>
    </row>
    <row r="504">
      <c r="C504" s="7"/>
      <c r="N504" s="7"/>
      <c r="O504" s="7"/>
    </row>
    <row r="505">
      <c r="C505" s="7"/>
      <c r="N505" s="7"/>
      <c r="O505" s="7"/>
    </row>
    <row r="506">
      <c r="C506" s="7"/>
      <c r="N506" s="7"/>
      <c r="O506" s="7"/>
    </row>
    <row r="507">
      <c r="C507" s="7"/>
      <c r="N507" s="7"/>
      <c r="O507" s="7"/>
    </row>
    <row r="508">
      <c r="C508" s="7"/>
      <c r="N508" s="7"/>
      <c r="O508" s="7"/>
    </row>
    <row r="509">
      <c r="C509" s="7"/>
      <c r="N509" s="7"/>
      <c r="O509" s="7"/>
    </row>
    <row r="510">
      <c r="C510" s="7"/>
      <c r="N510" s="7"/>
      <c r="O510" s="7"/>
    </row>
    <row r="511">
      <c r="C511" s="7"/>
      <c r="N511" s="7"/>
      <c r="O511" s="7"/>
    </row>
    <row r="512">
      <c r="C512" s="7"/>
      <c r="N512" s="7"/>
      <c r="O512" s="7"/>
    </row>
    <row r="513">
      <c r="C513" s="7"/>
      <c r="N513" s="7"/>
      <c r="O513" s="7"/>
    </row>
    <row r="514">
      <c r="C514" s="7"/>
      <c r="N514" s="7"/>
      <c r="O514" s="7"/>
    </row>
    <row r="515">
      <c r="C515" s="7"/>
      <c r="N515" s="7"/>
      <c r="O515" s="7"/>
    </row>
    <row r="516">
      <c r="C516" s="7"/>
      <c r="N516" s="7"/>
      <c r="O516" s="7"/>
    </row>
    <row r="517">
      <c r="C517" s="7"/>
      <c r="N517" s="7"/>
      <c r="O517" s="7"/>
    </row>
    <row r="518">
      <c r="C518" s="7"/>
      <c r="N518" s="7"/>
      <c r="O518" s="7"/>
    </row>
    <row r="519">
      <c r="C519" s="7"/>
      <c r="N519" s="7"/>
      <c r="O519" s="7"/>
    </row>
    <row r="520">
      <c r="C520" s="7"/>
      <c r="N520" s="7"/>
      <c r="O520" s="7"/>
    </row>
    <row r="521">
      <c r="C521" s="7"/>
      <c r="N521" s="7"/>
      <c r="O521" s="7"/>
    </row>
    <row r="522">
      <c r="C522" s="7"/>
      <c r="N522" s="7"/>
      <c r="O522" s="7"/>
    </row>
    <row r="523">
      <c r="C523" s="7"/>
      <c r="N523" s="7"/>
      <c r="O523" s="7"/>
    </row>
    <row r="524">
      <c r="C524" s="7"/>
      <c r="N524" s="7"/>
      <c r="O524" s="7"/>
    </row>
    <row r="525">
      <c r="C525" s="7"/>
      <c r="N525" s="7"/>
      <c r="O525" s="7"/>
    </row>
    <row r="526">
      <c r="C526" s="7"/>
      <c r="N526" s="7"/>
      <c r="O526" s="7"/>
    </row>
    <row r="527">
      <c r="C527" s="7"/>
      <c r="N527" s="7"/>
      <c r="O527" s="7"/>
    </row>
    <row r="528">
      <c r="C528" s="7"/>
      <c r="N528" s="7"/>
      <c r="O528" s="7"/>
    </row>
    <row r="529">
      <c r="C529" s="7"/>
      <c r="N529" s="7"/>
      <c r="O529" s="7"/>
    </row>
    <row r="530">
      <c r="C530" s="7"/>
      <c r="N530" s="7"/>
      <c r="O530" s="7"/>
    </row>
    <row r="531">
      <c r="C531" s="7"/>
      <c r="N531" s="7"/>
      <c r="O531" s="7"/>
    </row>
    <row r="532">
      <c r="C532" s="7"/>
      <c r="N532" s="7"/>
      <c r="O532" s="7"/>
    </row>
    <row r="533">
      <c r="C533" s="7"/>
      <c r="N533" s="7"/>
      <c r="O533" s="7"/>
    </row>
    <row r="534">
      <c r="C534" s="7"/>
      <c r="N534" s="7"/>
      <c r="O534" s="7"/>
    </row>
    <row r="535">
      <c r="C535" s="7"/>
      <c r="N535" s="7"/>
      <c r="O535" s="7"/>
    </row>
    <row r="536">
      <c r="C536" s="7"/>
      <c r="N536" s="7"/>
      <c r="O536" s="7"/>
    </row>
    <row r="537">
      <c r="C537" s="7"/>
      <c r="N537" s="7"/>
      <c r="O537" s="7"/>
    </row>
    <row r="538">
      <c r="C538" s="7"/>
      <c r="N538" s="7"/>
      <c r="O538" s="7"/>
    </row>
    <row r="539">
      <c r="C539" s="7"/>
      <c r="N539" s="7"/>
      <c r="O539" s="7"/>
    </row>
    <row r="540">
      <c r="C540" s="7"/>
      <c r="N540" s="7"/>
      <c r="O540" s="7"/>
    </row>
    <row r="541">
      <c r="C541" s="7"/>
      <c r="N541" s="7"/>
      <c r="O541" s="7"/>
    </row>
    <row r="542">
      <c r="C542" s="7"/>
      <c r="N542" s="7"/>
      <c r="O542" s="7"/>
    </row>
    <row r="543">
      <c r="C543" s="7"/>
      <c r="N543" s="7"/>
      <c r="O543" s="7"/>
    </row>
    <row r="544">
      <c r="C544" s="7"/>
      <c r="N544" s="7"/>
      <c r="O544" s="7"/>
    </row>
    <row r="545">
      <c r="C545" s="7"/>
      <c r="N545" s="7"/>
      <c r="O545" s="7"/>
    </row>
    <row r="546">
      <c r="C546" s="7"/>
      <c r="N546" s="7"/>
      <c r="O546" s="7"/>
    </row>
    <row r="547">
      <c r="C547" s="7"/>
      <c r="N547" s="7"/>
      <c r="O547" s="7"/>
    </row>
    <row r="548">
      <c r="C548" s="7"/>
      <c r="N548" s="7"/>
      <c r="O548" s="7"/>
    </row>
    <row r="549">
      <c r="C549" s="7"/>
      <c r="N549" s="7"/>
      <c r="O549" s="7"/>
    </row>
    <row r="550">
      <c r="C550" s="7"/>
      <c r="N550" s="7"/>
      <c r="O550" s="7"/>
    </row>
    <row r="551">
      <c r="C551" s="7"/>
      <c r="N551" s="7"/>
      <c r="O551" s="7"/>
    </row>
    <row r="552">
      <c r="C552" s="7"/>
      <c r="N552" s="7"/>
      <c r="O552" s="7"/>
    </row>
    <row r="553">
      <c r="C553" s="7"/>
      <c r="N553" s="7"/>
      <c r="O553" s="7"/>
    </row>
    <row r="554">
      <c r="C554" s="7"/>
      <c r="N554" s="7"/>
      <c r="O554" s="7"/>
    </row>
    <row r="555">
      <c r="C555" s="7"/>
      <c r="N555" s="7"/>
      <c r="O555" s="7"/>
    </row>
    <row r="556">
      <c r="C556" s="7"/>
      <c r="N556" s="7"/>
      <c r="O556" s="7"/>
    </row>
    <row r="557">
      <c r="C557" s="7"/>
      <c r="N557" s="7"/>
      <c r="O557" s="7"/>
    </row>
    <row r="558">
      <c r="C558" s="7"/>
      <c r="N558" s="7"/>
      <c r="O558" s="7"/>
    </row>
    <row r="559">
      <c r="C559" s="7"/>
      <c r="N559" s="7"/>
      <c r="O559" s="7"/>
    </row>
    <row r="560">
      <c r="C560" s="7"/>
      <c r="N560" s="7"/>
      <c r="O560" s="7"/>
    </row>
    <row r="561">
      <c r="C561" s="7"/>
      <c r="N561" s="7"/>
      <c r="O561" s="7"/>
    </row>
    <row r="562">
      <c r="C562" s="7"/>
      <c r="N562" s="7"/>
      <c r="O562" s="7"/>
    </row>
    <row r="563">
      <c r="C563" s="7"/>
      <c r="N563" s="7"/>
      <c r="O563" s="7"/>
    </row>
    <row r="564">
      <c r="C564" s="7"/>
      <c r="N564" s="7"/>
      <c r="O564" s="7"/>
    </row>
    <row r="565">
      <c r="C565" s="7"/>
      <c r="N565" s="7"/>
      <c r="O565" s="7"/>
    </row>
    <row r="566">
      <c r="C566" s="7"/>
      <c r="N566" s="7"/>
      <c r="O566" s="7"/>
    </row>
    <row r="567">
      <c r="C567" s="7"/>
      <c r="N567" s="7"/>
      <c r="O567" s="7"/>
    </row>
    <row r="568">
      <c r="C568" s="7"/>
      <c r="N568" s="7"/>
      <c r="O568" s="7"/>
    </row>
    <row r="569">
      <c r="C569" s="7"/>
      <c r="N569" s="7"/>
      <c r="O569" s="7"/>
    </row>
    <row r="570">
      <c r="C570" s="7"/>
      <c r="N570" s="7"/>
      <c r="O570" s="7"/>
    </row>
    <row r="571">
      <c r="C571" s="7"/>
      <c r="N571" s="7"/>
      <c r="O571" s="7"/>
    </row>
    <row r="572">
      <c r="C572" s="7"/>
      <c r="N572" s="7"/>
      <c r="O572" s="7"/>
    </row>
    <row r="573">
      <c r="C573" s="7"/>
      <c r="N573" s="7"/>
      <c r="O573" s="7"/>
    </row>
    <row r="574">
      <c r="C574" s="7"/>
      <c r="N574" s="7"/>
      <c r="O574" s="7"/>
    </row>
    <row r="575">
      <c r="C575" s="7"/>
      <c r="N575" s="7"/>
      <c r="O575" s="7"/>
    </row>
    <row r="576">
      <c r="C576" s="7"/>
      <c r="N576" s="7"/>
      <c r="O576" s="7"/>
    </row>
    <row r="577">
      <c r="C577" s="7"/>
      <c r="N577" s="7"/>
      <c r="O577" s="7"/>
    </row>
    <row r="578">
      <c r="C578" s="7"/>
      <c r="N578" s="7"/>
      <c r="O578" s="7"/>
    </row>
    <row r="579">
      <c r="C579" s="7"/>
      <c r="N579" s="7"/>
      <c r="O579" s="7"/>
    </row>
    <row r="580">
      <c r="C580" s="7"/>
      <c r="N580" s="7"/>
      <c r="O580" s="7"/>
    </row>
    <row r="581">
      <c r="C581" s="7"/>
      <c r="N581" s="7"/>
      <c r="O581" s="7"/>
    </row>
    <row r="582">
      <c r="C582" s="7"/>
      <c r="N582" s="7"/>
      <c r="O582" s="7"/>
    </row>
    <row r="583">
      <c r="C583" s="7"/>
      <c r="N583" s="7"/>
      <c r="O583" s="7"/>
    </row>
    <row r="584">
      <c r="C584" s="7"/>
      <c r="N584" s="7"/>
      <c r="O584" s="7"/>
    </row>
    <row r="585">
      <c r="C585" s="7"/>
      <c r="N585" s="7"/>
      <c r="O585" s="7"/>
    </row>
    <row r="586">
      <c r="C586" s="7"/>
      <c r="N586" s="7"/>
      <c r="O586" s="7"/>
    </row>
    <row r="587">
      <c r="C587" s="7"/>
      <c r="N587" s="7"/>
      <c r="O587" s="7"/>
    </row>
    <row r="588">
      <c r="C588" s="7"/>
      <c r="N588" s="7"/>
      <c r="O588" s="7"/>
    </row>
    <row r="589">
      <c r="C589" s="7"/>
      <c r="N589" s="7"/>
      <c r="O589" s="7"/>
    </row>
    <row r="590">
      <c r="C590" s="7"/>
      <c r="N590" s="7"/>
      <c r="O590" s="7"/>
    </row>
    <row r="591">
      <c r="C591" s="7"/>
      <c r="N591" s="7"/>
      <c r="O591" s="7"/>
    </row>
    <row r="592">
      <c r="C592" s="7"/>
      <c r="N592" s="7"/>
      <c r="O592" s="7"/>
    </row>
    <row r="593">
      <c r="C593" s="7"/>
      <c r="N593" s="7"/>
      <c r="O593" s="7"/>
    </row>
    <row r="594">
      <c r="C594" s="7"/>
      <c r="N594" s="7"/>
      <c r="O594" s="7"/>
    </row>
    <row r="595">
      <c r="C595" s="7"/>
      <c r="N595" s="7"/>
      <c r="O595" s="7"/>
    </row>
    <row r="596">
      <c r="C596" s="7"/>
      <c r="N596" s="7"/>
      <c r="O596" s="7"/>
    </row>
    <row r="597">
      <c r="C597" s="7"/>
      <c r="N597" s="7"/>
      <c r="O597" s="7"/>
    </row>
    <row r="598">
      <c r="C598" s="7"/>
      <c r="N598" s="7"/>
      <c r="O598" s="7"/>
    </row>
    <row r="599">
      <c r="C599" s="7"/>
      <c r="N599" s="7"/>
      <c r="O599" s="7"/>
    </row>
    <row r="600">
      <c r="C600" s="7"/>
      <c r="N600" s="7"/>
      <c r="O600" s="7"/>
    </row>
    <row r="601">
      <c r="C601" s="7"/>
      <c r="N601" s="7"/>
      <c r="O601" s="7"/>
    </row>
    <row r="602">
      <c r="C602" s="7"/>
      <c r="N602" s="7"/>
      <c r="O602" s="7"/>
    </row>
    <row r="603">
      <c r="C603" s="7"/>
      <c r="N603" s="7"/>
      <c r="O603" s="7"/>
    </row>
    <row r="604">
      <c r="C604" s="7"/>
      <c r="N604" s="7"/>
      <c r="O604" s="7"/>
    </row>
    <row r="605">
      <c r="C605" s="7"/>
      <c r="N605" s="7"/>
      <c r="O605" s="7"/>
    </row>
    <row r="606">
      <c r="C606" s="7"/>
      <c r="N606" s="7"/>
      <c r="O606" s="7"/>
    </row>
    <row r="607">
      <c r="C607" s="7"/>
      <c r="N607" s="7"/>
      <c r="O607" s="7"/>
    </row>
    <row r="608">
      <c r="C608" s="7"/>
      <c r="N608" s="7"/>
      <c r="O608" s="7"/>
    </row>
    <row r="609">
      <c r="C609" s="7"/>
      <c r="N609" s="7"/>
      <c r="O609" s="7"/>
    </row>
    <row r="610">
      <c r="C610" s="7"/>
      <c r="N610" s="7"/>
      <c r="O610" s="7"/>
    </row>
    <row r="611">
      <c r="C611" s="7"/>
      <c r="N611" s="7"/>
      <c r="O611" s="7"/>
    </row>
    <row r="612">
      <c r="C612" s="7"/>
      <c r="N612" s="7"/>
      <c r="O612" s="7"/>
    </row>
    <row r="613">
      <c r="C613" s="7"/>
      <c r="N613" s="7"/>
      <c r="O613" s="7"/>
    </row>
    <row r="614">
      <c r="C614" s="7"/>
      <c r="N614" s="7"/>
      <c r="O614" s="7"/>
    </row>
    <row r="615">
      <c r="C615" s="7"/>
      <c r="N615" s="7"/>
      <c r="O615" s="7"/>
    </row>
    <row r="616">
      <c r="C616" s="7"/>
      <c r="N616" s="7"/>
      <c r="O616" s="7"/>
    </row>
    <row r="617">
      <c r="C617" s="7"/>
      <c r="N617" s="7"/>
      <c r="O617" s="7"/>
    </row>
    <row r="618">
      <c r="C618" s="7"/>
      <c r="N618" s="7"/>
      <c r="O618" s="7"/>
    </row>
    <row r="619">
      <c r="C619" s="7"/>
      <c r="N619" s="7"/>
      <c r="O619" s="7"/>
    </row>
    <row r="620">
      <c r="C620" s="7"/>
      <c r="N620" s="7"/>
      <c r="O620" s="7"/>
    </row>
    <row r="621">
      <c r="C621" s="7"/>
      <c r="N621" s="7"/>
      <c r="O621" s="7"/>
    </row>
    <row r="622">
      <c r="C622" s="7"/>
      <c r="N622" s="7"/>
      <c r="O622" s="7"/>
    </row>
    <row r="623">
      <c r="C623" s="7"/>
      <c r="N623" s="7"/>
      <c r="O623" s="7"/>
    </row>
    <row r="624">
      <c r="C624" s="7"/>
      <c r="N624" s="7"/>
      <c r="O624" s="7"/>
    </row>
    <row r="625">
      <c r="C625" s="7"/>
      <c r="N625" s="7"/>
      <c r="O625" s="7"/>
    </row>
    <row r="626">
      <c r="C626" s="7"/>
      <c r="N626" s="7"/>
      <c r="O626" s="7"/>
    </row>
    <row r="627">
      <c r="C627" s="7"/>
      <c r="N627" s="7"/>
      <c r="O627" s="7"/>
    </row>
    <row r="628">
      <c r="C628" s="7"/>
      <c r="N628" s="7"/>
      <c r="O628" s="7"/>
    </row>
    <row r="629">
      <c r="C629" s="7"/>
      <c r="N629" s="7"/>
      <c r="O629" s="7"/>
    </row>
    <row r="630">
      <c r="C630" s="7"/>
      <c r="N630" s="7"/>
      <c r="O630" s="7"/>
    </row>
    <row r="631">
      <c r="C631" s="7"/>
      <c r="N631" s="7"/>
      <c r="O631" s="7"/>
    </row>
    <row r="632">
      <c r="C632" s="7"/>
      <c r="N632" s="7"/>
      <c r="O632" s="7"/>
    </row>
    <row r="633">
      <c r="C633" s="7"/>
      <c r="N633" s="7"/>
      <c r="O633" s="7"/>
    </row>
    <row r="634">
      <c r="C634" s="7"/>
      <c r="N634" s="7"/>
      <c r="O634" s="7"/>
    </row>
    <row r="635">
      <c r="C635" s="7"/>
      <c r="N635" s="7"/>
      <c r="O635" s="7"/>
    </row>
    <row r="636">
      <c r="C636" s="7"/>
      <c r="N636" s="7"/>
      <c r="O636" s="7"/>
    </row>
    <row r="637">
      <c r="C637" s="7"/>
      <c r="N637" s="7"/>
      <c r="O637" s="7"/>
    </row>
    <row r="638">
      <c r="C638" s="7"/>
      <c r="N638" s="7"/>
      <c r="O638" s="7"/>
    </row>
    <row r="639">
      <c r="C639" s="7"/>
      <c r="N639" s="7"/>
      <c r="O639" s="7"/>
    </row>
    <row r="640">
      <c r="C640" s="7"/>
      <c r="N640" s="7"/>
      <c r="O640" s="7"/>
    </row>
    <row r="641">
      <c r="C641" s="7"/>
      <c r="N641" s="7"/>
      <c r="O641" s="7"/>
    </row>
    <row r="642">
      <c r="C642" s="7"/>
      <c r="N642" s="7"/>
      <c r="O642" s="7"/>
    </row>
    <row r="643">
      <c r="C643" s="7"/>
      <c r="N643" s="7"/>
      <c r="O643" s="7"/>
    </row>
    <row r="644">
      <c r="C644" s="7"/>
      <c r="N644" s="7"/>
      <c r="O644" s="7"/>
    </row>
    <row r="645">
      <c r="C645" s="7"/>
      <c r="N645" s="7"/>
      <c r="O645" s="7"/>
    </row>
    <row r="646">
      <c r="C646" s="7"/>
      <c r="N646" s="7"/>
      <c r="O646" s="7"/>
    </row>
    <row r="647">
      <c r="C647" s="7"/>
      <c r="N647" s="7"/>
      <c r="O647" s="7"/>
    </row>
    <row r="648">
      <c r="C648" s="7"/>
      <c r="N648" s="7"/>
      <c r="O648" s="7"/>
    </row>
    <row r="649">
      <c r="C649" s="7"/>
      <c r="N649" s="7"/>
      <c r="O649" s="7"/>
    </row>
    <row r="650">
      <c r="C650" s="7"/>
      <c r="N650" s="7"/>
      <c r="O650" s="7"/>
    </row>
    <row r="651">
      <c r="C651" s="7"/>
      <c r="N651" s="7"/>
      <c r="O651" s="7"/>
    </row>
    <row r="652">
      <c r="C652" s="7"/>
      <c r="N652" s="7"/>
      <c r="O652" s="7"/>
    </row>
    <row r="653">
      <c r="C653" s="7"/>
      <c r="N653" s="7"/>
      <c r="O653" s="7"/>
    </row>
    <row r="654">
      <c r="C654" s="7"/>
      <c r="N654" s="7"/>
      <c r="O654" s="7"/>
    </row>
    <row r="655">
      <c r="C655" s="7"/>
      <c r="N655" s="7"/>
      <c r="O655" s="7"/>
    </row>
    <row r="656">
      <c r="C656" s="7"/>
      <c r="N656" s="7"/>
      <c r="O656" s="7"/>
    </row>
    <row r="657">
      <c r="C657" s="7"/>
      <c r="N657" s="7"/>
      <c r="O657" s="7"/>
    </row>
    <row r="658">
      <c r="C658" s="7"/>
      <c r="N658" s="7"/>
      <c r="O658" s="7"/>
    </row>
    <row r="659">
      <c r="C659" s="7"/>
      <c r="N659" s="7"/>
      <c r="O659" s="7"/>
    </row>
    <row r="660">
      <c r="C660" s="7"/>
      <c r="N660" s="7"/>
      <c r="O660" s="7"/>
    </row>
    <row r="661">
      <c r="C661" s="7"/>
      <c r="N661" s="7"/>
      <c r="O661" s="7"/>
    </row>
    <row r="662">
      <c r="C662" s="7"/>
      <c r="N662" s="7"/>
      <c r="O662" s="7"/>
    </row>
    <row r="663">
      <c r="C663" s="7"/>
      <c r="N663" s="7"/>
      <c r="O663" s="7"/>
    </row>
    <row r="664">
      <c r="C664" s="7"/>
      <c r="N664" s="7"/>
      <c r="O664" s="7"/>
    </row>
    <row r="665">
      <c r="C665" s="7"/>
      <c r="N665" s="7"/>
      <c r="O665" s="7"/>
    </row>
    <row r="666">
      <c r="C666" s="7"/>
      <c r="N666" s="7"/>
      <c r="O666" s="7"/>
    </row>
    <row r="667">
      <c r="C667" s="7"/>
      <c r="N667" s="7"/>
      <c r="O667" s="7"/>
    </row>
    <row r="668">
      <c r="C668" s="7"/>
      <c r="N668" s="7"/>
      <c r="O668" s="7"/>
    </row>
    <row r="669">
      <c r="C669" s="7"/>
      <c r="N669" s="7"/>
      <c r="O669" s="7"/>
    </row>
    <row r="670">
      <c r="C670" s="7"/>
      <c r="N670" s="7"/>
      <c r="O670" s="7"/>
    </row>
    <row r="671">
      <c r="C671" s="7"/>
      <c r="N671" s="7"/>
      <c r="O671" s="7"/>
    </row>
    <row r="672">
      <c r="C672" s="7"/>
      <c r="N672" s="7"/>
      <c r="O672" s="7"/>
    </row>
    <row r="673">
      <c r="C673" s="7"/>
      <c r="N673" s="7"/>
      <c r="O673" s="7"/>
    </row>
    <row r="674">
      <c r="C674" s="7"/>
      <c r="N674" s="7"/>
      <c r="O674" s="7"/>
    </row>
    <row r="675">
      <c r="C675" s="7"/>
      <c r="N675" s="7"/>
      <c r="O675" s="7"/>
    </row>
    <row r="676">
      <c r="C676" s="7"/>
      <c r="N676" s="7"/>
      <c r="O676" s="7"/>
    </row>
    <row r="677">
      <c r="C677" s="7"/>
      <c r="N677" s="7"/>
      <c r="O677" s="7"/>
    </row>
    <row r="678">
      <c r="C678" s="7"/>
      <c r="N678" s="7"/>
      <c r="O678" s="7"/>
    </row>
    <row r="679">
      <c r="C679" s="7"/>
      <c r="N679" s="7"/>
      <c r="O679" s="7"/>
    </row>
    <row r="680">
      <c r="C680" s="7"/>
      <c r="N680" s="7"/>
      <c r="O680" s="7"/>
    </row>
    <row r="681">
      <c r="C681" s="7"/>
      <c r="N681" s="7"/>
      <c r="O681" s="7"/>
    </row>
    <row r="682">
      <c r="C682" s="7"/>
      <c r="N682" s="7"/>
      <c r="O682" s="7"/>
    </row>
    <row r="683">
      <c r="C683" s="7"/>
      <c r="N683" s="7"/>
      <c r="O683" s="7"/>
    </row>
    <row r="684">
      <c r="C684" s="7"/>
      <c r="N684" s="7"/>
      <c r="O684" s="7"/>
    </row>
    <row r="685">
      <c r="C685" s="7"/>
      <c r="N685" s="7"/>
      <c r="O685" s="7"/>
    </row>
    <row r="686">
      <c r="C686" s="7"/>
      <c r="N686" s="7"/>
      <c r="O686" s="7"/>
    </row>
    <row r="687">
      <c r="C687" s="7"/>
      <c r="N687" s="7"/>
      <c r="O687" s="7"/>
    </row>
    <row r="688">
      <c r="C688" s="7"/>
      <c r="N688" s="7"/>
      <c r="O688" s="7"/>
    </row>
    <row r="689">
      <c r="C689" s="7"/>
      <c r="N689" s="7"/>
      <c r="O689" s="7"/>
    </row>
    <row r="690">
      <c r="C690" s="7"/>
      <c r="N690" s="7"/>
      <c r="O690" s="7"/>
    </row>
    <row r="691">
      <c r="C691" s="7"/>
      <c r="N691" s="7"/>
      <c r="O691" s="7"/>
    </row>
    <row r="692">
      <c r="C692" s="7"/>
      <c r="N692" s="7"/>
      <c r="O692" s="7"/>
    </row>
    <row r="693">
      <c r="C693" s="7"/>
      <c r="N693" s="7"/>
      <c r="O693" s="7"/>
    </row>
    <row r="694">
      <c r="C694" s="7"/>
      <c r="N694" s="7"/>
      <c r="O694" s="7"/>
    </row>
    <row r="695">
      <c r="C695" s="7"/>
      <c r="N695" s="7"/>
      <c r="O695" s="7"/>
    </row>
    <row r="696">
      <c r="C696" s="7"/>
      <c r="N696" s="7"/>
      <c r="O696" s="7"/>
    </row>
    <row r="697">
      <c r="C697" s="7"/>
      <c r="N697" s="7"/>
      <c r="O697" s="7"/>
    </row>
    <row r="698">
      <c r="C698" s="7"/>
      <c r="N698" s="7"/>
      <c r="O698" s="7"/>
    </row>
    <row r="699">
      <c r="C699" s="7"/>
      <c r="N699" s="7"/>
      <c r="O699" s="7"/>
    </row>
    <row r="700">
      <c r="C700" s="7"/>
      <c r="N700" s="7"/>
      <c r="O700" s="7"/>
    </row>
    <row r="701">
      <c r="C701" s="7"/>
      <c r="N701" s="7"/>
      <c r="O701" s="7"/>
    </row>
    <row r="702">
      <c r="C702" s="7"/>
      <c r="N702" s="7"/>
      <c r="O702" s="7"/>
    </row>
    <row r="703">
      <c r="C703" s="7"/>
      <c r="N703" s="7"/>
      <c r="O703" s="7"/>
    </row>
    <row r="704">
      <c r="C704" s="7"/>
      <c r="N704" s="7"/>
      <c r="O704" s="7"/>
    </row>
    <row r="705">
      <c r="C705" s="7"/>
      <c r="N705" s="7"/>
      <c r="O705" s="7"/>
    </row>
    <row r="706">
      <c r="C706" s="7"/>
      <c r="N706" s="7"/>
      <c r="O706" s="7"/>
    </row>
    <row r="707">
      <c r="C707" s="7"/>
      <c r="N707" s="7"/>
      <c r="O707" s="7"/>
    </row>
    <row r="708">
      <c r="C708" s="7"/>
      <c r="N708" s="7"/>
      <c r="O708" s="7"/>
    </row>
    <row r="709">
      <c r="C709" s="7"/>
      <c r="N709" s="7"/>
      <c r="O709" s="7"/>
    </row>
    <row r="710">
      <c r="C710" s="7"/>
      <c r="N710" s="7"/>
      <c r="O710" s="7"/>
    </row>
    <row r="711">
      <c r="C711" s="7"/>
      <c r="N711" s="7"/>
      <c r="O711" s="7"/>
    </row>
    <row r="712">
      <c r="C712" s="7"/>
      <c r="N712" s="7"/>
      <c r="O712" s="7"/>
    </row>
    <row r="713">
      <c r="C713" s="7"/>
      <c r="N713" s="7"/>
      <c r="O713" s="7"/>
    </row>
    <row r="714">
      <c r="C714" s="7"/>
      <c r="N714" s="7"/>
      <c r="O714" s="7"/>
    </row>
    <row r="715">
      <c r="C715" s="7"/>
      <c r="N715" s="7"/>
      <c r="O715" s="7"/>
    </row>
    <row r="716">
      <c r="C716" s="7"/>
      <c r="N716" s="7"/>
      <c r="O716" s="7"/>
    </row>
    <row r="717">
      <c r="C717" s="7"/>
      <c r="N717" s="7"/>
      <c r="O717" s="7"/>
    </row>
    <row r="718">
      <c r="C718" s="7"/>
      <c r="N718" s="7"/>
      <c r="O718" s="7"/>
    </row>
    <row r="719">
      <c r="C719" s="7"/>
      <c r="N719" s="7"/>
      <c r="O719" s="7"/>
    </row>
    <row r="720">
      <c r="C720" s="7"/>
      <c r="N720" s="7"/>
      <c r="O720" s="7"/>
    </row>
    <row r="721">
      <c r="C721" s="7"/>
      <c r="N721" s="7"/>
      <c r="O721" s="7"/>
    </row>
    <row r="722">
      <c r="C722" s="7"/>
      <c r="N722" s="7"/>
      <c r="O722" s="7"/>
    </row>
    <row r="723">
      <c r="C723" s="7"/>
      <c r="N723" s="7"/>
      <c r="O723" s="7"/>
    </row>
    <row r="724">
      <c r="C724" s="7"/>
      <c r="N724" s="7"/>
      <c r="O724" s="7"/>
    </row>
    <row r="725">
      <c r="C725" s="7"/>
      <c r="N725" s="7"/>
      <c r="O725" s="7"/>
    </row>
    <row r="726">
      <c r="C726" s="7"/>
      <c r="N726" s="7"/>
      <c r="O726" s="7"/>
    </row>
    <row r="727">
      <c r="C727" s="7"/>
      <c r="N727" s="7"/>
      <c r="O727" s="7"/>
    </row>
    <row r="728">
      <c r="C728" s="7"/>
      <c r="N728" s="7"/>
      <c r="O728" s="7"/>
    </row>
    <row r="729">
      <c r="C729" s="7"/>
      <c r="N729" s="7"/>
      <c r="O729" s="7"/>
    </row>
    <row r="730">
      <c r="C730" s="7"/>
      <c r="N730" s="7"/>
      <c r="O730" s="7"/>
    </row>
    <row r="731">
      <c r="C731" s="7"/>
      <c r="N731" s="7"/>
      <c r="O731" s="7"/>
    </row>
    <row r="732">
      <c r="C732" s="7"/>
      <c r="N732" s="7"/>
      <c r="O732" s="7"/>
    </row>
    <row r="733">
      <c r="C733" s="7"/>
      <c r="N733" s="7"/>
      <c r="O733" s="7"/>
    </row>
    <row r="734">
      <c r="C734" s="7"/>
      <c r="N734" s="7"/>
      <c r="O734" s="7"/>
    </row>
    <row r="735">
      <c r="C735" s="7"/>
      <c r="N735" s="7"/>
      <c r="O735" s="7"/>
    </row>
    <row r="736">
      <c r="C736" s="7"/>
      <c r="N736" s="7"/>
      <c r="O736" s="7"/>
    </row>
    <row r="737">
      <c r="C737" s="7"/>
      <c r="N737" s="7"/>
      <c r="O737" s="7"/>
    </row>
    <row r="738">
      <c r="C738" s="7"/>
      <c r="N738" s="7"/>
      <c r="O738" s="7"/>
    </row>
    <row r="739">
      <c r="C739" s="7"/>
      <c r="N739" s="7"/>
      <c r="O739" s="7"/>
    </row>
    <row r="740">
      <c r="C740" s="7"/>
      <c r="N740" s="7"/>
      <c r="O740" s="7"/>
    </row>
    <row r="741">
      <c r="C741" s="7"/>
      <c r="N741" s="7"/>
      <c r="O741" s="7"/>
    </row>
    <row r="742">
      <c r="C742" s="7"/>
      <c r="N742" s="7"/>
      <c r="O742" s="7"/>
    </row>
    <row r="743">
      <c r="C743" s="7"/>
      <c r="N743" s="7"/>
      <c r="O743" s="7"/>
    </row>
    <row r="744">
      <c r="C744" s="7"/>
      <c r="N744" s="7"/>
      <c r="O744" s="7"/>
    </row>
    <row r="745">
      <c r="C745" s="7"/>
      <c r="N745" s="7"/>
      <c r="O745" s="7"/>
    </row>
    <row r="746">
      <c r="C746" s="7"/>
      <c r="N746" s="7"/>
      <c r="O746" s="7"/>
    </row>
    <row r="747">
      <c r="C747" s="7"/>
      <c r="N747" s="7"/>
      <c r="O747" s="7"/>
    </row>
    <row r="748">
      <c r="C748" s="7"/>
      <c r="N748" s="7"/>
      <c r="O748" s="7"/>
    </row>
    <row r="749">
      <c r="C749" s="7"/>
      <c r="N749" s="7"/>
      <c r="O749" s="7"/>
    </row>
    <row r="750">
      <c r="C750" s="7"/>
      <c r="N750" s="7"/>
      <c r="O750" s="7"/>
    </row>
    <row r="751">
      <c r="C751" s="7"/>
      <c r="N751" s="7"/>
      <c r="O751" s="7"/>
    </row>
    <row r="752">
      <c r="C752" s="7"/>
      <c r="N752" s="7"/>
      <c r="O752" s="7"/>
    </row>
    <row r="753">
      <c r="C753" s="7"/>
      <c r="N753" s="7"/>
      <c r="O753" s="7"/>
    </row>
    <row r="754">
      <c r="C754" s="7"/>
      <c r="N754" s="7"/>
      <c r="O754" s="7"/>
    </row>
    <row r="755">
      <c r="C755" s="7"/>
      <c r="N755" s="7"/>
      <c r="O755" s="7"/>
    </row>
    <row r="756">
      <c r="C756" s="7"/>
      <c r="N756" s="7"/>
      <c r="O756" s="7"/>
    </row>
    <row r="757">
      <c r="C757" s="7"/>
      <c r="N757" s="7"/>
      <c r="O757" s="7"/>
    </row>
    <row r="758">
      <c r="C758" s="7"/>
      <c r="N758" s="7"/>
      <c r="O758" s="7"/>
    </row>
    <row r="759">
      <c r="C759" s="7"/>
      <c r="N759" s="7"/>
      <c r="O759" s="7"/>
    </row>
    <row r="760">
      <c r="C760" s="7"/>
      <c r="N760" s="7"/>
      <c r="O760" s="7"/>
    </row>
    <row r="761">
      <c r="C761" s="7"/>
      <c r="N761" s="7"/>
      <c r="O761" s="7"/>
    </row>
    <row r="762">
      <c r="C762" s="7"/>
      <c r="N762" s="7"/>
      <c r="O762" s="7"/>
    </row>
    <row r="763">
      <c r="C763" s="7"/>
      <c r="N763" s="7"/>
      <c r="O763" s="7"/>
    </row>
    <row r="764">
      <c r="C764" s="7"/>
      <c r="N764" s="7"/>
      <c r="O764" s="7"/>
    </row>
    <row r="765">
      <c r="C765" s="7"/>
      <c r="N765" s="7"/>
      <c r="O765" s="7"/>
    </row>
    <row r="766">
      <c r="C766" s="7"/>
      <c r="N766" s="7"/>
      <c r="O766" s="7"/>
    </row>
    <row r="767">
      <c r="C767" s="7"/>
      <c r="N767" s="7"/>
      <c r="O767" s="7"/>
    </row>
    <row r="768">
      <c r="C768" s="7"/>
      <c r="N768" s="7"/>
      <c r="O768" s="7"/>
    </row>
    <row r="769">
      <c r="C769" s="7"/>
      <c r="N769" s="7"/>
      <c r="O769" s="7"/>
    </row>
    <row r="770">
      <c r="C770" s="7"/>
      <c r="N770" s="7"/>
      <c r="O770" s="7"/>
    </row>
    <row r="771">
      <c r="C771" s="7"/>
      <c r="N771" s="7"/>
      <c r="O771" s="7"/>
    </row>
    <row r="772">
      <c r="C772" s="7"/>
      <c r="N772" s="7"/>
      <c r="O772" s="7"/>
    </row>
    <row r="773">
      <c r="C773" s="7"/>
      <c r="N773" s="7"/>
      <c r="O773" s="7"/>
    </row>
    <row r="774">
      <c r="C774" s="7"/>
      <c r="N774" s="7"/>
      <c r="O774" s="7"/>
    </row>
    <row r="775">
      <c r="C775" s="7"/>
      <c r="N775" s="7"/>
      <c r="O775" s="7"/>
    </row>
    <row r="776">
      <c r="C776" s="7"/>
      <c r="N776" s="7"/>
      <c r="O776" s="7"/>
    </row>
    <row r="777">
      <c r="C777" s="7"/>
      <c r="N777" s="7"/>
      <c r="O777" s="7"/>
    </row>
    <row r="778">
      <c r="C778" s="7"/>
      <c r="N778" s="7"/>
      <c r="O778" s="7"/>
    </row>
    <row r="779">
      <c r="C779" s="7"/>
      <c r="N779" s="7"/>
      <c r="O779" s="7"/>
    </row>
    <row r="780">
      <c r="C780" s="7"/>
      <c r="N780" s="7"/>
      <c r="O780" s="7"/>
    </row>
    <row r="781">
      <c r="C781" s="7"/>
      <c r="N781" s="7"/>
      <c r="O781" s="7"/>
    </row>
    <row r="782">
      <c r="C782" s="7"/>
      <c r="N782" s="7"/>
      <c r="O782" s="7"/>
    </row>
    <row r="783">
      <c r="C783" s="7"/>
      <c r="N783" s="7"/>
      <c r="O783" s="7"/>
    </row>
    <row r="784">
      <c r="C784" s="7"/>
      <c r="N784" s="7"/>
      <c r="O784" s="7"/>
    </row>
    <row r="785">
      <c r="C785" s="7"/>
      <c r="N785" s="7"/>
      <c r="O785" s="7"/>
    </row>
    <row r="786">
      <c r="C786" s="7"/>
      <c r="N786" s="7"/>
      <c r="O786" s="7"/>
    </row>
    <row r="787">
      <c r="C787" s="7"/>
      <c r="N787" s="7"/>
      <c r="O787" s="7"/>
    </row>
    <row r="788">
      <c r="C788" s="7"/>
      <c r="N788" s="7"/>
      <c r="O788" s="7"/>
    </row>
    <row r="789">
      <c r="C789" s="7"/>
      <c r="N789" s="7"/>
      <c r="O789" s="7"/>
    </row>
    <row r="790">
      <c r="C790" s="7"/>
      <c r="N790" s="7"/>
      <c r="O790" s="7"/>
    </row>
    <row r="791">
      <c r="C791" s="7"/>
      <c r="N791" s="7"/>
      <c r="O791" s="7"/>
    </row>
    <row r="792">
      <c r="C792" s="7"/>
      <c r="N792" s="7"/>
      <c r="O792" s="7"/>
    </row>
    <row r="793">
      <c r="C793" s="7"/>
      <c r="N793" s="7"/>
      <c r="O793" s="7"/>
    </row>
    <row r="794">
      <c r="C794" s="7"/>
      <c r="N794" s="7"/>
      <c r="O794" s="7"/>
    </row>
    <row r="795">
      <c r="C795" s="7"/>
      <c r="N795" s="7"/>
      <c r="O795" s="7"/>
    </row>
    <row r="796">
      <c r="C796" s="7"/>
      <c r="N796" s="7"/>
      <c r="O796" s="7"/>
    </row>
    <row r="797">
      <c r="C797" s="7"/>
      <c r="N797" s="7"/>
      <c r="O797" s="7"/>
    </row>
    <row r="798">
      <c r="C798" s="7"/>
      <c r="N798" s="7"/>
      <c r="O798" s="7"/>
    </row>
    <row r="799">
      <c r="C799" s="7"/>
      <c r="N799" s="7"/>
      <c r="O799" s="7"/>
    </row>
    <row r="800">
      <c r="C800" s="7"/>
      <c r="N800" s="7"/>
      <c r="O800" s="7"/>
    </row>
    <row r="801">
      <c r="C801" s="7"/>
      <c r="N801" s="7"/>
      <c r="O801" s="7"/>
    </row>
    <row r="802">
      <c r="C802" s="7"/>
      <c r="N802" s="7"/>
      <c r="O802" s="7"/>
    </row>
    <row r="803">
      <c r="C803" s="7"/>
      <c r="N803" s="7"/>
      <c r="O803" s="7"/>
    </row>
    <row r="804">
      <c r="C804" s="7"/>
      <c r="N804" s="7"/>
      <c r="O804" s="7"/>
    </row>
    <row r="805">
      <c r="C805" s="7"/>
      <c r="N805" s="7"/>
      <c r="O805" s="7"/>
    </row>
    <row r="806">
      <c r="C806" s="7"/>
      <c r="N806" s="7"/>
      <c r="O806" s="7"/>
    </row>
    <row r="807">
      <c r="C807" s="7"/>
      <c r="N807" s="7"/>
      <c r="O807" s="7"/>
    </row>
    <row r="808">
      <c r="C808" s="7"/>
      <c r="N808" s="7"/>
      <c r="O808" s="7"/>
    </row>
    <row r="809">
      <c r="C809" s="7"/>
      <c r="N809" s="7"/>
      <c r="O809" s="7"/>
    </row>
    <row r="810">
      <c r="C810" s="7"/>
      <c r="N810" s="7"/>
      <c r="O810" s="7"/>
    </row>
    <row r="811">
      <c r="C811" s="7"/>
      <c r="N811" s="7"/>
      <c r="O811" s="7"/>
    </row>
    <row r="812">
      <c r="C812" s="7"/>
      <c r="N812" s="7"/>
      <c r="O812" s="7"/>
    </row>
    <row r="813">
      <c r="C813" s="7"/>
      <c r="N813" s="7"/>
      <c r="O813" s="7"/>
    </row>
    <row r="814">
      <c r="C814" s="7"/>
      <c r="N814" s="7"/>
      <c r="O814" s="7"/>
    </row>
    <row r="815">
      <c r="C815" s="7"/>
      <c r="N815" s="7"/>
      <c r="O815" s="7"/>
    </row>
    <row r="816">
      <c r="C816" s="7"/>
      <c r="N816" s="7"/>
      <c r="O816" s="7"/>
    </row>
    <row r="817">
      <c r="C817" s="7"/>
      <c r="N817" s="7"/>
      <c r="O817" s="7"/>
    </row>
    <row r="818">
      <c r="C818" s="7"/>
      <c r="N818" s="7"/>
      <c r="O818" s="7"/>
    </row>
    <row r="819">
      <c r="C819" s="7"/>
      <c r="N819" s="7"/>
      <c r="O819" s="7"/>
    </row>
    <row r="820">
      <c r="C820" s="7"/>
      <c r="N820" s="7"/>
      <c r="O820" s="7"/>
    </row>
    <row r="821">
      <c r="C821" s="7"/>
      <c r="N821" s="7"/>
      <c r="O821" s="7"/>
    </row>
    <row r="822">
      <c r="C822" s="7"/>
      <c r="N822" s="7"/>
      <c r="O822" s="7"/>
    </row>
    <row r="823">
      <c r="C823" s="7"/>
      <c r="N823" s="7"/>
      <c r="O823" s="7"/>
    </row>
    <row r="824">
      <c r="C824" s="7"/>
      <c r="N824" s="7"/>
      <c r="O824" s="7"/>
    </row>
    <row r="825">
      <c r="C825" s="7"/>
      <c r="N825" s="7"/>
      <c r="O825" s="7"/>
    </row>
    <row r="826">
      <c r="C826" s="7"/>
      <c r="N826" s="7"/>
      <c r="O826" s="7"/>
    </row>
    <row r="827">
      <c r="C827" s="7"/>
      <c r="N827" s="7"/>
      <c r="O827" s="7"/>
    </row>
    <row r="828">
      <c r="C828" s="7"/>
      <c r="N828" s="7"/>
      <c r="O828" s="7"/>
    </row>
    <row r="829">
      <c r="C829" s="7"/>
      <c r="N829" s="7"/>
      <c r="O829" s="7"/>
    </row>
    <row r="830">
      <c r="C830" s="7"/>
      <c r="N830" s="7"/>
      <c r="O830" s="7"/>
    </row>
    <row r="831">
      <c r="C831" s="7"/>
      <c r="N831" s="7"/>
      <c r="O831" s="7"/>
    </row>
    <row r="832">
      <c r="C832" s="7"/>
      <c r="N832" s="7"/>
      <c r="O832" s="7"/>
    </row>
    <row r="833">
      <c r="C833" s="7"/>
      <c r="N833" s="7"/>
      <c r="O833" s="7"/>
    </row>
    <row r="834">
      <c r="C834" s="7"/>
      <c r="N834" s="7"/>
      <c r="O834" s="7"/>
    </row>
    <row r="835">
      <c r="C835" s="7"/>
      <c r="N835" s="7"/>
      <c r="O835" s="7"/>
    </row>
    <row r="836">
      <c r="C836" s="7"/>
      <c r="N836" s="7"/>
      <c r="O836" s="7"/>
    </row>
    <row r="837">
      <c r="C837" s="7"/>
      <c r="N837" s="7"/>
      <c r="O837" s="7"/>
    </row>
    <row r="838">
      <c r="C838" s="7"/>
      <c r="N838" s="7"/>
      <c r="O838" s="7"/>
    </row>
    <row r="839">
      <c r="C839" s="7"/>
      <c r="N839" s="7"/>
      <c r="O839" s="7"/>
    </row>
    <row r="840">
      <c r="C840" s="7"/>
      <c r="N840" s="7"/>
      <c r="O840" s="7"/>
    </row>
    <row r="841">
      <c r="C841" s="7"/>
      <c r="N841" s="7"/>
      <c r="O841" s="7"/>
    </row>
    <row r="842">
      <c r="C842" s="7"/>
      <c r="N842" s="7"/>
      <c r="O842" s="7"/>
    </row>
    <row r="843">
      <c r="C843" s="7"/>
      <c r="N843" s="7"/>
      <c r="O843" s="7"/>
    </row>
    <row r="844">
      <c r="C844" s="7"/>
      <c r="N844" s="7"/>
      <c r="O844" s="7"/>
    </row>
    <row r="845">
      <c r="C845" s="7"/>
      <c r="N845" s="7"/>
      <c r="O845" s="7"/>
    </row>
    <row r="846">
      <c r="C846" s="7"/>
      <c r="N846" s="7"/>
      <c r="O846" s="7"/>
    </row>
    <row r="847">
      <c r="C847" s="7"/>
      <c r="N847" s="7"/>
      <c r="O847" s="7"/>
    </row>
    <row r="848">
      <c r="C848" s="7"/>
      <c r="N848" s="7"/>
      <c r="O848" s="7"/>
    </row>
    <row r="849">
      <c r="C849" s="7"/>
      <c r="N849" s="7"/>
      <c r="O849" s="7"/>
    </row>
    <row r="850">
      <c r="C850" s="7"/>
      <c r="N850" s="7"/>
      <c r="O850" s="7"/>
    </row>
    <row r="851">
      <c r="C851" s="7"/>
      <c r="N851" s="7"/>
      <c r="O851" s="7"/>
    </row>
    <row r="852">
      <c r="C852" s="7"/>
      <c r="N852" s="7"/>
      <c r="O852" s="7"/>
    </row>
    <row r="853">
      <c r="C853" s="7"/>
      <c r="N853" s="7"/>
      <c r="O853" s="7"/>
    </row>
    <row r="854">
      <c r="C854" s="7"/>
      <c r="N854" s="7"/>
      <c r="O854" s="7"/>
    </row>
    <row r="855">
      <c r="C855" s="7"/>
      <c r="N855" s="7"/>
      <c r="O855" s="7"/>
    </row>
    <row r="856">
      <c r="C856" s="7"/>
      <c r="N856" s="7"/>
      <c r="O856" s="7"/>
    </row>
    <row r="857">
      <c r="C857" s="7"/>
      <c r="N857" s="7"/>
      <c r="O857" s="7"/>
    </row>
    <row r="858">
      <c r="C858" s="7"/>
      <c r="N858" s="7"/>
      <c r="O858" s="7"/>
    </row>
    <row r="859">
      <c r="C859" s="7"/>
      <c r="N859" s="7"/>
      <c r="O859" s="7"/>
    </row>
    <row r="860">
      <c r="C860" s="7"/>
      <c r="N860" s="7"/>
      <c r="O860" s="7"/>
    </row>
    <row r="861">
      <c r="C861" s="7"/>
      <c r="N861" s="7"/>
      <c r="O861" s="7"/>
    </row>
    <row r="862">
      <c r="C862" s="7"/>
      <c r="N862" s="7"/>
      <c r="O862" s="7"/>
    </row>
    <row r="863">
      <c r="C863" s="7"/>
      <c r="N863" s="7"/>
      <c r="O863" s="7"/>
    </row>
    <row r="864">
      <c r="C864" s="7"/>
      <c r="N864" s="7"/>
      <c r="O864" s="7"/>
    </row>
    <row r="865">
      <c r="C865" s="7"/>
      <c r="N865" s="7"/>
      <c r="O865" s="7"/>
    </row>
    <row r="866">
      <c r="C866" s="7"/>
      <c r="N866" s="7"/>
      <c r="O866" s="7"/>
    </row>
    <row r="867">
      <c r="C867" s="7"/>
      <c r="N867" s="7"/>
      <c r="O867" s="7"/>
    </row>
    <row r="868">
      <c r="C868" s="7"/>
      <c r="N868" s="7"/>
      <c r="O868" s="7"/>
    </row>
    <row r="869">
      <c r="C869" s="7"/>
      <c r="N869" s="7"/>
      <c r="O869" s="7"/>
    </row>
    <row r="870">
      <c r="C870" s="7"/>
      <c r="N870" s="7"/>
      <c r="O870" s="7"/>
    </row>
    <row r="871">
      <c r="C871" s="7"/>
      <c r="N871" s="7"/>
      <c r="O871" s="7"/>
    </row>
    <row r="872">
      <c r="C872" s="7"/>
      <c r="N872" s="7"/>
      <c r="O872" s="7"/>
    </row>
    <row r="873">
      <c r="C873" s="7"/>
      <c r="N873" s="7"/>
      <c r="O873" s="7"/>
    </row>
    <row r="874">
      <c r="C874" s="7"/>
      <c r="N874" s="7"/>
      <c r="O874" s="7"/>
    </row>
    <row r="875">
      <c r="C875" s="7"/>
      <c r="N875" s="7"/>
      <c r="O875" s="7"/>
    </row>
    <row r="876">
      <c r="C876" s="7"/>
      <c r="N876" s="7"/>
      <c r="O876" s="7"/>
    </row>
    <row r="877">
      <c r="C877" s="7"/>
      <c r="N877" s="7"/>
      <c r="O877" s="7"/>
    </row>
    <row r="878">
      <c r="C878" s="7"/>
      <c r="N878" s="7"/>
      <c r="O878" s="7"/>
    </row>
    <row r="879">
      <c r="C879" s="7"/>
      <c r="N879" s="7"/>
      <c r="O879" s="7"/>
    </row>
    <row r="880">
      <c r="C880" s="7"/>
      <c r="N880" s="7"/>
      <c r="O880" s="7"/>
    </row>
    <row r="881">
      <c r="C881" s="7"/>
      <c r="N881" s="7"/>
      <c r="O881" s="7"/>
    </row>
    <row r="882">
      <c r="C882" s="7"/>
      <c r="N882" s="7"/>
      <c r="O882" s="7"/>
    </row>
    <row r="883">
      <c r="C883" s="7"/>
      <c r="N883" s="7"/>
      <c r="O883" s="7"/>
    </row>
    <row r="884">
      <c r="C884" s="7"/>
      <c r="N884" s="7"/>
      <c r="O884" s="7"/>
    </row>
    <row r="885">
      <c r="C885" s="7"/>
      <c r="N885" s="7"/>
      <c r="O885" s="7"/>
    </row>
    <row r="886">
      <c r="C886" s="7"/>
      <c r="N886" s="7"/>
      <c r="O886" s="7"/>
    </row>
    <row r="887">
      <c r="C887" s="7"/>
      <c r="N887" s="7"/>
      <c r="O887" s="7"/>
    </row>
    <row r="888">
      <c r="C888" s="7"/>
      <c r="N888" s="7"/>
      <c r="O888" s="7"/>
    </row>
    <row r="889">
      <c r="C889" s="7"/>
      <c r="N889" s="7"/>
      <c r="O889" s="7"/>
    </row>
    <row r="890">
      <c r="C890" s="7"/>
      <c r="N890" s="7"/>
      <c r="O890" s="7"/>
    </row>
    <row r="891">
      <c r="C891" s="7"/>
      <c r="N891" s="7"/>
      <c r="O891" s="7"/>
    </row>
    <row r="892">
      <c r="C892" s="7"/>
      <c r="N892" s="7"/>
      <c r="O892" s="7"/>
    </row>
    <row r="893">
      <c r="C893" s="7"/>
      <c r="N893" s="7"/>
      <c r="O893" s="7"/>
    </row>
    <row r="894">
      <c r="C894" s="7"/>
      <c r="N894" s="7"/>
      <c r="O894" s="7"/>
    </row>
    <row r="895">
      <c r="C895" s="7"/>
      <c r="N895" s="7"/>
      <c r="O895" s="7"/>
    </row>
    <row r="896">
      <c r="C896" s="7"/>
      <c r="N896" s="7"/>
      <c r="O896" s="7"/>
    </row>
    <row r="897">
      <c r="C897" s="7"/>
      <c r="N897" s="7"/>
      <c r="O897" s="7"/>
    </row>
    <row r="898">
      <c r="C898" s="7"/>
      <c r="N898" s="7"/>
      <c r="O898" s="7"/>
    </row>
    <row r="899">
      <c r="C899" s="7"/>
      <c r="N899" s="7"/>
      <c r="O899" s="7"/>
    </row>
    <row r="900">
      <c r="C900" s="7"/>
      <c r="N900" s="7"/>
      <c r="O900" s="7"/>
    </row>
    <row r="901">
      <c r="C901" s="7"/>
      <c r="N901" s="7"/>
      <c r="O901" s="7"/>
    </row>
    <row r="902">
      <c r="C902" s="7"/>
      <c r="N902" s="7"/>
      <c r="O902" s="7"/>
    </row>
    <row r="903">
      <c r="C903" s="7"/>
      <c r="N903" s="7"/>
      <c r="O903" s="7"/>
    </row>
    <row r="904">
      <c r="C904" s="7"/>
      <c r="N904" s="7"/>
      <c r="O904" s="7"/>
    </row>
    <row r="905">
      <c r="C905" s="7"/>
      <c r="N905" s="7"/>
      <c r="O905" s="7"/>
    </row>
    <row r="906">
      <c r="C906" s="7"/>
      <c r="N906" s="7"/>
      <c r="O906" s="7"/>
    </row>
    <row r="907">
      <c r="C907" s="7"/>
      <c r="N907" s="7"/>
      <c r="O907" s="7"/>
    </row>
    <row r="908">
      <c r="C908" s="7"/>
      <c r="N908" s="7"/>
      <c r="O908" s="7"/>
    </row>
    <row r="909">
      <c r="C909" s="7"/>
      <c r="N909" s="7"/>
      <c r="O909" s="7"/>
    </row>
    <row r="910">
      <c r="C910" s="7"/>
      <c r="N910" s="7"/>
      <c r="O910" s="7"/>
    </row>
    <row r="911">
      <c r="C911" s="7"/>
      <c r="N911" s="7"/>
      <c r="O911" s="7"/>
    </row>
    <row r="912">
      <c r="C912" s="7"/>
      <c r="N912" s="7"/>
      <c r="O912" s="7"/>
    </row>
    <row r="913">
      <c r="C913" s="7"/>
      <c r="N913" s="7"/>
      <c r="O913" s="7"/>
    </row>
    <row r="914">
      <c r="C914" s="7"/>
      <c r="N914" s="7"/>
      <c r="O914" s="7"/>
    </row>
    <row r="915">
      <c r="C915" s="7"/>
      <c r="N915" s="7"/>
      <c r="O915" s="7"/>
    </row>
    <row r="916">
      <c r="C916" s="7"/>
      <c r="N916" s="7"/>
      <c r="O916" s="7"/>
    </row>
    <row r="917">
      <c r="C917" s="7"/>
      <c r="N917" s="7"/>
      <c r="O917" s="7"/>
    </row>
    <row r="918">
      <c r="C918" s="7"/>
      <c r="N918" s="7"/>
      <c r="O918" s="7"/>
    </row>
    <row r="919">
      <c r="C919" s="7"/>
      <c r="N919" s="7"/>
      <c r="O919" s="7"/>
    </row>
    <row r="920">
      <c r="C920" s="7"/>
      <c r="N920" s="7"/>
      <c r="O920" s="7"/>
    </row>
    <row r="921">
      <c r="C921" s="7"/>
      <c r="N921" s="7"/>
      <c r="O921" s="7"/>
    </row>
    <row r="922">
      <c r="C922" s="7"/>
      <c r="N922" s="7"/>
      <c r="O922" s="7"/>
    </row>
    <row r="923">
      <c r="C923" s="7"/>
      <c r="N923" s="7"/>
      <c r="O923" s="7"/>
    </row>
    <row r="924">
      <c r="C924" s="7"/>
      <c r="N924" s="7"/>
      <c r="O924" s="7"/>
    </row>
    <row r="925">
      <c r="C925" s="7"/>
      <c r="N925" s="7"/>
      <c r="O925" s="7"/>
    </row>
    <row r="926">
      <c r="C926" s="7"/>
      <c r="N926" s="7"/>
      <c r="O926" s="7"/>
    </row>
    <row r="927">
      <c r="C927" s="7"/>
      <c r="N927" s="7"/>
      <c r="O927" s="7"/>
    </row>
    <row r="928">
      <c r="C928" s="7"/>
      <c r="N928" s="7"/>
      <c r="O928" s="7"/>
    </row>
    <row r="929">
      <c r="C929" s="7"/>
      <c r="N929" s="7"/>
      <c r="O929" s="7"/>
    </row>
    <row r="930">
      <c r="C930" s="7"/>
      <c r="N930" s="7"/>
      <c r="O930" s="7"/>
    </row>
    <row r="931">
      <c r="C931" s="7"/>
      <c r="N931" s="7"/>
      <c r="O931" s="7"/>
    </row>
    <row r="932">
      <c r="C932" s="7"/>
      <c r="N932" s="7"/>
      <c r="O932" s="7"/>
    </row>
    <row r="933">
      <c r="C933" s="7"/>
      <c r="N933" s="7"/>
      <c r="O933" s="7"/>
    </row>
    <row r="934">
      <c r="C934" s="7"/>
      <c r="N934" s="7"/>
      <c r="O934" s="7"/>
    </row>
    <row r="935">
      <c r="C935" s="7"/>
      <c r="N935" s="7"/>
      <c r="O935" s="7"/>
    </row>
    <row r="936">
      <c r="C936" s="7"/>
      <c r="N936" s="7"/>
      <c r="O936" s="7"/>
    </row>
    <row r="937">
      <c r="C937" s="7"/>
      <c r="N937" s="7"/>
      <c r="O937" s="7"/>
    </row>
    <row r="938">
      <c r="C938" s="7"/>
      <c r="N938" s="7"/>
      <c r="O938" s="7"/>
    </row>
    <row r="939">
      <c r="C939" s="7"/>
      <c r="N939" s="7"/>
      <c r="O939" s="7"/>
    </row>
    <row r="940">
      <c r="C940" s="7"/>
      <c r="N940" s="7"/>
      <c r="O940" s="7"/>
    </row>
    <row r="941">
      <c r="C941" s="7"/>
      <c r="N941" s="7"/>
      <c r="O941" s="7"/>
    </row>
    <row r="942">
      <c r="C942" s="7"/>
      <c r="N942" s="7"/>
      <c r="O942" s="7"/>
    </row>
    <row r="943">
      <c r="C943" s="7"/>
      <c r="N943" s="7"/>
      <c r="O943" s="7"/>
    </row>
    <row r="944">
      <c r="C944" s="7"/>
      <c r="N944" s="7"/>
      <c r="O944" s="7"/>
    </row>
    <row r="945">
      <c r="C945" s="7"/>
      <c r="N945" s="7"/>
      <c r="O945" s="7"/>
    </row>
    <row r="946">
      <c r="C946" s="7"/>
      <c r="N946" s="7"/>
      <c r="O946" s="7"/>
    </row>
    <row r="947">
      <c r="C947" s="7"/>
      <c r="N947" s="7"/>
      <c r="O947" s="7"/>
    </row>
    <row r="948">
      <c r="C948" s="7"/>
      <c r="N948" s="7"/>
      <c r="O948" s="7"/>
    </row>
    <row r="949">
      <c r="C949" s="7"/>
      <c r="N949" s="7"/>
      <c r="O949" s="7"/>
    </row>
    <row r="950">
      <c r="C950" s="7"/>
      <c r="N950" s="7"/>
      <c r="O950" s="7"/>
    </row>
    <row r="951">
      <c r="C951" s="7"/>
      <c r="N951" s="7"/>
      <c r="O951" s="7"/>
    </row>
    <row r="952">
      <c r="C952" s="7"/>
      <c r="N952" s="7"/>
      <c r="O952" s="7"/>
    </row>
    <row r="953">
      <c r="C953" s="7"/>
      <c r="N953" s="7"/>
      <c r="O953" s="7"/>
    </row>
    <row r="954">
      <c r="C954" s="7"/>
      <c r="N954" s="7"/>
      <c r="O954" s="7"/>
    </row>
    <row r="955">
      <c r="C955" s="7"/>
      <c r="N955" s="7"/>
      <c r="O955" s="7"/>
    </row>
    <row r="956">
      <c r="C956" s="7"/>
      <c r="N956" s="7"/>
      <c r="O956" s="7"/>
    </row>
    <row r="957">
      <c r="C957" s="7"/>
      <c r="N957" s="7"/>
      <c r="O957" s="7"/>
    </row>
    <row r="958">
      <c r="C958" s="7"/>
      <c r="N958" s="7"/>
      <c r="O958" s="7"/>
    </row>
    <row r="959">
      <c r="C959" s="7"/>
      <c r="N959" s="7"/>
      <c r="O959" s="7"/>
    </row>
    <row r="960">
      <c r="C960" s="7"/>
      <c r="N960" s="7"/>
      <c r="O960" s="7"/>
    </row>
    <row r="961">
      <c r="C961" s="7"/>
      <c r="N961" s="7"/>
      <c r="O961" s="7"/>
    </row>
    <row r="962">
      <c r="C962" s="7"/>
      <c r="N962" s="7"/>
      <c r="O962" s="7"/>
    </row>
    <row r="963">
      <c r="C963" s="7"/>
      <c r="N963" s="7"/>
      <c r="O963" s="7"/>
    </row>
    <row r="964">
      <c r="C964" s="7"/>
      <c r="N964" s="7"/>
      <c r="O964" s="7"/>
    </row>
    <row r="965">
      <c r="C965" s="7"/>
      <c r="N965" s="7"/>
      <c r="O965" s="7"/>
    </row>
    <row r="966">
      <c r="C966" s="7"/>
      <c r="N966" s="7"/>
      <c r="O966" s="7"/>
    </row>
    <row r="967">
      <c r="C967" s="7"/>
      <c r="N967" s="7"/>
      <c r="O967" s="7"/>
    </row>
    <row r="968">
      <c r="C968" s="7"/>
      <c r="N968" s="7"/>
      <c r="O968" s="7"/>
    </row>
    <row r="969">
      <c r="C969" s="7"/>
      <c r="N969" s="7"/>
      <c r="O969" s="7"/>
    </row>
    <row r="970">
      <c r="C970" s="7"/>
      <c r="N970" s="7"/>
      <c r="O970" s="7"/>
    </row>
    <row r="971">
      <c r="C971" s="7"/>
      <c r="N971" s="7"/>
      <c r="O971" s="7"/>
    </row>
    <row r="972">
      <c r="C972" s="7"/>
      <c r="N972" s="7"/>
      <c r="O972" s="7"/>
    </row>
    <row r="973">
      <c r="C973" s="7"/>
      <c r="N973" s="7"/>
      <c r="O973" s="7"/>
    </row>
    <row r="974">
      <c r="C974" s="7"/>
      <c r="N974" s="7"/>
      <c r="O974" s="7"/>
    </row>
    <row r="975">
      <c r="C975" s="7"/>
      <c r="N975" s="7"/>
      <c r="O975" s="7"/>
    </row>
    <row r="976">
      <c r="C976" s="7"/>
      <c r="N976" s="7"/>
      <c r="O976" s="7"/>
    </row>
    <row r="977">
      <c r="C977" s="7"/>
      <c r="N977" s="7"/>
      <c r="O977" s="7"/>
    </row>
    <row r="978">
      <c r="C978" s="7"/>
      <c r="N978" s="7"/>
      <c r="O978" s="7"/>
    </row>
    <row r="979">
      <c r="C979" s="7"/>
      <c r="N979" s="7"/>
      <c r="O979" s="7"/>
    </row>
    <row r="980">
      <c r="C980" s="7"/>
      <c r="N980" s="7"/>
      <c r="O980" s="7"/>
    </row>
    <row r="981">
      <c r="C981" s="7"/>
      <c r="N981" s="7"/>
      <c r="O981" s="7"/>
    </row>
    <row r="982">
      <c r="C982" s="7"/>
      <c r="N982" s="7"/>
      <c r="O982" s="7"/>
    </row>
    <row r="983">
      <c r="C983" s="7"/>
      <c r="N983" s="7"/>
      <c r="O983" s="7"/>
    </row>
    <row r="984">
      <c r="C984" s="7"/>
      <c r="N984" s="7"/>
      <c r="O984" s="7"/>
    </row>
    <row r="985">
      <c r="C985" s="7"/>
      <c r="N985" s="7"/>
      <c r="O985" s="7"/>
    </row>
    <row r="986">
      <c r="C986" s="7"/>
      <c r="N986" s="7"/>
      <c r="O986" s="7"/>
    </row>
    <row r="987">
      <c r="C987" s="7"/>
      <c r="N987" s="7"/>
      <c r="O987" s="7"/>
    </row>
    <row r="988">
      <c r="C988" s="7"/>
      <c r="N988" s="7"/>
      <c r="O988" s="7"/>
    </row>
    <row r="989">
      <c r="C989" s="7"/>
      <c r="N989" s="7"/>
      <c r="O989" s="7"/>
    </row>
    <row r="990">
      <c r="C990" s="7"/>
      <c r="N990" s="7"/>
      <c r="O990" s="7"/>
    </row>
    <row r="991">
      <c r="C991" s="7"/>
      <c r="N991" s="7"/>
      <c r="O991" s="7"/>
    </row>
    <row r="992">
      <c r="C992" s="7"/>
      <c r="N992" s="7"/>
      <c r="O992" s="7"/>
    </row>
    <row r="993">
      <c r="C993" s="7"/>
      <c r="N993" s="7"/>
      <c r="O993" s="7"/>
    </row>
    <row r="994">
      <c r="C994" s="7"/>
      <c r="N994" s="7"/>
      <c r="O994" s="7"/>
    </row>
    <row r="995">
      <c r="C995" s="7"/>
      <c r="N995" s="7"/>
      <c r="O995" s="7"/>
    </row>
    <row r="996">
      <c r="C996" s="7"/>
      <c r="N996" s="7"/>
      <c r="O996" s="7"/>
    </row>
    <row r="997">
      <c r="C997" s="7"/>
      <c r="N997" s="7"/>
      <c r="O997" s="7"/>
    </row>
    <row r="998">
      <c r="C998" s="7"/>
      <c r="N998" s="7"/>
      <c r="O998" s="7"/>
    </row>
    <row r="999">
      <c r="C999" s="7"/>
      <c r="N999" s="7"/>
      <c r="O999" s="7"/>
    </row>
    <row r="1000">
      <c r="C1000" s="7"/>
      <c r="N1000" s="7"/>
      <c r="O1000" s="7"/>
    </row>
    <row r="1001">
      <c r="C1001" s="7"/>
      <c r="N1001" s="7"/>
      <c r="O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</row>
    <row r="2">
      <c r="A2" s="1" t="s">
        <v>1</v>
      </c>
      <c r="B2" s="1">
        <v>1.0</v>
      </c>
    </row>
    <row r="3">
      <c r="A3" s="1" t="s">
        <v>2</v>
      </c>
      <c r="B3" s="1">
        <v>2.0</v>
      </c>
    </row>
    <row r="4">
      <c r="A4" s="1" t="s">
        <v>3</v>
      </c>
      <c r="B4" s="1">
        <v>2.0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0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6" max="6" width="44.57"/>
    <col customWidth="1" min="9" max="9" width="29.86"/>
  </cols>
  <sheetData>
    <row r="1">
      <c r="A1" s="1" t="s">
        <v>63</v>
      </c>
      <c r="B1" s="1" t="s">
        <v>64</v>
      </c>
      <c r="C1" s="1" t="s">
        <v>65</v>
      </c>
      <c r="D1" s="1" t="s">
        <v>66</v>
      </c>
      <c r="E1" s="1" t="s">
        <v>65</v>
      </c>
      <c r="F1" s="9" t="s">
        <v>67</v>
      </c>
      <c r="G1" s="10"/>
      <c r="I1" s="9" t="s">
        <v>68</v>
      </c>
      <c r="J1" s="11"/>
    </row>
    <row r="2">
      <c r="A2" s="1" t="s">
        <v>69</v>
      </c>
      <c r="B2" s="1">
        <v>28545.0</v>
      </c>
      <c r="C2" s="1">
        <f>sum(B2+D2)</f>
        <v>40490</v>
      </c>
      <c r="D2" s="1">
        <v>11945.0</v>
      </c>
      <c r="E2" s="1"/>
      <c r="F2" s="12" t="s">
        <v>70</v>
      </c>
      <c r="G2" s="13">
        <v>11945.0</v>
      </c>
      <c r="I2" s="12" t="s">
        <v>71</v>
      </c>
      <c r="J2" s="13">
        <v>28545.0</v>
      </c>
    </row>
    <row r="3">
      <c r="A3" s="1" t="s">
        <v>72</v>
      </c>
      <c r="B3" s="1">
        <f>10474-B8-B9</f>
        <v>6288</v>
      </c>
      <c r="C3" s="1">
        <f>B3/B2</f>
        <v>0.2202837625</v>
      </c>
      <c r="D3" s="1">
        <f>3245-D8-D9</f>
        <v>2065</v>
      </c>
      <c r="E3" s="1">
        <f>D3/D2</f>
        <v>0.1728756802</v>
      </c>
      <c r="F3" s="14" t="s">
        <v>73</v>
      </c>
      <c r="G3" s="15">
        <v>2260.0</v>
      </c>
      <c r="I3" s="14" t="s">
        <v>90</v>
      </c>
      <c r="J3" s="15">
        <v>15863.0</v>
      </c>
    </row>
    <row r="4">
      <c r="A4" s="1" t="s">
        <v>91</v>
      </c>
      <c r="B4" s="1">
        <v>5389.0</v>
      </c>
      <c r="C4" s="1">
        <f>B4/B2</f>
        <v>0.1887896304</v>
      </c>
      <c r="D4" s="1">
        <v>827.0</v>
      </c>
      <c r="E4" s="1">
        <f>D4/D2</f>
        <v>0.06923398912</v>
      </c>
      <c r="F4" s="12" t="s">
        <v>95</v>
      </c>
      <c r="G4" s="13">
        <v>1080.0</v>
      </c>
      <c r="H4" s="1">
        <v>0.117</v>
      </c>
      <c r="I4" s="12" t="s">
        <v>96</v>
      </c>
      <c r="J4" s="13">
        <v>1270.0</v>
      </c>
    </row>
    <row r="5">
      <c r="A5" s="1" t="s">
        <v>98</v>
      </c>
      <c r="B5" s="1">
        <f>9948-3357</f>
        <v>6591</v>
      </c>
      <c r="C5" s="1">
        <f>B5/B2</f>
        <v>0.2308985812</v>
      </c>
      <c r="D5" s="1">
        <f>4080-D7</f>
        <v>3000</v>
      </c>
      <c r="E5" s="1">
        <f>D5/D2</f>
        <v>0.2511511093</v>
      </c>
      <c r="F5" s="14" t="s">
        <v>99</v>
      </c>
      <c r="G5" s="15">
        <v>1180.0</v>
      </c>
      <c r="H5" s="1">
        <v>0.146</v>
      </c>
      <c r="I5" s="14" t="s">
        <v>100</v>
      </c>
      <c r="J5" s="15">
        <v>3654.0</v>
      </c>
    </row>
    <row r="6">
      <c r="A6" s="1" t="s">
        <v>101</v>
      </c>
      <c r="B6" s="1">
        <v>2734.0</v>
      </c>
      <c r="C6" s="1">
        <f>B6/B2</f>
        <v>0.0957785952</v>
      </c>
      <c r="D6" s="1">
        <v>3793.0</v>
      </c>
      <c r="E6" s="1">
        <f>D6/D2</f>
        <v>0.3175387191</v>
      </c>
      <c r="F6" s="12" t="s">
        <v>102</v>
      </c>
      <c r="G6" s="13">
        <v>1138.0</v>
      </c>
      <c r="I6" s="12" t="s">
        <v>103</v>
      </c>
      <c r="J6" s="13">
        <v>3234.0</v>
      </c>
    </row>
    <row r="7">
      <c r="A7" s="1" t="s">
        <v>104</v>
      </c>
      <c r="B7" s="1">
        <v>3357.0</v>
      </c>
      <c r="C7" s="1">
        <f>B7/B2</f>
        <v>0.1176037835</v>
      </c>
      <c r="D7" s="1">
        <v>1080.0</v>
      </c>
      <c r="E7" s="1">
        <f>D7/D2</f>
        <v>0.09041439933</v>
      </c>
      <c r="F7" s="14" t="s">
        <v>105</v>
      </c>
      <c r="G7" s="15">
        <v>42.0</v>
      </c>
      <c r="I7" s="14" t="s">
        <v>106</v>
      </c>
      <c r="J7" s="15">
        <v>2981.0</v>
      </c>
    </row>
    <row r="8">
      <c r="A8" s="1" t="s">
        <v>107</v>
      </c>
      <c r="B8" s="1">
        <v>3433.0</v>
      </c>
      <c r="C8" s="1">
        <f>B8/B2</f>
        <v>0.1202662463</v>
      </c>
      <c r="D8" s="1">
        <v>1088.0</v>
      </c>
      <c r="E8">
        <f>D8/D2</f>
        <v>0.09108413562</v>
      </c>
      <c r="F8" s="12" t="s">
        <v>108</v>
      </c>
      <c r="G8" s="13">
        <v>9685.0</v>
      </c>
      <c r="I8" s="12" t="s">
        <v>109</v>
      </c>
      <c r="J8" s="13">
        <v>1255.0</v>
      </c>
    </row>
    <row r="9">
      <c r="A9" s="1" t="s">
        <v>110</v>
      </c>
      <c r="B9" s="1">
        <v>753.0</v>
      </c>
      <c r="C9" s="1">
        <f>B9/B2</f>
        <v>0.02637940095</v>
      </c>
      <c r="D9" s="1">
        <v>92.0</v>
      </c>
      <c r="E9">
        <f>D9/D2</f>
        <v>0.00770196735</v>
      </c>
      <c r="F9" s="14" t="s">
        <v>95</v>
      </c>
      <c r="G9" s="15">
        <v>3000.0</v>
      </c>
      <c r="I9" s="14" t="s">
        <v>112</v>
      </c>
      <c r="J9" s="15">
        <v>1068.0</v>
      </c>
    </row>
    <row r="10">
      <c r="C10" s="1"/>
      <c r="F10" s="12" t="s">
        <v>99</v>
      </c>
      <c r="G10" s="13">
        <v>6685.0</v>
      </c>
      <c r="I10" s="12" t="s">
        <v>113</v>
      </c>
      <c r="J10" s="13">
        <v>1409.0</v>
      </c>
    </row>
    <row r="11">
      <c r="C11" s="1"/>
      <c r="F11" s="14" t="s">
        <v>114</v>
      </c>
      <c r="G11" s="15">
        <v>2934.0</v>
      </c>
      <c r="I11" s="14" t="s">
        <v>115</v>
      </c>
      <c r="J11" s="14">
        <v>757.0</v>
      </c>
    </row>
    <row r="12">
      <c r="C12" s="1"/>
      <c r="F12" s="12" t="s">
        <v>116</v>
      </c>
      <c r="I12" s="12" t="s">
        <v>117</v>
      </c>
      <c r="J12" s="12">
        <v>235.0</v>
      </c>
    </row>
    <row r="13">
      <c r="C13" s="1"/>
      <c r="I13" s="14" t="s">
        <v>118</v>
      </c>
      <c r="J13" s="15">
        <v>12682.0</v>
      </c>
    </row>
    <row r="14">
      <c r="A14" s="1" t="s">
        <v>119</v>
      </c>
      <c r="B14" s="1"/>
      <c r="C14" s="1"/>
      <c r="I14" s="12" t="s">
        <v>96</v>
      </c>
      <c r="J14" s="13">
        <v>2045.0</v>
      </c>
    </row>
    <row r="15">
      <c r="A15" s="1" t="s">
        <v>120</v>
      </c>
      <c r="B15" s="1" t="s">
        <v>121</v>
      </c>
      <c r="C15" s="1"/>
      <c r="I15" s="14" t="s">
        <v>100</v>
      </c>
      <c r="J15" s="15">
        <v>2755.0</v>
      </c>
    </row>
    <row r="16">
      <c r="A16" s="1">
        <v>0.0</v>
      </c>
      <c r="B16" s="1">
        <v>0.51</v>
      </c>
      <c r="C16" s="1"/>
      <c r="I16" s="12" t="s">
        <v>103</v>
      </c>
      <c r="J16" s="13">
        <v>1424.0</v>
      </c>
    </row>
    <row r="17">
      <c r="A17" s="1">
        <v>1.0</v>
      </c>
      <c r="B17" s="1">
        <v>0.2</v>
      </c>
      <c r="C17" s="1"/>
      <c r="I17" s="14" t="s">
        <v>106</v>
      </c>
      <c r="J17" s="15">
        <v>1851.0</v>
      </c>
    </row>
    <row r="18">
      <c r="A18" s="1">
        <v>2.0</v>
      </c>
      <c r="B18" s="1">
        <v>0.19</v>
      </c>
      <c r="C18" s="1"/>
      <c r="I18" s="12" t="s">
        <v>109</v>
      </c>
      <c r="J18" s="13">
        <v>1066.0</v>
      </c>
    </row>
    <row r="19">
      <c r="A19" s="1">
        <v>3.0</v>
      </c>
      <c r="B19" s="1">
        <v>0.07</v>
      </c>
      <c r="C19" s="1"/>
      <c r="I19" s="14" t="s">
        <v>112</v>
      </c>
      <c r="J19" s="14">
        <v>853.0</v>
      </c>
    </row>
    <row r="20">
      <c r="A20" s="1">
        <v>4.0</v>
      </c>
      <c r="B20" s="1">
        <v>0.03</v>
      </c>
      <c r="C20" s="1"/>
      <c r="I20" s="12" t="s">
        <v>113</v>
      </c>
      <c r="J20" s="13">
        <v>1131.0</v>
      </c>
    </row>
    <row r="21">
      <c r="A21" s="1"/>
      <c r="B21" s="1"/>
      <c r="C21" s="1"/>
      <c r="I21" s="14" t="s">
        <v>115</v>
      </c>
      <c r="J21" s="15">
        <v>1004.0</v>
      </c>
    </row>
    <row r="22">
      <c r="A22" s="1"/>
      <c r="B22" s="1"/>
      <c r="C22" s="1"/>
      <c r="I22" s="12" t="s">
        <v>117</v>
      </c>
      <c r="J22" s="12">
        <v>553.0</v>
      </c>
    </row>
    <row r="23">
      <c r="A23" s="1"/>
      <c r="B23" s="1"/>
      <c r="C23" s="1"/>
    </row>
    <row r="24">
      <c r="I24" s="9" t="s">
        <v>125</v>
      </c>
      <c r="J24" s="11"/>
    </row>
    <row r="25">
      <c r="A25" s="17" t="s">
        <v>126</v>
      </c>
      <c r="I25" s="12" t="s">
        <v>137</v>
      </c>
      <c r="J25" s="13">
        <v>11945.0</v>
      </c>
    </row>
    <row r="26">
      <c r="I26" s="14" t="s">
        <v>90</v>
      </c>
      <c r="J26" s="15">
        <v>4072.0</v>
      </c>
    </row>
    <row r="27">
      <c r="I27" s="12" t="s">
        <v>96</v>
      </c>
      <c r="J27" s="12">
        <v>408.0</v>
      </c>
    </row>
    <row r="28">
      <c r="I28" s="14" t="s">
        <v>100</v>
      </c>
      <c r="J28" s="14">
        <v>633.0</v>
      </c>
    </row>
    <row r="29">
      <c r="I29" s="12" t="s">
        <v>103</v>
      </c>
      <c r="J29" s="12">
        <v>813.0</v>
      </c>
    </row>
    <row r="30">
      <c r="I30" s="14" t="s">
        <v>106</v>
      </c>
      <c r="J30" s="14">
        <v>844.0</v>
      </c>
    </row>
    <row r="31">
      <c r="I31" s="12" t="s">
        <v>109</v>
      </c>
      <c r="J31" s="12">
        <v>356.0</v>
      </c>
    </row>
    <row r="32">
      <c r="I32" s="14" t="s">
        <v>112</v>
      </c>
      <c r="J32" s="14">
        <v>277.0</v>
      </c>
    </row>
    <row r="33">
      <c r="I33" s="12" t="s">
        <v>113</v>
      </c>
      <c r="J33" s="12">
        <v>355.0</v>
      </c>
    </row>
    <row r="34">
      <c r="I34" s="14" t="s">
        <v>115</v>
      </c>
      <c r="J34" s="14">
        <v>256.0</v>
      </c>
    </row>
    <row r="35">
      <c r="I35" s="12" t="s">
        <v>117</v>
      </c>
      <c r="J35" s="12">
        <v>130.0</v>
      </c>
    </row>
    <row r="36">
      <c r="I36" s="14" t="s">
        <v>118</v>
      </c>
      <c r="J36" s="15">
        <v>7873.0</v>
      </c>
    </row>
    <row r="37">
      <c r="I37" s="12" t="s">
        <v>96</v>
      </c>
      <c r="J37" s="13">
        <v>4781.0</v>
      </c>
    </row>
    <row r="38">
      <c r="I38" s="14" t="s">
        <v>100</v>
      </c>
      <c r="J38" s="15">
        <v>1304.0</v>
      </c>
    </row>
    <row r="39">
      <c r="I39" s="12" t="s">
        <v>103</v>
      </c>
      <c r="J39" s="12">
        <v>267.0</v>
      </c>
    </row>
    <row r="40">
      <c r="I40" s="14" t="s">
        <v>106</v>
      </c>
      <c r="J40" s="14">
        <v>255.0</v>
      </c>
    </row>
    <row r="41">
      <c r="I41" s="12" t="s">
        <v>109</v>
      </c>
      <c r="J41" s="12">
        <v>150.0</v>
      </c>
    </row>
    <row r="42">
      <c r="I42" s="14" t="s">
        <v>112</v>
      </c>
      <c r="J42" s="14">
        <v>148.0</v>
      </c>
    </row>
    <row r="43">
      <c r="I43" s="12" t="s">
        <v>113</v>
      </c>
      <c r="J43" s="12">
        <v>239.0</v>
      </c>
    </row>
    <row r="44">
      <c r="I44" s="14" t="s">
        <v>115</v>
      </c>
      <c r="J44" s="14">
        <v>364.0</v>
      </c>
    </row>
    <row r="45">
      <c r="I45" s="12" t="s">
        <v>117</v>
      </c>
      <c r="J45" s="12">
        <v>365.0</v>
      </c>
    </row>
  </sheetData>
  <hyperlinks>
    <hyperlink r:id="rId1" ref="A2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1" t="s">
        <v>31</v>
      </c>
      <c r="B1" s="1" t="s">
        <v>46</v>
      </c>
      <c r="D1" s="1" t="s">
        <v>35</v>
      </c>
      <c r="E1" s="1"/>
    </row>
    <row r="2">
      <c r="A2" s="1" t="s">
        <v>45</v>
      </c>
      <c r="B2" s="1" t="s">
        <v>47</v>
      </c>
      <c r="D2" s="1" t="s">
        <v>40</v>
      </c>
      <c r="E2" s="8">
        <v>43119.0</v>
      </c>
    </row>
    <row r="3">
      <c r="A3" s="1" t="s">
        <v>42</v>
      </c>
      <c r="B3" s="1" t="s">
        <v>48</v>
      </c>
      <c r="D3" s="1" t="s">
        <v>49</v>
      </c>
      <c r="E3" s="1" t="s">
        <v>50</v>
      </c>
    </row>
    <row r="4">
      <c r="A4" s="1" t="s">
        <v>51</v>
      </c>
      <c r="B4" s="1" t="s">
        <v>52</v>
      </c>
    </row>
    <row r="5">
      <c r="A5" s="1" t="s">
        <v>53</v>
      </c>
      <c r="B5" s="1" t="s">
        <v>54</v>
      </c>
    </row>
    <row r="6">
      <c r="A6" s="1" t="s">
        <v>55</v>
      </c>
      <c r="B6" s="1" t="s">
        <v>56</v>
      </c>
    </row>
    <row r="7">
      <c r="A7" s="1" t="s">
        <v>57</v>
      </c>
      <c r="B7" s="1" t="s">
        <v>58</v>
      </c>
    </row>
    <row r="8">
      <c r="A8" s="1" t="s">
        <v>59</v>
      </c>
      <c r="B8" s="1" t="s">
        <v>60</v>
      </c>
    </row>
    <row r="9">
      <c r="A9" s="1" t="s">
        <v>61</v>
      </c>
      <c r="B9" s="1" t="s">
        <v>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74</v>
      </c>
      <c r="B1" s="1" t="s">
        <v>11</v>
      </c>
      <c r="C1" s="1" t="s">
        <v>75</v>
      </c>
      <c r="D1" s="1" t="s">
        <v>76</v>
      </c>
      <c r="E1" s="1" t="s">
        <v>77</v>
      </c>
    </row>
    <row r="2">
      <c r="A2" s="1" t="s">
        <v>78</v>
      </c>
      <c r="B2" s="1">
        <v>4.0</v>
      </c>
    </row>
    <row r="3">
      <c r="A3" s="1" t="s">
        <v>79</v>
      </c>
      <c r="B3" s="1">
        <v>36.0</v>
      </c>
    </row>
    <row r="4">
      <c r="A4" s="1" t="s">
        <v>80</v>
      </c>
      <c r="B4" s="1">
        <v>32.0</v>
      </c>
    </row>
    <row r="5">
      <c r="A5" s="1" t="s">
        <v>81</v>
      </c>
      <c r="B5" s="1">
        <v>57.0</v>
      </c>
      <c r="C5" s="1">
        <v>187.0</v>
      </c>
    </row>
    <row r="6">
      <c r="A6" s="1" t="s">
        <v>82</v>
      </c>
      <c r="B6" s="1">
        <v>28.0</v>
      </c>
      <c r="C6" s="1">
        <v>94.0</v>
      </c>
    </row>
    <row r="7">
      <c r="A7" s="1" t="s">
        <v>83</v>
      </c>
      <c r="B7" s="1">
        <v>28.0</v>
      </c>
    </row>
    <row r="8">
      <c r="A8" s="1" t="s">
        <v>84</v>
      </c>
      <c r="B8" s="1">
        <v>28.0</v>
      </c>
    </row>
    <row r="9">
      <c r="A9" s="1" t="s">
        <v>78</v>
      </c>
      <c r="B9" s="1">
        <v>7.0</v>
      </c>
    </row>
    <row r="10">
      <c r="A10" s="1" t="s">
        <v>78</v>
      </c>
      <c r="B10" s="1">
        <v>25.0</v>
      </c>
    </row>
    <row r="11">
      <c r="A11" s="1" t="s">
        <v>78</v>
      </c>
      <c r="B11" s="1">
        <v>58.0</v>
      </c>
      <c r="C11" s="1">
        <v>180.0</v>
      </c>
    </row>
    <row r="12">
      <c r="A12" s="1" t="s">
        <v>78</v>
      </c>
      <c r="B12" s="1">
        <v>53.0</v>
      </c>
    </row>
    <row r="13">
      <c r="A13" s="1" t="s">
        <v>85</v>
      </c>
      <c r="B13" s="1" t="s">
        <v>86</v>
      </c>
    </row>
    <row r="14">
      <c r="A14" s="1" t="s">
        <v>87</v>
      </c>
      <c r="B14" s="1">
        <v>2.0</v>
      </c>
    </row>
    <row r="15">
      <c r="A15" s="1" t="s">
        <v>88</v>
      </c>
      <c r="B15" s="1">
        <v>6.0</v>
      </c>
    </row>
    <row r="16">
      <c r="A16" s="16" t="s">
        <v>89</v>
      </c>
      <c r="B16" s="1">
        <v>53.0</v>
      </c>
    </row>
    <row r="17">
      <c r="A17" s="1"/>
      <c r="C17" s="1" t="s">
        <v>69</v>
      </c>
      <c r="D17" s="1">
        <v>320.0</v>
      </c>
      <c r="E17" s="1">
        <v>1315.0</v>
      </c>
    </row>
    <row r="18">
      <c r="C18" s="1" t="s">
        <v>92</v>
      </c>
      <c r="D18" s="1" t="s">
        <v>93</v>
      </c>
      <c r="E18" s="1" t="s">
        <v>94</v>
      </c>
    </row>
    <row r="19">
      <c r="A19" s="17" t="s">
        <v>97</v>
      </c>
      <c r="C19" s="18">
        <v>97.0</v>
      </c>
      <c r="D19" s="19">
        <v>16001.0</v>
      </c>
      <c r="E19">
        <f>D19/C19</f>
        <v>164.9587629</v>
      </c>
    </row>
    <row r="21">
      <c r="A21" s="17" t="s">
        <v>111</v>
      </c>
      <c r="C21" s="1" t="s">
        <v>122</v>
      </c>
      <c r="E21" s="1" t="s">
        <v>123</v>
      </c>
    </row>
    <row r="22">
      <c r="C22" s="1">
        <v>4.6</v>
      </c>
      <c r="E22" s="1">
        <v>1284.0</v>
      </c>
    </row>
    <row r="23">
      <c r="A23" s="17" t="s">
        <v>124</v>
      </c>
      <c r="E23" s="1" t="s">
        <v>127</v>
      </c>
    </row>
    <row r="32">
      <c r="A32" s="1" t="s">
        <v>128</v>
      </c>
      <c r="B32" s="1">
        <v>33.0</v>
      </c>
    </row>
    <row r="33">
      <c r="A33" s="1" t="s">
        <v>129</v>
      </c>
      <c r="B33" s="1">
        <v>28.0</v>
      </c>
    </row>
    <row r="34">
      <c r="A34" s="1" t="s">
        <v>130</v>
      </c>
      <c r="B34" s="1">
        <v>28.0</v>
      </c>
    </row>
    <row r="35">
      <c r="A35" s="1" t="s">
        <v>131</v>
      </c>
      <c r="B35" s="1">
        <v>28.0</v>
      </c>
    </row>
    <row r="36">
      <c r="A36" s="1" t="s">
        <v>132</v>
      </c>
      <c r="B36" s="1">
        <v>28.0</v>
      </c>
    </row>
    <row r="37">
      <c r="A37" s="1" t="s">
        <v>133</v>
      </c>
      <c r="B37" s="1">
        <v>28.0</v>
      </c>
    </row>
    <row r="38">
      <c r="A38" s="1" t="s">
        <v>134</v>
      </c>
      <c r="B38" s="1">
        <v>28.0</v>
      </c>
    </row>
    <row r="39">
      <c r="A39" s="1" t="s">
        <v>135</v>
      </c>
      <c r="B39" s="1">
        <v>28.0</v>
      </c>
    </row>
    <row r="40">
      <c r="A40" s="1" t="s">
        <v>136</v>
      </c>
      <c r="B40" s="1">
        <v>28.0</v>
      </c>
    </row>
    <row r="41">
      <c r="A41" s="1" t="s">
        <v>138</v>
      </c>
      <c r="B41" s="1">
        <v>28.0</v>
      </c>
    </row>
  </sheetData>
  <hyperlinks>
    <hyperlink r:id="rId1" ref="A19"/>
    <hyperlink r:id="rId2" ref="A21"/>
    <hyperlink r:id="rId3" ref="A2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 t="s">
        <v>139</v>
      </c>
      <c r="B1" s="1" t="s">
        <v>140</v>
      </c>
    </row>
    <row r="2">
      <c r="A2" s="20" t="s">
        <v>141</v>
      </c>
    </row>
    <row r="3">
      <c r="A3" s="20" t="s">
        <v>142</v>
      </c>
      <c r="B3" s="1">
        <v>6000.0</v>
      </c>
    </row>
    <row r="4">
      <c r="A4" s="20" t="s">
        <v>143</v>
      </c>
    </row>
    <row r="5">
      <c r="A5" s="20" t="s">
        <v>144</v>
      </c>
      <c r="B5" s="1">
        <v>5400.0</v>
      </c>
    </row>
    <row r="6">
      <c r="A6" s="20" t="s">
        <v>145</v>
      </c>
    </row>
    <row r="7">
      <c r="A7" s="20" t="s">
        <v>146</v>
      </c>
    </row>
    <row r="8">
      <c r="A8" s="20" t="s">
        <v>147</v>
      </c>
    </row>
    <row r="9">
      <c r="A9" s="20" t="s">
        <v>156</v>
      </c>
    </row>
    <row r="10">
      <c r="A10" s="20" t="s">
        <v>159</v>
      </c>
    </row>
    <row r="11">
      <c r="A11" s="20" t="s">
        <v>161</v>
      </c>
    </row>
    <row r="12">
      <c r="A12" s="20" t="s">
        <v>162</v>
      </c>
      <c r="B12" s="1">
        <v>14000.0</v>
      </c>
    </row>
    <row r="13">
      <c r="A13" s="20" t="s">
        <v>163</v>
      </c>
    </row>
    <row r="14">
      <c r="A14" s="20" t="s">
        <v>164</v>
      </c>
    </row>
    <row r="15">
      <c r="A15" s="20" t="s">
        <v>165</v>
      </c>
    </row>
    <row r="16">
      <c r="A16" s="20" t="s">
        <v>166</v>
      </c>
    </row>
    <row r="17">
      <c r="A17" s="20" t="s">
        <v>167</v>
      </c>
    </row>
    <row r="18">
      <c r="A18" s="20" t="s">
        <v>168</v>
      </c>
    </row>
    <row r="19">
      <c r="A19" s="20" t="s">
        <v>169</v>
      </c>
    </row>
    <row r="20">
      <c r="A20" s="20" t="s">
        <v>170</v>
      </c>
    </row>
    <row r="21">
      <c r="A21" s="20" t="s">
        <v>171</v>
      </c>
    </row>
    <row r="22">
      <c r="A22" s="20" t="s">
        <v>173</v>
      </c>
    </row>
    <row r="23">
      <c r="A23" s="20" t="s">
        <v>174</v>
      </c>
    </row>
    <row r="24">
      <c r="A24" s="20" t="s">
        <v>175</v>
      </c>
    </row>
    <row r="25">
      <c r="A25" s="20" t="s">
        <v>176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41.57"/>
  </cols>
  <sheetData>
    <row r="1">
      <c r="A1" s="1" t="s">
        <v>148</v>
      </c>
      <c r="B1" s="1" t="s">
        <v>149</v>
      </c>
    </row>
    <row r="2">
      <c r="A2" s="1" t="s">
        <v>150</v>
      </c>
      <c r="B2" s="1" t="s">
        <v>151</v>
      </c>
    </row>
    <row r="3">
      <c r="A3" s="1" t="s">
        <v>152</v>
      </c>
      <c r="B3" s="1" t="s">
        <v>153</v>
      </c>
    </row>
    <row r="4">
      <c r="A4" s="1" t="s">
        <v>154</v>
      </c>
      <c r="B4" s="1" t="s">
        <v>155</v>
      </c>
    </row>
    <row r="5">
      <c r="A5" s="1" t="s">
        <v>157</v>
      </c>
      <c r="B5" s="1" t="s">
        <v>158</v>
      </c>
    </row>
    <row r="6">
      <c r="A6" s="21" t="s">
        <v>160</v>
      </c>
      <c r="B6" s="22" t="s">
        <v>172</v>
      </c>
    </row>
    <row r="8">
      <c r="A8" s="1" t="s">
        <v>177</v>
      </c>
    </row>
  </sheetData>
  <drawing r:id="rId1"/>
</worksheet>
</file>