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P\AWP&amp;B\COUNTIES WP&amp;P 2020-2021\Health Sector AWPB 2020-2021\Dadaab\"/>
    </mc:Choice>
  </mc:AlternateContent>
  <xr:revisionPtr revIDLastSave="0" documentId="13_ncr:1_{BB9937B4-2115-4183-89ED-BCC6484F5F5A}" xr6:coauthVersionLast="45" xr6:coauthVersionMax="45" xr10:uidLastSave="{00000000-0000-0000-0000-000000000000}"/>
  <bookViews>
    <workbookView xWindow="285" yWindow="600" windowWidth="20205" windowHeight="10920" xr2:uid="{00000000-000D-0000-FFFF-FFFF00000000}"/>
  </bookViews>
  <sheets>
    <sheet name="Dadaab villages" sheetId="1" r:id="rId1"/>
    <sheet name="Agragated" sheetId="2" state="hidden" r:id="rId2"/>
    <sheet name="Sheet1" sheetId="4" state="hidden" r:id="rId3"/>
    <sheet name="DD2" sheetId="3" state="hidden" r:id="rId4"/>
  </sheets>
  <externalReferences>
    <externalReference r:id="rId5"/>
    <externalReference r:id="rId6"/>
    <externalReference r:id="rId7"/>
    <externalReference r:id="rId8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E9" i="2"/>
  <c r="E41" i="2"/>
  <c r="E42" i="2" s="1"/>
  <c r="F11" i="3"/>
  <c r="F12" i="3" s="1"/>
  <c r="F14" i="3"/>
  <c r="F26" i="3" s="1"/>
  <c r="F31" i="3"/>
  <c r="F41" i="3"/>
  <c r="F46" i="3"/>
  <c r="F49" i="3" s="1"/>
  <c r="F42" i="3"/>
  <c r="F56" i="3"/>
  <c r="F57" i="3"/>
  <c r="E34" i="2"/>
  <c r="E35" i="2"/>
  <c r="F54" i="3"/>
  <c r="F37" i="3"/>
  <c r="F53" i="3"/>
  <c r="F38" i="3"/>
  <c r="E33" i="2"/>
  <c r="E6" i="4"/>
  <c r="E7" i="2" l="1"/>
  <c r="F29" i="3"/>
  <c r="F33" i="3" s="1"/>
  <c r="E8" i="2"/>
  <c r="E22" i="2"/>
  <c r="F36" i="3"/>
  <c r="F43" i="3" s="1"/>
  <c r="E15" i="2"/>
  <c r="E16" i="2" s="1"/>
  <c r="E32" i="2"/>
  <c r="E36" i="2" s="1"/>
  <c r="E21" i="2"/>
  <c r="E26" i="2"/>
  <c r="E28" i="2" s="1"/>
  <c r="E10" i="2"/>
  <c r="E6" i="2"/>
  <c r="H25" i="1"/>
  <c r="E20" i="2"/>
  <c r="E7" i="4"/>
  <c r="E45" i="2" l="1"/>
  <c r="E11" i="2"/>
  <c r="E12" i="2" s="1"/>
  <c r="F52" i="3"/>
  <c r="F59" i="3" s="1"/>
  <c r="F60" i="3" s="1"/>
  <c r="E23" i="2"/>
  <c r="E43" i="2" l="1"/>
</calcChain>
</file>

<file path=xl/sharedStrings.xml><?xml version="1.0" encoding="utf-8"?>
<sst xmlns="http://schemas.openxmlformats.org/spreadsheetml/2006/main" count="265" uniqueCount="141">
  <si>
    <t>Objectives</t>
  </si>
  <si>
    <t>Activities</t>
  </si>
  <si>
    <t>When</t>
  </si>
  <si>
    <t>Where</t>
  </si>
  <si>
    <t>Persons/organizations responsible</t>
  </si>
  <si>
    <t>Dadaab</t>
  </si>
  <si>
    <t>Village level committee, Component Sub-Committees, FP,PIST,CPMC</t>
  </si>
  <si>
    <t>2020/2021</t>
  </si>
  <si>
    <t>Training on market oriented skills for the youth.</t>
  </si>
  <si>
    <t xml:space="preserve">Support individual small scale businesses. </t>
  </si>
  <si>
    <t>Estimated Cost</t>
  </si>
  <si>
    <t>Qty</t>
  </si>
  <si>
    <t>Unit</t>
  </si>
  <si>
    <t>Rate</t>
  </si>
  <si>
    <t>No.</t>
  </si>
  <si>
    <t>Stance</t>
  </si>
  <si>
    <t>County</t>
  </si>
  <si>
    <t>Sub County</t>
  </si>
  <si>
    <t>Ward</t>
  </si>
  <si>
    <t>Village</t>
  </si>
  <si>
    <t>Title</t>
  </si>
  <si>
    <t>Garissa</t>
  </si>
  <si>
    <t>Component 1:Social and Economic Services and Infrastructure</t>
  </si>
  <si>
    <t>Support successful community groups that have formed cooperative/producer organisation</t>
  </si>
  <si>
    <t>items</t>
  </si>
  <si>
    <t>Financial Year 2020-2021</t>
  </si>
  <si>
    <t>Q1</t>
  </si>
  <si>
    <t>Q2</t>
  </si>
  <si>
    <t>Q4</t>
  </si>
  <si>
    <t>Q3</t>
  </si>
  <si>
    <t>Improved access to quality and affordable Health care  services</t>
  </si>
  <si>
    <t>ANNUAL WORK PLAN-2020-2021</t>
  </si>
  <si>
    <t>2021/2022</t>
  </si>
  <si>
    <t>No</t>
  </si>
  <si>
    <t>Construction of the facility incinerator.</t>
  </si>
  <si>
    <t>Construction of 2 No.staff quarters(self contained single unit) Staff quarters for staff on call</t>
  </si>
  <si>
    <t>Fencing of the facility compound-1000 m long.</t>
  </si>
  <si>
    <t xml:space="preserve">Construction of 4 No pit latrines-with reinforced concrete suspended slab </t>
  </si>
  <si>
    <t>sessions</t>
  </si>
  <si>
    <t>NO.</t>
  </si>
  <si>
    <t>Equiping of Weldoni Dispensaary.</t>
  </si>
  <si>
    <t xml:space="preserve">Weldoni </t>
  </si>
  <si>
    <t>Train of CPMCs</t>
  </si>
  <si>
    <t>Sub-project admin cost -including,photocping,printing,accommodations and other facilitations for CPMCs</t>
  </si>
  <si>
    <t>no</t>
  </si>
  <si>
    <r>
      <t>Component 1:</t>
    </r>
    <r>
      <rPr>
        <b/>
        <sz val="12"/>
        <color rgb="FF000000"/>
        <rFont val="Times New Roman"/>
        <family val="1"/>
      </rPr>
      <t xml:space="preserve"> Social and Economic Infrastructure and Services</t>
    </r>
  </si>
  <si>
    <t>Subcomponent 1(a): Community Investment Fund</t>
  </si>
  <si>
    <t>Sector</t>
  </si>
  <si>
    <t>No. of Villages</t>
  </si>
  <si>
    <t>No. of Interventions / Quantity/Acreage/HHs</t>
  </si>
  <si>
    <t>Estimated Cost (Kshs)</t>
  </si>
  <si>
    <r>
      <t xml:space="preserve">        </t>
    </r>
    <r>
      <rPr>
        <sz val="12"/>
        <color theme="1"/>
        <rFont val="Times New Roman"/>
        <family val="1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</si>
  <si>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Water</t>
  </si>
  <si>
    <r>
      <t xml:space="preserve">      </t>
    </r>
    <r>
      <rPr>
        <sz val="12"/>
        <color theme="1"/>
        <rFont val="Times New Roman"/>
        <family val="1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</si>
  <si>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Health</t>
  </si>
  <si>
    <r>
      <t xml:space="preserve">    </t>
    </r>
    <r>
      <rPr>
        <sz val="12"/>
        <color theme="1"/>
        <rFont val="Times New Roman"/>
        <family val="1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</si>
  <si>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Roads</t>
  </si>
  <si>
    <r>
      <t xml:space="preserve">    </t>
    </r>
    <r>
      <rPr>
        <sz val="12"/>
        <color theme="1"/>
        <rFont val="Times New Roman"/>
        <family val="1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</si>
  <si>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Education</t>
  </si>
  <si>
    <r>
      <t xml:space="preserve">      </t>
    </r>
    <r>
      <rPr>
        <sz val="12"/>
        <color theme="1"/>
        <rFont val="Times New Roman"/>
        <family val="1"/>
      </rPr>
      <t>v.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</si>
  <si>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Sanitation</t>
  </si>
  <si>
    <r>
      <t xml:space="preserve">    </t>
    </r>
    <r>
      <rPr>
        <sz val="12"/>
        <color theme="1"/>
        <rFont val="Times New Roman"/>
        <family val="1"/>
      </rPr>
      <t>vi.</t>
    </r>
    <r>
      <rPr>
        <sz val="7"/>
        <color theme="1"/>
        <rFont val="Times New Roman"/>
        <family val="1"/>
      </rPr>
      <t xml:space="preserve">            </t>
    </r>
    <r>
      <rPr>
        <sz val="12"/>
        <color theme="1"/>
        <rFont val="Times New Roman"/>
        <family val="1"/>
      </rPr>
      <t> </t>
    </r>
  </si>
  <si>
    <t>Agriculture</t>
  </si>
  <si>
    <t>Sub Total</t>
  </si>
  <si>
    <t xml:space="preserve"> Subcomponent 1(b): Capacity Support for Local Planning and Decentralized Service Delivery</t>
  </si>
  <si>
    <r>
      <t xml:space="preserve">Component 2: </t>
    </r>
    <r>
      <rPr>
        <b/>
        <sz val="12"/>
        <color rgb="FF000000"/>
        <rFont val="Times New Roman"/>
        <family val="1"/>
      </rPr>
      <t>Environmental and Natural Resource Management</t>
    </r>
  </si>
  <si>
    <t>Subcomponent 2(a): Integrated Natural Resource Management</t>
  </si>
  <si>
    <t>Land Reclamation for farming</t>
  </si>
  <si>
    <t>Afforestation</t>
  </si>
  <si>
    <t>LIPW</t>
  </si>
  <si>
    <t>Subcomponent 2(a): Access to Energy</t>
  </si>
  <si>
    <t>Energy Saving Stoves</t>
  </si>
  <si>
    <t xml:space="preserve">Lighting </t>
  </si>
  <si>
    <t>Component 3: Livelihoods Program</t>
  </si>
  <si>
    <t>Subcomponent a: Support to Traditional and Non-Traditional Livelihoods</t>
  </si>
  <si>
    <t>Funding self-help groups</t>
  </si>
  <si>
    <t>Subcomponent b: Capacity Building of Community Based Organizations for Livelihoods.</t>
  </si>
  <si>
    <t>Provision of trainings on employability and entrepreneurship to community groups</t>
  </si>
  <si>
    <t>Grand Total</t>
  </si>
  <si>
    <t>Livestock and market infrastructure</t>
  </si>
  <si>
    <t>CPMCs capacity building sessions</t>
  </si>
  <si>
    <t>Intervention</t>
  </si>
  <si>
    <t>No.  / Quantity /Acreage</t>
  </si>
  <si>
    <t>Construction of water Kiosks</t>
  </si>
  <si>
    <t>Installation of elevated tank</t>
  </si>
  <si>
    <t>Construction of livestock troughs</t>
  </si>
  <si>
    <t>Boreholes</t>
  </si>
  <si>
    <t>Water Pans</t>
  </si>
  <si>
    <t>Water Tanks</t>
  </si>
  <si>
    <t>Piping and Supply of Water</t>
  </si>
  <si>
    <t>Installing Pumps (Solar, etc.)</t>
  </si>
  <si>
    <t>Construction of Dispensaries</t>
  </si>
  <si>
    <t>Construction of Health Staff Quarters</t>
  </si>
  <si>
    <t xml:space="preserve">Renovation of Dispensaries </t>
  </si>
  <si>
    <t>Fencing</t>
  </si>
  <si>
    <t xml:space="preserve">Equipment for Dispensaries </t>
  </si>
  <si>
    <t>Medical Supplies</t>
  </si>
  <si>
    <t>Purchase of Ambulances</t>
  </si>
  <si>
    <t>Gravelling and Marram</t>
  </si>
  <si>
    <t>Opening new roads</t>
  </si>
  <si>
    <t>Drainage</t>
  </si>
  <si>
    <t>Construction of Classrooms</t>
  </si>
  <si>
    <t>Renovation of Classrooms</t>
  </si>
  <si>
    <t xml:space="preserve">Equipping of Schools </t>
  </si>
  <si>
    <t>Construction of Teachers Houses</t>
  </si>
  <si>
    <t>Fencing Schools</t>
  </si>
  <si>
    <t>Construction of Latrines</t>
  </si>
  <si>
    <t>Construction of Toilets</t>
  </si>
  <si>
    <t>Land Reclaimed for Farming</t>
  </si>
  <si>
    <t>Fencing Farmland</t>
  </si>
  <si>
    <t>Procurement of Farm Equipment</t>
  </si>
  <si>
    <t>Procurement of Farm Input</t>
  </si>
  <si>
    <t>Construction of Cattle Dips</t>
  </si>
  <si>
    <t>Construction of Markets / Yards</t>
  </si>
  <si>
    <t>Construction of dormitory</t>
  </si>
  <si>
    <t>Renovation of dinning hall</t>
  </si>
  <si>
    <t>Component 1: Social and Economic Infrastructure and Services</t>
  </si>
  <si>
    <t>        i.             </t>
  </si>
  <si>
    <t>      ii.             </t>
  </si>
  <si>
    <t>    iii.             </t>
  </si>
  <si>
    <t>    iv.             </t>
  </si>
  <si>
    <t>      v.             </t>
  </si>
  <si>
    <t>    vi.             </t>
  </si>
  <si>
    <t>                    i.             </t>
  </si>
  <si>
    <t>                  ii.             </t>
  </si>
  <si>
    <t>Component 2: Environmental and Natural Resource Management</t>
  </si>
  <si>
    <t>Support equiping of Dadaab Sub-County Hospital  Maternity unit-</t>
  </si>
  <si>
    <t>Support equiping of Dadaab Sub-County Hospital  Laboratory unit-</t>
  </si>
  <si>
    <t>Construction of incinerator at Dadaab -Sub-County Hospital</t>
  </si>
  <si>
    <t xml:space="preserve">Construction of Dispensary at Weldoni </t>
  </si>
  <si>
    <t xml:space="preserve">Fencing of the facility compound-1000 m long.-procurement of material </t>
  </si>
  <si>
    <t>Sub-Total Health</t>
  </si>
  <si>
    <t>Support Equiping of Dadaab Sub-County Hospital  theatre-</t>
  </si>
  <si>
    <t>Weldoni /boyar</t>
  </si>
  <si>
    <t>Construction of 4 No.staff quarters(self contained single unit) Staff quarters for staff on call 2 each</t>
  </si>
  <si>
    <t>unit</t>
  </si>
  <si>
    <t>Fencing of Bogyar dispensary</t>
  </si>
  <si>
    <t>Bogyar</t>
  </si>
  <si>
    <t>Construction of an incenerator</t>
  </si>
  <si>
    <t>Procure modern EPI Fridge</t>
  </si>
  <si>
    <t>Renovation of Bogyar Dispensary-general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</si>
</sst>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0">
    <xf numFmtId="0" fontId="0" fillId="0" borderId="0" xfId="0"/>
    <xf numFmtId="0" fontId="2" fillId="2" borderId="38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22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43" fontId="4" fillId="5" borderId="10" xfId="1" applyFont="1" applyFill="1" applyBorder="1" applyAlignment="1">
      <alignment horizontal="center" vertical="center" wrapText="1"/>
    </xf>
    <xf numFmtId="43" fontId="4" fillId="0" borderId="10" xfId="1" applyFont="1" applyFill="1" applyBorder="1" applyAlignment="1">
      <alignment horizontal="center" vertical="center" wrapText="1"/>
    </xf>
    <xf numFmtId="3" fontId="5" fillId="0" borderId="10" xfId="0" applyNumberFormat="1" applyFont="1" applyFill="1" applyBorder="1" applyAlignment="1">
      <alignment horizontal="center" vertical="center" wrapText="1"/>
    </xf>
    <xf numFmtId="43" fontId="4" fillId="5" borderId="15" xfId="1" applyFont="1" applyFill="1" applyBorder="1" applyAlignment="1">
      <alignment horizontal="center" vertical="center" wrapText="1"/>
    </xf>
    <xf numFmtId="43" fontId="4" fillId="0" borderId="15" xfId="1" applyFont="1" applyFill="1" applyBorder="1" applyAlignment="1">
      <alignment horizontal="center" vertical="center" wrapText="1"/>
    </xf>
    <xf numFmtId="3" fontId="5" fillId="0" borderId="15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43" fontId="4" fillId="0" borderId="36" xfId="1" applyFont="1" applyFill="1" applyBorder="1" applyAlignment="1">
      <alignment horizontal="center" vertical="center" wrapText="1"/>
    </xf>
    <xf numFmtId="43" fontId="4" fillId="5" borderId="36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3" fontId="2" fillId="0" borderId="0" xfId="1" applyFont="1"/>
    <xf numFmtId="0" fontId="5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43" fontId="3" fillId="0" borderId="10" xfId="1" applyFont="1" applyBorder="1" applyAlignment="1">
      <alignment horizontal="center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top" wrapText="1"/>
    </xf>
    <xf numFmtId="43" fontId="3" fillId="0" borderId="30" xfId="1" applyFont="1" applyBorder="1" applyAlignment="1">
      <alignment horizontal="center" vertical="top" wrapText="1"/>
    </xf>
    <xf numFmtId="43" fontId="3" fillId="0" borderId="0" xfId="1" applyFont="1"/>
    <xf numFmtId="43" fontId="5" fillId="2" borderId="2" xfId="1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right" vertical="center" wrapText="1"/>
    </xf>
    <xf numFmtId="43" fontId="3" fillId="0" borderId="0" xfId="1" applyFont="1" applyAlignment="1">
      <alignment horizontal="right"/>
    </xf>
    <xf numFmtId="43" fontId="3" fillId="0" borderId="10" xfId="1" applyFont="1" applyBorder="1" applyAlignment="1">
      <alignment horizontal="right" vertical="top" wrapText="1"/>
    </xf>
    <xf numFmtId="43" fontId="3" fillId="0" borderId="30" xfId="1" applyFont="1" applyBorder="1" applyAlignment="1">
      <alignment horizontal="righ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/>
    <xf numFmtId="3" fontId="5" fillId="0" borderId="36" xfId="0" applyNumberFormat="1" applyFont="1" applyFill="1" applyBorder="1" applyAlignment="1">
      <alignment horizontal="center" vertical="center" wrapText="1"/>
    </xf>
    <xf numFmtId="43" fontId="0" fillId="0" borderId="0" xfId="0" applyNumberFormat="1"/>
    <xf numFmtId="43" fontId="0" fillId="0" borderId="0" xfId="1" applyFont="1"/>
    <xf numFmtId="0" fontId="4" fillId="0" borderId="4" xfId="0" applyFont="1" applyBorder="1" applyAlignment="1">
      <alignment vertical="top" wrapText="1"/>
    </xf>
    <xf numFmtId="0" fontId="2" fillId="7" borderId="44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horizontal="center" vertical="top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30" xfId="0" applyFont="1" applyFill="1" applyBorder="1" applyAlignment="1">
      <alignment horizontal="center" vertical="top" wrapText="1"/>
    </xf>
    <xf numFmtId="43" fontId="3" fillId="7" borderId="30" xfId="1" applyFont="1" applyFill="1" applyBorder="1" applyAlignment="1">
      <alignment horizontal="center" vertical="top" wrapText="1"/>
    </xf>
    <xf numFmtId="43" fontId="2" fillId="7" borderId="30" xfId="1" applyFont="1" applyFill="1" applyBorder="1" applyAlignment="1">
      <alignment horizontal="right" vertical="top" wrapText="1"/>
    </xf>
    <xf numFmtId="0" fontId="10" fillId="0" borderId="3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5"/>
    </xf>
    <xf numFmtId="0" fontId="10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43" fontId="10" fillId="0" borderId="50" xfId="0" applyNumberFormat="1" applyFont="1" applyBorder="1" applyAlignment="1">
      <alignment vertical="center" wrapText="1"/>
    </xf>
    <xf numFmtId="43" fontId="7" fillId="0" borderId="50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3" fontId="10" fillId="0" borderId="50" xfId="1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43" fontId="7" fillId="0" borderId="50" xfId="1" applyFont="1" applyBorder="1" applyAlignment="1">
      <alignment vertical="center" wrapText="1"/>
    </xf>
    <xf numFmtId="0" fontId="0" fillId="0" borderId="38" xfId="0" applyBorder="1"/>
    <xf numFmtId="43" fontId="0" fillId="0" borderId="38" xfId="1" applyFont="1" applyBorder="1"/>
    <xf numFmtId="0" fontId="12" fillId="0" borderId="0" xfId="0" applyFont="1"/>
    <xf numFmtId="43" fontId="12" fillId="0" borderId="0" xfId="1" applyFont="1"/>
    <xf numFmtId="0" fontId="3" fillId="0" borderId="0" xfId="0" applyFont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3" fillId="0" borderId="22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8" borderId="46" xfId="0" applyFont="1" applyFill="1" applyBorder="1" applyAlignment="1">
      <alignment vertical="center" wrapText="1"/>
    </xf>
    <xf numFmtId="0" fontId="7" fillId="8" borderId="47" xfId="0" applyFont="1" applyFill="1" applyBorder="1" applyAlignment="1">
      <alignment vertical="center" wrapText="1"/>
    </xf>
    <xf numFmtId="0" fontId="7" fillId="8" borderId="48" xfId="0" applyFont="1" applyFill="1" applyBorder="1" applyAlignment="1">
      <alignment vertical="center" wrapText="1"/>
    </xf>
    <xf numFmtId="0" fontId="7" fillId="8" borderId="42" xfId="0" applyFont="1" applyFill="1" applyBorder="1" applyAlignment="1">
      <alignment vertical="center" wrapText="1"/>
    </xf>
    <xf numFmtId="0" fontId="7" fillId="8" borderId="49" xfId="0" applyFont="1" applyFill="1" applyBorder="1" applyAlignment="1">
      <alignment vertical="center" wrapText="1"/>
    </xf>
    <xf numFmtId="0" fontId="7" fillId="8" borderId="50" xfId="0" applyFont="1" applyFill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47" xfId="0" applyFont="1" applyBorder="1" applyAlignment="1">
      <alignment vertical="center" wrapText="1"/>
    </xf>
    <xf numFmtId="0" fontId="9" fillId="0" borderId="48" xfId="0" applyFont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9" xfId="0" applyFont="1" applyBorder="1" applyAlignment="1">
      <alignment vertical="center" wrapText="1"/>
    </xf>
    <xf numFmtId="0" fontId="9" fillId="0" borderId="50" xfId="0" applyFont="1" applyBorder="1" applyAlignment="1">
      <alignment vertical="center" wrapText="1"/>
    </xf>
    <xf numFmtId="0" fontId="10" fillId="0" borderId="46" xfId="0" applyFont="1" applyBorder="1" applyAlignment="1">
      <alignment vertical="center" wrapText="1"/>
    </xf>
    <xf numFmtId="0" fontId="10" fillId="0" borderId="47" xfId="0" applyFont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0" fontId="10" fillId="0" borderId="42" xfId="0" applyFont="1" applyBorder="1" applyAlignment="1">
      <alignment vertical="center" wrapText="1"/>
    </xf>
    <xf numFmtId="0" fontId="10" fillId="0" borderId="49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5"/>
    </xf>
    <xf numFmtId="0" fontId="10" fillId="0" borderId="3" xfId="0" applyFont="1" applyBorder="1" applyAlignment="1">
      <alignment horizontal="left" vertical="center" wrapText="1" indent="5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43" fontId="10" fillId="0" borderId="5" xfId="1" applyFont="1" applyBorder="1" applyAlignment="1">
      <alignment vertical="center" wrapText="1"/>
    </xf>
    <xf numFmtId="43" fontId="10" fillId="0" borderId="3" xfId="1" applyFont="1" applyBorder="1" applyAlignment="1">
      <alignment vertical="center" wrapText="1"/>
    </xf>
    <xf numFmtId="0" fontId="5" fillId="4" borderId="10" xfId="0" applyFont="1" applyFill="1" applyBorder="1" applyAlignment="1">
      <alignment horizontal="left" vertical="center"/>
    </xf>
    <xf numFmtId="3" fontId="5" fillId="4" borderId="0" xfId="0" applyNumberFormat="1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left" vertical="top"/>
    </xf>
    <xf numFmtId="0" fontId="5" fillId="4" borderId="10" xfId="0" applyFont="1" applyFill="1" applyBorder="1" applyAlignment="1">
      <alignment horizontal="center" vertical="center"/>
    </xf>
    <xf numFmtId="43" fontId="5" fillId="4" borderId="10" xfId="1" applyFont="1" applyFill="1" applyBorder="1" applyAlignment="1">
      <alignment horizontal="center" vertical="center"/>
    </xf>
    <xf numFmtId="43" fontId="5" fillId="4" borderId="10" xfId="1" applyFont="1" applyFill="1" applyBorder="1" applyAlignment="1">
      <alignment horizontal="right" vertical="center"/>
    </xf>
    <xf numFmtId="43" fontId="4" fillId="4" borderId="36" xfId="1" applyFont="1" applyFill="1" applyBorder="1" applyAlignment="1">
      <alignment horizontal="center" vertical="center"/>
    </xf>
    <xf numFmtId="3" fontId="5" fillId="4" borderId="18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center"/>
    </xf>
    <xf numFmtId="0" fontId="3" fillId="4" borderId="0" xfId="0" applyFont="1" applyFill="1" applyAlignment="1"/>
    <xf numFmtId="0" fontId="4" fillId="4" borderId="4" xfId="0" applyFont="1" applyFill="1" applyBorder="1" applyAlignment="1">
      <alignment vertical="center"/>
    </xf>
    <xf numFmtId="3" fontId="5" fillId="4" borderId="36" xfId="0" applyNumberFormat="1" applyFont="1" applyFill="1" applyBorder="1" applyAlignment="1">
      <alignment horizontal="center" vertical="center"/>
    </xf>
    <xf numFmtId="43" fontId="4" fillId="4" borderId="10" xfId="1" applyFont="1" applyFill="1" applyBorder="1" applyAlignment="1">
      <alignment horizontal="center" vertical="center"/>
    </xf>
    <xf numFmtId="3" fontId="5" fillId="4" borderId="10" xfId="0" applyNumberFormat="1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center" vertical="top"/>
    </xf>
    <xf numFmtId="0" fontId="3" fillId="4" borderId="30" xfId="0" applyFont="1" applyFill="1" applyBorder="1" applyAlignment="1">
      <alignment horizontal="center" vertical="top"/>
    </xf>
    <xf numFmtId="43" fontId="3" fillId="4" borderId="30" xfId="1" applyFont="1" applyFill="1" applyBorder="1" applyAlignment="1">
      <alignment horizontal="center" vertical="top"/>
    </xf>
    <xf numFmtId="43" fontId="3" fillId="4" borderId="30" xfId="1" applyFont="1" applyFill="1" applyBorder="1" applyAlignment="1">
      <alignment horizontal="right" vertical="top"/>
    </xf>
    <xf numFmtId="43" fontId="4" fillId="4" borderId="15" xfId="1" applyFont="1" applyFill="1" applyBorder="1" applyAlignment="1">
      <alignment horizontal="center" vertical="center"/>
    </xf>
    <xf numFmtId="3" fontId="5" fillId="4" borderId="15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top"/>
    </xf>
    <xf numFmtId="43" fontId="3" fillId="4" borderId="10" xfId="1" applyFont="1" applyFill="1" applyBorder="1" applyAlignment="1">
      <alignment horizontal="center" vertical="top"/>
    </xf>
    <xf numFmtId="43" fontId="3" fillId="4" borderId="10" xfId="1" applyFont="1" applyFill="1" applyBorder="1" applyAlignment="1">
      <alignment horizontal="right" vertical="top"/>
    </xf>
    <xf numFmtId="0" fontId="2" fillId="4" borderId="4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top"/>
    </xf>
    <xf numFmtId="0" fontId="4" fillId="4" borderId="30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center" vertical="top"/>
    </xf>
    <xf numFmtId="43" fontId="2" fillId="4" borderId="30" xfId="1" applyFont="1" applyFill="1" applyBorder="1" applyAlignment="1">
      <alignment horizontal="center" vertical="top"/>
    </xf>
    <xf numFmtId="43" fontId="2" fillId="4" borderId="30" xfId="1" applyFont="1" applyFill="1" applyBorder="1" applyAlignment="1">
      <alignment horizontal="right" vertical="top"/>
    </xf>
    <xf numFmtId="0" fontId="5" fillId="4" borderId="4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43" fontId="5" fillId="4" borderId="7" xfId="1" applyFont="1" applyFill="1" applyBorder="1" applyAlignment="1">
      <alignment horizontal="center" vertical="center"/>
    </xf>
    <xf numFmtId="43" fontId="5" fillId="4" borderId="7" xfId="1" applyFont="1" applyFill="1" applyBorder="1" applyAlignment="1">
      <alignment horizontal="right" vertical="center"/>
    </xf>
    <xf numFmtId="43" fontId="4" fillId="4" borderId="7" xfId="1" applyFont="1" applyFill="1" applyBorder="1" applyAlignment="1">
      <alignment horizontal="center" vertical="center"/>
    </xf>
    <xf numFmtId="3" fontId="5" fillId="4" borderId="7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41" xfId="0" applyFont="1" applyFill="1" applyBorder="1" applyAlignment="1">
      <alignment horizontal="left" vertical="top"/>
    </xf>
    <xf numFmtId="0" fontId="5" fillId="4" borderId="36" xfId="0" applyFont="1" applyFill="1" applyBorder="1" applyAlignment="1">
      <alignment horizontal="center" vertical="center"/>
    </xf>
    <xf numFmtId="43" fontId="5" fillId="4" borderId="36" xfId="1" applyFont="1" applyFill="1" applyBorder="1" applyAlignment="1">
      <alignment horizontal="center" vertical="center"/>
    </xf>
    <xf numFmtId="43" fontId="5" fillId="4" borderId="36" xfId="1" applyFont="1" applyFill="1" applyBorder="1" applyAlignment="1">
      <alignment horizontal="right" vertical="center"/>
    </xf>
    <xf numFmtId="43" fontId="4" fillId="4" borderId="30" xfId="1" applyFont="1" applyFill="1" applyBorder="1" applyAlignment="1">
      <alignment horizontal="center" vertical="center"/>
    </xf>
    <xf numFmtId="3" fontId="5" fillId="4" borderId="30" xfId="0" applyNumberFormat="1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center" vertical="center"/>
    </xf>
    <xf numFmtId="43" fontId="3" fillId="4" borderId="15" xfId="1" applyFont="1" applyFill="1" applyBorder="1" applyAlignment="1">
      <alignment horizontal="center" vertical="center"/>
    </xf>
    <xf numFmtId="43" fontId="3" fillId="4" borderId="15" xfId="1" applyFont="1" applyFill="1" applyBorder="1" applyAlignment="1">
      <alignment horizontal="right" vertical="center"/>
    </xf>
    <xf numFmtId="0" fontId="3" fillId="4" borderId="41" xfId="0" applyFont="1" applyFill="1" applyBorder="1" applyAlignment="1">
      <alignment horizontal="left" vertical="top"/>
    </xf>
    <xf numFmtId="0" fontId="3" fillId="4" borderId="36" xfId="0" applyFont="1" applyFill="1" applyBorder="1" applyAlignment="1">
      <alignment horizontal="center" vertical="center"/>
    </xf>
    <xf numFmtId="43" fontId="3" fillId="4" borderId="36" xfId="1" applyFont="1" applyFill="1" applyBorder="1" applyAlignment="1">
      <alignment horizontal="center" vertical="center"/>
    </xf>
    <xf numFmtId="43" fontId="3" fillId="4" borderId="36" xfId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43" fontId="3" fillId="4" borderId="7" xfId="1" applyFont="1" applyFill="1" applyBorder="1" applyAlignment="1">
      <alignment horizontal="center" vertical="center"/>
    </xf>
    <xf numFmtId="43" fontId="3" fillId="4" borderId="7" xfId="1" applyFont="1" applyFill="1" applyBorder="1" applyAlignment="1">
      <alignment horizontal="right" vertical="center"/>
    </xf>
    <xf numFmtId="0" fontId="5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/>
    <xf numFmtId="0" fontId="3" fillId="4" borderId="36" xfId="0" applyFont="1" applyFill="1" applyBorder="1" applyAlignment="1"/>
    <xf numFmtId="0" fontId="3" fillId="4" borderId="30" xfId="0" applyFont="1" applyFill="1" applyBorder="1" applyAlignment="1">
      <alignment horizontal="center"/>
    </xf>
    <xf numFmtId="0" fontId="3" fillId="4" borderId="30" xfId="0" applyFont="1" applyFill="1" applyBorder="1" applyAlignment="1"/>
    <xf numFmtId="43" fontId="3" fillId="4" borderId="30" xfId="1" applyFont="1" applyFill="1" applyBorder="1" applyAlignment="1"/>
    <xf numFmtId="0" fontId="3" fillId="4" borderId="38" xfId="0" applyFont="1" applyFill="1" applyBorder="1" applyAlignment="1"/>
    <xf numFmtId="0" fontId="5" fillId="4" borderId="29" xfId="0" applyFont="1" applyFill="1" applyBorder="1" applyAlignment="1">
      <alignment horizontal="left" vertical="top"/>
    </xf>
    <xf numFmtId="0" fontId="5" fillId="4" borderId="30" xfId="0" applyFont="1" applyFill="1" applyBorder="1" applyAlignment="1">
      <alignment horizontal="center" vertical="center"/>
    </xf>
    <xf numFmtId="43" fontId="5" fillId="4" borderId="30" xfId="1" applyFont="1" applyFill="1" applyBorder="1" applyAlignment="1">
      <alignment horizontal="center" vertical="center"/>
    </xf>
    <xf numFmtId="43" fontId="5" fillId="4" borderId="30" xfId="1" applyFont="1" applyFill="1" applyBorder="1" applyAlignment="1">
      <alignment horizontal="right" vertical="center"/>
    </xf>
    <xf numFmtId="0" fontId="4" fillId="4" borderId="2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center" vertical="center"/>
    </xf>
    <xf numFmtId="43" fontId="4" fillId="4" borderId="30" xfId="1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top"/>
    </xf>
    <xf numFmtId="0" fontId="4" fillId="4" borderId="39" xfId="0" applyFont="1" applyFill="1" applyBorder="1" applyAlignment="1">
      <alignment vertical="top"/>
    </xf>
    <xf numFmtId="43" fontId="3" fillId="4" borderId="0" xfId="1" applyFont="1" applyFill="1" applyAlignment="1">
      <alignment vertical="top"/>
    </xf>
    <xf numFmtId="43" fontId="5" fillId="4" borderId="10" xfId="1" applyFont="1" applyFill="1" applyBorder="1" applyAlignment="1">
      <alignment horizontal="left" vertical="center"/>
    </xf>
    <xf numFmtId="43" fontId="3" fillId="4" borderId="0" xfId="1" applyFont="1" applyFill="1" applyAlignment="1">
      <alignment horizontal="center"/>
    </xf>
    <xf numFmtId="43" fontId="3" fillId="4" borderId="0" xfId="1" applyFont="1" applyFill="1" applyAlignment="1"/>
    <xf numFmtId="43" fontId="5" fillId="4" borderId="15" xfId="1" applyFont="1" applyFill="1" applyBorder="1" applyAlignment="1">
      <alignment horizontal="center" vertical="center"/>
    </xf>
    <xf numFmtId="43" fontId="5" fillId="4" borderId="17" xfId="1" applyFont="1" applyFill="1" applyBorder="1" applyAlignment="1">
      <alignment horizontal="left" vertical="center"/>
    </xf>
    <xf numFmtId="43" fontId="2" fillId="4" borderId="0" xfId="1" applyFont="1" applyFill="1" applyAlignment="1">
      <alignment vertical="top"/>
    </xf>
    <xf numFmtId="43" fontId="4" fillId="4" borderId="0" xfId="1" applyFont="1" applyFill="1" applyBorder="1" applyAlignment="1">
      <alignment horizontal="center" vertical="center"/>
    </xf>
    <xf numFmtId="43" fontId="4" fillId="4" borderId="0" xfId="1" applyFont="1" applyFill="1" applyBorder="1" applyAlignment="1">
      <alignment horizontal="left" vertical="center"/>
    </xf>
    <xf numFmtId="43" fontId="2" fillId="4" borderId="0" xfId="1" applyFont="1" applyFill="1" applyAlignment="1">
      <alignment horizontal="center"/>
    </xf>
    <xf numFmtId="43" fontId="2" fillId="4" borderId="0" xfId="1" applyFont="1" applyFill="1" applyAlignment="1"/>
    <xf numFmtId="43" fontId="4" fillId="4" borderId="36" xfId="1" applyFont="1" applyFill="1" applyBorder="1" applyAlignment="1">
      <alignment horizontal="right" vertical="center"/>
    </xf>
    <xf numFmtId="0" fontId="4" fillId="4" borderId="31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/>
    </xf>
    <xf numFmtId="43" fontId="4" fillId="4" borderId="32" xfId="1" applyFont="1" applyFill="1" applyBorder="1" applyAlignment="1">
      <alignment horizontal="right" vertical="center"/>
    </xf>
    <xf numFmtId="0" fontId="2" fillId="4" borderId="2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4" fillId="4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vertical="top"/>
    </xf>
    <xf numFmtId="43" fontId="4" fillId="4" borderId="10" xfId="1" applyFont="1" applyFill="1" applyBorder="1" applyAlignment="1">
      <alignment horizontal="right" vertical="center"/>
    </xf>
    <xf numFmtId="0" fontId="3" fillId="4" borderId="38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center" vertical="center"/>
    </xf>
    <xf numFmtId="43" fontId="3" fillId="4" borderId="38" xfId="1" applyFont="1" applyFill="1" applyBorder="1" applyAlignment="1">
      <alignment horizontal="center" vertical="center"/>
    </xf>
    <xf numFmtId="43" fontId="3" fillId="4" borderId="38" xfId="1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left" vertical="top"/>
    </xf>
    <xf numFmtId="3" fontId="3" fillId="4" borderId="38" xfId="0" applyNumberFormat="1" applyFont="1" applyFill="1" applyBorder="1" applyAlignment="1">
      <alignment horizontal="center" vertical="center"/>
    </xf>
    <xf numFmtId="3" fontId="3" fillId="4" borderId="36" xfId="0" applyNumberFormat="1" applyFont="1" applyFill="1" applyBorder="1" applyAlignment="1">
      <alignment horizontal="center" vertical="center"/>
    </xf>
    <xf numFmtId="3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43" fontId="5" fillId="4" borderId="10" xfId="1" applyFont="1" applyFill="1" applyBorder="1" applyAlignment="1">
      <alignment horizontal="center" vertical="top"/>
    </xf>
    <xf numFmtId="43" fontId="5" fillId="4" borderId="10" xfId="1" applyFont="1" applyFill="1" applyBorder="1" applyAlignment="1">
      <alignment horizontal="left" vertical="top"/>
    </xf>
    <xf numFmtId="43" fontId="3" fillId="4" borderId="0" xfId="1" applyFont="1" applyFill="1" applyAlignment="1">
      <alignment horizontal="center" vertical="top"/>
    </xf>
    <xf numFmtId="3" fontId="3" fillId="4" borderId="36" xfId="0" applyNumberFormat="1" applyFont="1" applyFill="1" applyBorder="1" applyAlignment="1">
      <alignment horizontal="left" vertical="top"/>
    </xf>
    <xf numFmtId="0" fontId="4" fillId="4" borderId="42" xfId="0" applyFont="1" applyFill="1" applyBorder="1" applyAlignment="1">
      <alignment horizontal="left" vertical="top"/>
    </xf>
    <xf numFmtId="43" fontId="4" fillId="4" borderId="0" xfId="1" applyFont="1" applyFill="1" applyBorder="1" applyAlignment="1">
      <alignment horizontal="center" vertical="top"/>
    </xf>
    <xf numFmtId="43" fontId="4" fillId="4" borderId="0" xfId="1" applyFont="1" applyFill="1" applyBorder="1" applyAlignment="1">
      <alignment horizontal="left" vertical="top"/>
    </xf>
    <xf numFmtId="43" fontId="2" fillId="4" borderId="0" xfId="1" applyFont="1" applyFill="1" applyAlignment="1">
      <alignment horizontal="center" vertical="top"/>
    </xf>
    <xf numFmtId="43" fontId="4" fillId="4" borderId="36" xfId="1" applyFont="1" applyFill="1" applyBorder="1" applyAlignment="1">
      <alignment horizontal="right" vertical="top"/>
    </xf>
    <xf numFmtId="43" fontId="4" fillId="4" borderId="36" xfId="1" applyFont="1" applyFill="1" applyBorder="1" applyAlignment="1">
      <alignment horizontal="center" vertical="top"/>
    </xf>
    <xf numFmtId="3" fontId="5" fillId="4" borderId="0" xfId="0" applyNumberFormat="1" applyFont="1" applyFill="1" applyBorder="1" applyAlignment="1">
      <alignment horizontal="center" vertical="top"/>
    </xf>
    <xf numFmtId="0" fontId="5" fillId="4" borderId="43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top"/>
    </xf>
    <xf numFmtId="0" fontId="4" fillId="4" borderId="42" xfId="0" applyFont="1" applyFill="1" applyBorder="1" applyAlignment="1">
      <alignment vertical="top"/>
    </xf>
    <xf numFmtId="43" fontId="2" fillId="4" borderId="35" xfId="1" applyFont="1" applyFill="1" applyBorder="1" applyAlignment="1">
      <alignment horizontal="right"/>
    </xf>
    <xf numFmtId="43" fontId="2" fillId="4" borderId="18" xfId="1" applyFont="1" applyFill="1" applyBorder="1" applyAlignment="1"/>
    <xf numFmtId="43" fontId="4" fillId="4" borderId="23" xfId="1" applyFont="1" applyFill="1" applyBorder="1" applyAlignment="1">
      <alignment vertical="center"/>
    </xf>
    <xf numFmtId="43" fontId="4" fillId="4" borderId="24" xfId="1" applyFont="1" applyFill="1" applyBorder="1" applyAlignment="1">
      <alignment vertical="center"/>
    </xf>
    <xf numFmtId="43" fontId="4" fillId="4" borderId="2" xfId="1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4" fillId="4" borderId="3" xfId="0" applyFont="1" applyFill="1" applyBorder="1" applyAlignment="1">
      <alignment vertical="top"/>
    </xf>
    <xf numFmtId="0" fontId="4" fillId="4" borderId="40" xfId="0" applyFont="1" applyFill="1" applyBorder="1" applyAlignment="1">
      <alignment vertical="top"/>
    </xf>
    <xf numFmtId="0" fontId="5" fillId="4" borderId="40" xfId="0" applyFont="1" applyFill="1" applyBorder="1" applyAlignment="1">
      <alignment vertical="top"/>
    </xf>
    <xf numFmtId="0" fontId="5" fillId="4" borderId="0" xfId="0" applyFont="1" applyFill="1" applyBorder="1" applyAlignment="1">
      <alignment horizontal="center" vertical="center"/>
    </xf>
    <xf numFmtId="43" fontId="5" fillId="4" borderId="41" xfId="1" applyFont="1" applyFill="1" applyBorder="1" applyAlignment="1">
      <alignment horizontal="center" vertical="center"/>
    </xf>
    <xf numFmtId="0" fontId="2" fillId="4" borderId="6" xfId="0" applyFont="1" applyFill="1" applyBorder="1" applyAlignment="1"/>
    <xf numFmtId="43" fontId="3" fillId="4" borderId="35" xfId="1" applyFont="1" applyFill="1" applyBorder="1" applyAlignment="1">
      <alignment horizontal="right"/>
    </xf>
    <xf numFmtId="0" fontId="3" fillId="4" borderId="7" xfId="0" applyFont="1" applyFill="1" applyBorder="1" applyAlignment="1"/>
    <xf numFmtId="0" fontId="3" fillId="4" borderId="8" xfId="0" applyFont="1" applyFill="1" applyBorder="1" applyAlignment="1">
      <alignment horizontal="left"/>
    </xf>
    <xf numFmtId="0" fontId="2" fillId="4" borderId="9" xfId="0" applyFont="1" applyFill="1" applyBorder="1" applyAlignment="1"/>
    <xf numFmtId="0" fontId="3" fillId="4" borderId="15" xfId="0" applyFont="1" applyFill="1" applyBorder="1" applyAlignment="1"/>
    <xf numFmtId="43" fontId="3" fillId="4" borderId="30" xfId="1" applyFont="1" applyFill="1" applyBorder="1" applyAlignment="1">
      <alignment horizontal="right"/>
    </xf>
    <xf numFmtId="43" fontId="2" fillId="4" borderId="30" xfId="1" applyFont="1" applyFill="1" applyBorder="1" applyAlignment="1"/>
    <xf numFmtId="0" fontId="3" fillId="4" borderId="10" xfId="0" applyFont="1" applyFill="1" applyBorder="1" applyAlignment="1"/>
    <xf numFmtId="0" fontId="3" fillId="4" borderId="11" xfId="0" applyFont="1" applyFill="1" applyBorder="1" applyAlignment="1">
      <alignment horizontal="left"/>
    </xf>
    <xf numFmtId="0" fontId="2" fillId="4" borderId="16" xfId="0" applyFont="1" applyFill="1" applyBorder="1" applyAlignment="1">
      <alignment vertical="center"/>
    </xf>
    <xf numFmtId="43" fontId="3" fillId="4" borderId="10" xfId="1" applyFont="1" applyFill="1" applyBorder="1" applyAlignment="1">
      <alignment horizontal="right"/>
    </xf>
    <xf numFmtId="43" fontId="2" fillId="4" borderId="10" xfId="1" applyFont="1" applyFill="1" applyBorder="1" applyAlignment="1"/>
    <xf numFmtId="0" fontId="2" fillId="4" borderId="28" xfId="0" applyFont="1" applyFill="1" applyBorder="1" applyAlignment="1">
      <alignment vertical="center"/>
    </xf>
    <xf numFmtId="0" fontId="2" fillId="4" borderId="29" xfId="0" applyFont="1" applyFill="1" applyBorder="1" applyAlignment="1">
      <alignment vertical="center"/>
    </xf>
    <xf numFmtId="0" fontId="2" fillId="4" borderId="12" xfId="0" applyFont="1" applyFill="1" applyBorder="1" applyAlignment="1"/>
    <xf numFmtId="0" fontId="6" fillId="4" borderId="13" xfId="0" applyFont="1" applyFill="1" applyBorder="1" applyAlignment="1">
      <alignment vertical="center"/>
    </xf>
    <xf numFmtId="43" fontId="6" fillId="4" borderId="13" xfId="1" applyFont="1" applyFill="1" applyBorder="1" applyAlignment="1">
      <alignment horizontal="right" vertical="center"/>
    </xf>
    <xf numFmtId="43" fontId="6" fillId="4" borderId="13" xfId="1" applyFont="1" applyFill="1" applyBorder="1" applyAlignment="1">
      <alignment horizontal="center" vertical="center"/>
    </xf>
    <xf numFmtId="0" fontId="2" fillId="4" borderId="13" xfId="0" applyFont="1" applyFill="1" applyBorder="1" applyAlignment="1"/>
    <xf numFmtId="0" fontId="2" fillId="4" borderId="14" xfId="0" applyFont="1" applyFill="1" applyBorder="1" applyAlignment="1">
      <alignment horizontal="left"/>
    </xf>
    <xf numFmtId="0" fontId="2" fillId="4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shim/Desktop/2020-2021%20AWPB/2020-2021%20Annual%20Work%20Plan%20Dertu%20w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shim/Desktop/2020-2021%20AWPB/2020-2021%20Annual%20Work%20Plan%20Liboi%20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shim/Desktop/2020-2021%20AWPB/2020-2021%20%20Work%20Plan-Abakaile%20Ward%20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shim/Desktop/2020-2021%20AWPB/2020-2021%20Annual%20Work%20Plan%20Damajale%20f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ngo Arba village"/>
      <sheetName val="Dertu Village"/>
      <sheetName val="Agregated"/>
      <sheetName val="Sheet2"/>
    </sheetNames>
    <sheetDataSet>
      <sheetData sheetId="0">
        <row r="112">
          <cell r="I112">
            <v>56847260</v>
          </cell>
        </row>
      </sheetData>
      <sheetData sheetId="1">
        <row r="101">
          <cell r="I101">
            <v>208676730</v>
          </cell>
        </row>
      </sheetData>
      <sheetData sheetId="2">
        <row r="5">
          <cell r="F5">
            <v>63385850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oi village"/>
      <sheetName val="Kulan Village"/>
      <sheetName val="Agregated"/>
      <sheetName val="Harhar Village"/>
    </sheetNames>
    <sheetDataSet>
      <sheetData sheetId="0"/>
      <sheetData sheetId="1"/>
      <sheetData sheetId="2">
        <row r="6">
          <cell r="F6">
            <v>25496000</v>
          </cell>
        </row>
        <row r="7">
          <cell r="F7">
            <v>36255500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kaile villages"/>
      <sheetName val="Alikune+Medina"/>
      <sheetName val="Kumahumato+Libahlow"/>
      <sheetName val="Agragated"/>
    </sheetNames>
    <sheetDataSet>
      <sheetData sheetId="0"/>
      <sheetData sheetId="1"/>
      <sheetData sheetId="2"/>
      <sheetData sheetId="3">
        <row r="6">
          <cell r="F6">
            <v>25970500</v>
          </cell>
        </row>
        <row r="7">
          <cell r="F7">
            <v>95427550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hagisi+Malayley I"/>
      <sheetName val="Dagahaley+Darkeley"/>
      <sheetName val="Damajale village"/>
      <sheetName val="Kokar"/>
      <sheetName val="Agragate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108262000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23" zoomScale="90" zoomScaleNormal="90" workbookViewId="0">
      <selection activeCell="A32" sqref="A32"/>
    </sheetView>
  </sheetViews>
  <sheetFormatPr defaultRowHeight="15" x14ac:dyDescent="0.25"/>
  <cols>
    <col min="1" max="1" width="26.28515625" style="42" customWidth="1"/>
    <col min="2" max="2" width="48.5703125" style="37" customWidth="1"/>
    <col min="3" max="3" width="11" style="2" customWidth="1"/>
    <col min="4" max="4" width="15.42578125" style="15" customWidth="1"/>
    <col min="5" max="5" width="9.5703125" style="70" customWidth="1"/>
    <col min="6" max="6" width="12" style="2" customWidth="1"/>
    <col min="7" max="7" width="17.140625" style="24" customWidth="1"/>
    <col min="8" max="8" width="21.7109375" style="27" customWidth="1"/>
    <col min="9" max="10" width="5.5703125" style="16" customWidth="1"/>
    <col min="11" max="11" width="4.42578125" style="16" customWidth="1"/>
    <col min="12" max="12" width="5" style="2" customWidth="1"/>
    <col min="13" max="13" width="60.85546875" style="15" customWidth="1"/>
    <col min="14" max="16384" width="9.140625" style="2"/>
  </cols>
  <sheetData>
    <row r="1" spans="1:13" ht="18" customHeight="1" x14ac:dyDescent="0.25">
      <c r="A1" s="38" t="s">
        <v>16</v>
      </c>
      <c r="B1" s="32" t="s">
        <v>21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ht="17.25" customHeight="1" x14ac:dyDescent="0.25">
      <c r="A2" s="39" t="s">
        <v>17</v>
      </c>
      <c r="B2" s="33" t="s">
        <v>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ht="17.25" customHeight="1" x14ac:dyDescent="0.25">
      <c r="A3" s="39" t="s">
        <v>18</v>
      </c>
      <c r="B3" s="33" t="s">
        <v>5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3" ht="16.5" customHeight="1" x14ac:dyDescent="0.25">
      <c r="A4" s="39" t="s">
        <v>19</v>
      </c>
      <c r="B4" s="33" t="s">
        <v>5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1:13" ht="15.75" customHeight="1" x14ac:dyDescent="0.25">
      <c r="A5" s="40" t="s">
        <v>20</v>
      </c>
      <c r="B5" s="34" t="s">
        <v>31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3" ht="21" customHeight="1" thickBot="1" x14ac:dyDescent="0.3">
      <c r="A6" s="75"/>
      <c r="B6" s="75"/>
      <c r="C6" s="75"/>
      <c r="D6" s="75"/>
      <c r="E6" s="75"/>
      <c r="F6" s="75"/>
      <c r="G6" s="75"/>
      <c r="H6" s="75"/>
      <c r="I6" s="71" t="s">
        <v>25</v>
      </c>
      <c r="J6" s="72"/>
      <c r="K6" s="72"/>
      <c r="L6" s="73"/>
      <c r="M6" s="3"/>
    </row>
    <row r="7" spans="1:13" s="5" customFormat="1" ht="26.25" customHeight="1" thickBot="1" x14ac:dyDescent="0.25">
      <c r="A7" s="41" t="s">
        <v>0</v>
      </c>
      <c r="B7" s="35" t="s">
        <v>1</v>
      </c>
      <c r="C7" s="4" t="s">
        <v>2</v>
      </c>
      <c r="D7" s="31" t="s">
        <v>3</v>
      </c>
      <c r="E7" s="30" t="s">
        <v>11</v>
      </c>
      <c r="F7" s="4" t="s">
        <v>12</v>
      </c>
      <c r="G7" s="25" t="s">
        <v>13</v>
      </c>
      <c r="H7" s="26" t="s">
        <v>10</v>
      </c>
      <c r="I7" s="1" t="s">
        <v>26</v>
      </c>
      <c r="J7" s="1" t="s">
        <v>27</v>
      </c>
      <c r="K7" s="1" t="s">
        <v>29</v>
      </c>
      <c r="L7" s="1" t="s">
        <v>28</v>
      </c>
      <c r="M7" s="4" t="s">
        <v>4</v>
      </c>
    </row>
    <row r="8" spans="1:13" s="5" customFormat="1" ht="17.25" customHeight="1" thickBot="1" x14ac:dyDescent="0.25">
      <c r="A8" s="76" t="s">
        <v>22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1:13" ht="12.75" hidden="1" customHeight="1" x14ac:dyDescent="0.25">
      <c r="A9" s="74" t="s">
        <v>30</v>
      </c>
      <c r="B9" s="2"/>
      <c r="D9" s="2"/>
      <c r="G9" s="2"/>
      <c r="H9" s="2"/>
      <c r="I9" s="2"/>
      <c r="J9" s="2"/>
      <c r="K9" s="2"/>
      <c r="M9" s="2"/>
    </row>
    <row r="10" spans="1:13" ht="28.5" customHeight="1" x14ac:dyDescent="0.25">
      <c r="A10" s="74"/>
      <c r="B10" s="18" t="s">
        <v>126</v>
      </c>
      <c r="C10" s="19" t="s">
        <v>7</v>
      </c>
      <c r="D10" s="18" t="s">
        <v>5</v>
      </c>
      <c r="E10" s="19">
        <v>1</v>
      </c>
      <c r="F10" s="19" t="s">
        <v>24</v>
      </c>
      <c r="G10" s="20">
        <v>3522000</v>
      </c>
      <c r="H10" s="28">
        <f t="shared" ref="H10:H24" si="0">E10*G10</f>
        <v>3522000</v>
      </c>
      <c r="I10" s="6"/>
      <c r="J10" s="7"/>
      <c r="K10" s="7"/>
      <c r="L10" s="8"/>
      <c r="M10" s="17" t="s">
        <v>6</v>
      </c>
    </row>
    <row r="11" spans="1:13" ht="27" customHeight="1" x14ac:dyDescent="0.25">
      <c r="A11" s="74"/>
      <c r="B11" s="18" t="s">
        <v>127</v>
      </c>
      <c r="C11" s="19" t="s">
        <v>7</v>
      </c>
      <c r="D11" s="18" t="s">
        <v>5</v>
      </c>
      <c r="E11" s="19">
        <v>1</v>
      </c>
      <c r="F11" s="19" t="s">
        <v>24</v>
      </c>
      <c r="G11" s="20">
        <v>4804400</v>
      </c>
      <c r="H11" s="28">
        <f t="shared" si="0"/>
        <v>4804400</v>
      </c>
      <c r="I11" s="6"/>
      <c r="J11" s="7"/>
      <c r="K11" s="7"/>
      <c r="L11" s="8"/>
      <c r="M11" s="17" t="s">
        <v>6</v>
      </c>
    </row>
    <row r="12" spans="1:13" ht="28.5" customHeight="1" x14ac:dyDescent="0.25">
      <c r="A12" s="74"/>
      <c r="B12" s="18" t="s">
        <v>132</v>
      </c>
      <c r="C12" s="19" t="s">
        <v>7</v>
      </c>
      <c r="D12" s="18" t="s">
        <v>5</v>
      </c>
      <c r="E12" s="19">
        <v>1</v>
      </c>
      <c r="F12" s="19" t="s">
        <v>24</v>
      </c>
      <c r="G12" s="20">
        <v>3294300</v>
      </c>
      <c r="H12" s="28">
        <f t="shared" si="0"/>
        <v>3294300</v>
      </c>
      <c r="I12" s="6"/>
      <c r="J12" s="7"/>
      <c r="K12" s="7"/>
      <c r="L12" s="8"/>
      <c r="M12" s="17" t="s">
        <v>6</v>
      </c>
    </row>
    <row r="13" spans="1:13" ht="27.75" customHeight="1" x14ac:dyDescent="0.25">
      <c r="A13" s="74"/>
      <c r="B13" s="18" t="s">
        <v>128</v>
      </c>
      <c r="C13" s="19" t="s">
        <v>7</v>
      </c>
      <c r="D13" s="18" t="s">
        <v>41</v>
      </c>
      <c r="E13" s="19">
        <v>1</v>
      </c>
      <c r="F13" s="19" t="s">
        <v>33</v>
      </c>
      <c r="G13" s="20">
        <v>3500000</v>
      </c>
      <c r="H13" s="28">
        <f t="shared" si="0"/>
        <v>3500000</v>
      </c>
      <c r="I13" s="7"/>
      <c r="J13" s="6"/>
      <c r="K13" s="7"/>
      <c r="L13" s="8"/>
      <c r="M13" s="17" t="s">
        <v>6</v>
      </c>
    </row>
    <row r="14" spans="1:13" ht="15" customHeight="1" x14ac:dyDescent="0.25">
      <c r="A14" s="74"/>
      <c r="B14" s="18" t="s">
        <v>129</v>
      </c>
      <c r="C14" s="19" t="s">
        <v>7</v>
      </c>
      <c r="D14" s="18" t="s">
        <v>41</v>
      </c>
      <c r="E14" s="19">
        <v>1</v>
      </c>
      <c r="F14" s="19" t="s">
        <v>33</v>
      </c>
      <c r="G14" s="20">
        <v>7500000</v>
      </c>
      <c r="H14" s="28">
        <f>E14*G14</f>
        <v>7500000</v>
      </c>
      <c r="I14" s="6"/>
      <c r="J14" s="7"/>
      <c r="K14" s="7"/>
      <c r="L14" s="8"/>
      <c r="M14" s="17" t="s">
        <v>6</v>
      </c>
    </row>
    <row r="15" spans="1:13" ht="15" customHeight="1" x14ac:dyDescent="0.25">
      <c r="A15" s="74"/>
      <c r="B15" s="18" t="s">
        <v>40</v>
      </c>
      <c r="C15" s="19" t="s">
        <v>7</v>
      </c>
      <c r="D15" s="18" t="s">
        <v>41</v>
      </c>
      <c r="E15" s="19">
        <v>1</v>
      </c>
      <c r="F15" s="19" t="s">
        <v>24</v>
      </c>
      <c r="G15" s="20">
        <v>3000000</v>
      </c>
      <c r="H15" s="28">
        <f>E15*G15</f>
        <v>3000000</v>
      </c>
      <c r="I15" s="6"/>
      <c r="J15" s="7"/>
      <c r="K15" s="7"/>
      <c r="L15" s="8"/>
      <c r="M15" s="17" t="s">
        <v>6</v>
      </c>
    </row>
    <row r="16" spans="1:13" ht="27.75" customHeight="1" x14ac:dyDescent="0.25">
      <c r="A16" s="74"/>
      <c r="B16" s="18" t="s">
        <v>134</v>
      </c>
      <c r="C16" s="19" t="s">
        <v>7</v>
      </c>
      <c r="D16" s="18" t="s">
        <v>133</v>
      </c>
      <c r="E16" s="19">
        <v>4</v>
      </c>
      <c r="F16" s="19" t="s">
        <v>135</v>
      </c>
      <c r="G16" s="20">
        <v>1215550</v>
      </c>
      <c r="H16" s="28">
        <f t="shared" si="0"/>
        <v>4862200</v>
      </c>
      <c r="I16" s="6"/>
      <c r="J16" s="7"/>
      <c r="K16" s="7"/>
      <c r="L16" s="8"/>
      <c r="M16" s="17" t="s">
        <v>6</v>
      </c>
    </row>
    <row r="17" spans="1:13" ht="19.5" customHeight="1" x14ac:dyDescent="0.25">
      <c r="A17" s="74"/>
      <c r="B17" s="18" t="s">
        <v>130</v>
      </c>
      <c r="C17" s="19" t="s">
        <v>7</v>
      </c>
      <c r="D17" s="18" t="s">
        <v>41</v>
      </c>
      <c r="E17" s="19">
        <v>1</v>
      </c>
      <c r="F17" s="19" t="s">
        <v>24</v>
      </c>
      <c r="G17" s="20">
        <v>1700000</v>
      </c>
      <c r="H17" s="28">
        <f t="shared" si="0"/>
        <v>1700000</v>
      </c>
      <c r="I17" s="9"/>
      <c r="J17" s="10"/>
      <c r="K17" s="10"/>
      <c r="L17" s="11"/>
      <c r="M17" s="17" t="s">
        <v>6</v>
      </c>
    </row>
    <row r="18" spans="1:13" ht="34.5" customHeight="1" x14ac:dyDescent="0.25">
      <c r="A18" s="74"/>
      <c r="B18" s="18" t="s">
        <v>37</v>
      </c>
      <c r="C18" s="19" t="s">
        <v>7</v>
      </c>
      <c r="D18" s="18" t="s">
        <v>41</v>
      </c>
      <c r="E18" s="19">
        <v>4</v>
      </c>
      <c r="F18" s="19" t="s">
        <v>15</v>
      </c>
      <c r="G18" s="20">
        <v>185500</v>
      </c>
      <c r="H18" s="28">
        <f t="shared" si="0"/>
        <v>742000</v>
      </c>
      <c r="I18" s="9"/>
      <c r="J18" s="10"/>
      <c r="K18" s="10"/>
      <c r="L18" s="11"/>
      <c r="M18" s="17" t="s">
        <v>6</v>
      </c>
    </row>
    <row r="19" spans="1:13" ht="21" customHeight="1" x14ac:dyDescent="0.25">
      <c r="A19" s="74"/>
      <c r="B19" s="18" t="s">
        <v>136</v>
      </c>
      <c r="C19" s="19" t="s">
        <v>7</v>
      </c>
      <c r="D19" s="18" t="s">
        <v>137</v>
      </c>
      <c r="E19" s="19">
        <v>1</v>
      </c>
      <c r="F19" s="19" t="s">
        <v>44</v>
      </c>
      <c r="G19" s="20">
        <v>2400000</v>
      </c>
      <c r="H19" s="28">
        <f t="shared" si="0"/>
        <v>2400000</v>
      </c>
      <c r="I19" s="9"/>
      <c r="J19" s="10"/>
      <c r="K19" s="10"/>
      <c r="L19" s="11"/>
      <c r="M19" s="17"/>
    </row>
    <row r="20" spans="1:13" ht="18" customHeight="1" x14ac:dyDescent="0.25">
      <c r="A20" s="74"/>
      <c r="B20" s="18" t="s">
        <v>138</v>
      </c>
      <c r="C20" s="19" t="s">
        <v>7</v>
      </c>
      <c r="D20" s="18" t="s">
        <v>137</v>
      </c>
      <c r="E20" s="19">
        <v>1</v>
      </c>
      <c r="F20" s="19" t="s">
        <v>33</v>
      </c>
      <c r="G20" s="20">
        <v>944000</v>
      </c>
      <c r="H20" s="28">
        <f t="shared" si="0"/>
        <v>944000</v>
      </c>
      <c r="I20" s="9"/>
      <c r="J20" s="10"/>
      <c r="K20" s="10"/>
      <c r="L20" s="11"/>
      <c r="M20" s="17"/>
    </row>
    <row r="21" spans="1:13" ht="17.25" customHeight="1" x14ac:dyDescent="0.25">
      <c r="A21" s="74"/>
      <c r="B21" s="18" t="s">
        <v>139</v>
      </c>
      <c r="C21" s="19" t="s">
        <v>7</v>
      </c>
      <c r="D21" s="18" t="s">
        <v>137</v>
      </c>
      <c r="E21" s="19">
        <v>1</v>
      </c>
      <c r="F21" s="19" t="s">
        <v>33</v>
      </c>
      <c r="G21" s="20">
        <v>800000</v>
      </c>
      <c r="H21" s="28">
        <f t="shared" si="0"/>
        <v>800000</v>
      </c>
      <c r="I21" s="9"/>
      <c r="J21" s="10"/>
      <c r="K21" s="10"/>
      <c r="L21" s="11"/>
      <c r="M21" s="17"/>
    </row>
    <row r="22" spans="1:13" ht="17.25" customHeight="1" x14ac:dyDescent="0.25">
      <c r="A22" s="74"/>
      <c r="B22" s="18" t="s">
        <v>140</v>
      </c>
      <c r="C22" s="19"/>
      <c r="D22" s="18" t="s">
        <v>137</v>
      </c>
      <c r="E22" s="19">
        <v>1</v>
      </c>
      <c r="F22" s="19" t="s">
        <v>14</v>
      </c>
      <c r="G22" s="20">
        <v>800000</v>
      </c>
      <c r="H22" s="28">
        <f t="shared" si="0"/>
        <v>800000</v>
      </c>
      <c r="I22" s="9"/>
      <c r="J22" s="10"/>
      <c r="K22" s="10"/>
      <c r="L22" s="11"/>
      <c r="M22" s="17"/>
    </row>
    <row r="23" spans="1:13" ht="15.75" customHeight="1" x14ac:dyDescent="0.25">
      <c r="A23" s="74"/>
      <c r="B23" s="18" t="s">
        <v>42</v>
      </c>
      <c r="C23" s="19" t="s">
        <v>32</v>
      </c>
      <c r="D23" s="18" t="s">
        <v>41</v>
      </c>
      <c r="E23" s="19">
        <v>1</v>
      </c>
      <c r="F23" s="19" t="s">
        <v>38</v>
      </c>
      <c r="G23" s="20">
        <v>150000</v>
      </c>
      <c r="H23" s="28">
        <f t="shared" si="0"/>
        <v>150000</v>
      </c>
      <c r="I23" s="9"/>
      <c r="J23" s="10"/>
      <c r="K23" s="10"/>
      <c r="L23" s="11"/>
      <c r="M23" s="17" t="s">
        <v>6</v>
      </c>
    </row>
    <row r="24" spans="1:13" ht="42.75" customHeight="1" x14ac:dyDescent="0.25">
      <c r="A24" s="74"/>
      <c r="B24" s="21" t="s">
        <v>43</v>
      </c>
      <c r="C24" s="19" t="s">
        <v>32</v>
      </c>
      <c r="D24" s="18" t="s">
        <v>41</v>
      </c>
      <c r="E24" s="22">
        <v>1</v>
      </c>
      <c r="F24" s="22" t="s">
        <v>39</v>
      </c>
      <c r="G24" s="23">
        <v>100000</v>
      </c>
      <c r="H24" s="29">
        <f t="shared" si="0"/>
        <v>100000</v>
      </c>
      <c r="I24" s="9"/>
      <c r="J24" s="10"/>
      <c r="K24" s="10"/>
      <c r="L24" s="11"/>
      <c r="M24" s="17" t="s">
        <v>6</v>
      </c>
    </row>
    <row r="25" spans="1:13" ht="16.5" customHeight="1" thickBot="1" x14ac:dyDescent="0.3">
      <c r="A25" s="46"/>
      <c r="B25" s="47" t="s">
        <v>131</v>
      </c>
      <c r="C25" s="48"/>
      <c r="D25" s="49"/>
      <c r="E25" s="50"/>
      <c r="F25" s="50"/>
      <c r="G25" s="51"/>
      <c r="H25" s="52">
        <f>SUM(H10:H24)</f>
        <v>38118900</v>
      </c>
      <c r="I25" s="14"/>
      <c r="J25" s="13"/>
      <c r="K25" s="13"/>
      <c r="L25" s="43"/>
      <c r="M25" s="12"/>
    </row>
    <row r="26" spans="1:13" s="130" customFormat="1" ht="23.25" customHeight="1" x14ac:dyDescent="0.25">
      <c r="A26" s="122"/>
      <c r="B26" s="123"/>
      <c r="C26" s="124"/>
      <c r="D26" s="118"/>
      <c r="E26" s="124"/>
      <c r="F26" s="124"/>
      <c r="G26" s="125"/>
      <c r="H26" s="126"/>
      <c r="I26" s="127"/>
      <c r="J26" s="127"/>
      <c r="K26" s="127"/>
      <c r="L26" s="128"/>
      <c r="M26" s="129"/>
    </row>
    <row r="27" spans="1:13" s="130" customFormat="1" ht="25.5" customHeight="1" x14ac:dyDescent="0.25">
      <c r="A27" s="131"/>
      <c r="B27" s="123"/>
      <c r="C27" s="124"/>
      <c r="D27" s="118"/>
      <c r="E27" s="124"/>
      <c r="F27" s="124"/>
      <c r="G27" s="125"/>
      <c r="H27" s="126"/>
      <c r="I27" s="127"/>
      <c r="J27" s="127"/>
      <c r="K27" s="127"/>
      <c r="L27" s="132"/>
      <c r="M27" s="129"/>
    </row>
    <row r="28" spans="1:13" s="130" customFormat="1" ht="16.5" customHeight="1" x14ac:dyDescent="0.25">
      <c r="A28" s="131"/>
      <c r="B28" s="123"/>
      <c r="C28" s="124"/>
      <c r="D28" s="118"/>
      <c r="E28" s="124"/>
      <c r="F28" s="124"/>
      <c r="G28" s="125"/>
      <c r="H28" s="126"/>
      <c r="I28" s="133"/>
      <c r="J28" s="133"/>
      <c r="K28" s="133"/>
      <c r="L28" s="134"/>
      <c r="M28" s="129"/>
    </row>
    <row r="29" spans="1:13" s="130" customFormat="1" ht="29.25" customHeight="1" x14ac:dyDescent="0.25">
      <c r="A29" s="131"/>
      <c r="B29" s="135"/>
      <c r="C29" s="136"/>
      <c r="D29" s="118"/>
      <c r="E29" s="137"/>
      <c r="F29" s="137"/>
      <c r="G29" s="138"/>
      <c r="H29" s="139"/>
      <c r="I29" s="140"/>
      <c r="J29" s="140"/>
      <c r="K29" s="140"/>
      <c r="L29" s="141"/>
      <c r="M29" s="142"/>
    </row>
    <row r="30" spans="1:13" s="130" customFormat="1" ht="21" customHeight="1" x14ac:dyDescent="0.25">
      <c r="A30" s="131"/>
      <c r="B30" s="143"/>
      <c r="C30" s="136"/>
      <c r="D30" s="118"/>
      <c r="E30" s="136"/>
      <c r="F30" s="136"/>
      <c r="G30" s="144"/>
      <c r="H30" s="145"/>
      <c r="I30" s="140"/>
      <c r="J30" s="140"/>
      <c r="K30" s="140"/>
      <c r="L30" s="141"/>
      <c r="M30" s="142"/>
    </row>
    <row r="31" spans="1:13" s="130" customFormat="1" ht="21" customHeight="1" thickBot="1" x14ac:dyDescent="0.3">
      <c r="A31" s="131"/>
      <c r="B31" s="146"/>
      <c r="C31" s="147"/>
      <c r="D31" s="148"/>
      <c r="E31" s="149"/>
      <c r="F31" s="149"/>
      <c r="G31" s="150"/>
      <c r="H31" s="151"/>
      <c r="I31" s="127"/>
      <c r="J31" s="127"/>
      <c r="K31" s="127"/>
      <c r="L31" s="132"/>
      <c r="M31" s="152"/>
    </row>
    <row r="32" spans="1:13" s="130" customFormat="1" ht="154.5" customHeight="1" thickBot="1" x14ac:dyDescent="0.3">
      <c r="A32" s="122"/>
      <c r="B32" s="153"/>
      <c r="C32" s="124"/>
      <c r="D32" s="154"/>
      <c r="E32" s="155"/>
      <c r="F32" s="155"/>
      <c r="G32" s="156"/>
      <c r="H32" s="157"/>
      <c r="I32" s="158"/>
      <c r="J32" s="158"/>
      <c r="K32" s="158"/>
      <c r="L32" s="159"/>
      <c r="M32" s="160"/>
    </row>
    <row r="33" spans="1:13" s="130" customFormat="1" ht="81" customHeight="1" thickBot="1" x14ac:dyDescent="0.3">
      <c r="A33" s="131"/>
      <c r="B33" s="161"/>
      <c r="C33" s="124"/>
      <c r="D33" s="154"/>
      <c r="E33" s="162"/>
      <c r="F33" s="162"/>
      <c r="G33" s="163"/>
      <c r="H33" s="164"/>
      <c r="I33" s="165"/>
      <c r="J33" s="165"/>
      <c r="K33" s="165"/>
      <c r="L33" s="166"/>
      <c r="M33" s="160"/>
    </row>
    <row r="34" spans="1:13" s="130" customFormat="1" ht="108.75" customHeight="1" thickBot="1" x14ac:dyDescent="0.3">
      <c r="A34" s="131"/>
      <c r="B34" s="167"/>
      <c r="C34" s="124"/>
      <c r="D34" s="154"/>
      <c r="E34" s="168"/>
      <c r="F34" s="168"/>
      <c r="G34" s="169"/>
      <c r="H34" s="170"/>
      <c r="I34" s="165"/>
      <c r="J34" s="165"/>
      <c r="K34" s="165"/>
      <c r="L34" s="166"/>
      <c r="M34" s="160"/>
    </row>
    <row r="35" spans="1:13" s="130" customFormat="1" ht="31.5" customHeight="1" thickBot="1" x14ac:dyDescent="0.3">
      <c r="A35" s="131"/>
      <c r="B35" s="171"/>
      <c r="C35" s="124"/>
      <c r="D35" s="154"/>
      <c r="E35" s="172"/>
      <c r="F35" s="172"/>
      <c r="G35" s="173"/>
      <c r="H35" s="174"/>
      <c r="I35" s="165"/>
      <c r="J35" s="165"/>
      <c r="K35" s="165"/>
      <c r="L35" s="166"/>
      <c r="M35" s="160"/>
    </row>
    <row r="36" spans="1:13" s="130" customFormat="1" ht="47.25" customHeight="1" thickBot="1" x14ac:dyDescent="0.3">
      <c r="A36" s="131"/>
      <c r="B36" s="175"/>
      <c r="C36" s="124"/>
      <c r="D36" s="176"/>
      <c r="E36" s="177"/>
      <c r="F36" s="177"/>
      <c r="G36" s="178"/>
      <c r="H36" s="179"/>
      <c r="I36" s="165"/>
      <c r="J36" s="165"/>
      <c r="K36" s="165"/>
      <c r="L36" s="166"/>
      <c r="M36" s="160"/>
    </row>
    <row r="37" spans="1:13" s="130" customFormat="1" ht="114" customHeight="1" thickBot="1" x14ac:dyDescent="0.3">
      <c r="A37" s="131"/>
      <c r="B37" s="123"/>
      <c r="C37" s="124"/>
      <c r="D37" s="118"/>
      <c r="E37" s="124"/>
      <c r="F37" s="124"/>
      <c r="G37" s="125"/>
      <c r="H37" s="126"/>
      <c r="I37" s="133"/>
      <c r="J37" s="133"/>
      <c r="K37" s="133"/>
      <c r="L37" s="134"/>
      <c r="M37" s="160"/>
    </row>
    <row r="38" spans="1:13" s="130" customFormat="1" ht="16.5" customHeight="1" thickBot="1" x14ac:dyDescent="0.3">
      <c r="A38" s="131"/>
      <c r="B38" s="161"/>
      <c r="C38" s="180"/>
      <c r="E38" s="124"/>
      <c r="F38" s="124"/>
      <c r="G38" s="125"/>
      <c r="H38" s="126"/>
      <c r="I38" s="133"/>
      <c r="J38" s="133"/>
      <c r="K38" s="133"/>
      <c r="L38" s="134"/>
      <c r="M38" s="160"/>
    </row>
    <row r="39" spans="1:13" s="130" customFormat="1" ht="19.5" customHeight="1" thickBot="1" x14ac:dyDescent="0.3">
      <c r="A39" s="131"/>
      <c r="B39" s="161"/>
      <c r="C39" s="180"/>
      <c r="D39" s="118"/>
      <c r="E39" s="124"/>
      <c r="F39" s="124"/>
      <c r="G39" s="125"/>
      <c r="H39" s="126"/>
      <c r="I39" s="133"/>
      <c r="J39" s="133"/>
      <c r="K39" s="133"/>
      <c r="L39" s="134"/>
      <c r="M39" s="160"/>
    </row>
    <row r="40" spans="1:13" s="130" customFormat="1" ht="29.25" customHeight="1" thickBot="1" x14ac:dyDescent="0.3">
      <c r="A40" s="131"/>
      <c r="B40" s="181"/>
      <c r="C40" s="180"/>
      <c r="D40" s="182"/>
      <c r="E40" s="183"/>
      <c r="F40" s="184"/>
      <c r="G40" s="185"/>
      <c r="H40" s="185"/>
      <c r="I40" s="133"/>
      <c r="J40" s="133"/>
      <c r="K40" s="133"/>
      <c r="L40" s="134"/>
      <c r="M40" s="160"/>
    </row>
    <row r="41" spans="1:13" s="130" customFormat="1" ht="29.25" customHeight="1" thickBot="1" x14ac:dyDescent="0.3">
      <c r="A41" s="131"/>
      <c r="B41" s="181"/>
      <c r="C41" s="180"/>
      <c r="D41" s="182"/>
      <c r="E41" s="183"/>
      <c r="F41" s="184"/>
      <c r="G41" s="185"/>
      <c r="H41" s="185"/>
      <c r="I41" s="133"/>
      <c r="J41" s="133"/>
      <c r="K41" s="133"/>
      <c r="L41" s="134"/>
      <c r="M41" s="160"/>
    </row>
    <row r="42" spans="1:13" s="130" customFormat="1" ht="45.75" customHeight="1" thickBot="1" x14ac:dyDescent="0.3">
      <c r="A42" s="131"/>
      <c r="C42" s="180"/>
      <c r="D42" s="186"/>
      <c r="E42" s="183"/>
      <c r="F42" s="184"/>
      <c r="G42" s="185"/>
      <c r="H42" s="185"/>
      <c r="I42" s="133"/>
      <c r="J42" s="133"/>
      <c r="K42" s="133"/>
      <c r="L42" s="134"/>
      <c r="M42" s="160"/>
    </row>
    <row r="43" spans="1:13" s="130" customFormat="1" ht="15.75" customHeight="1" x14ac:dyDescent="0.25">
      <c r="A43" s="131"/>
      <c r="B43" s="187"/>
      <c r="C43" s="124"/>
      <c r="D43" s="118"/>
      <c r="E43" s="188"/>
      <c r="F43" s="188"/>
      <c r="G43" s="189"/>
      <c r="H43" s="190"/>
      <c r="I43" s="133"/>
      <c r="J43" s="133"/>
      <c r="K43" s="133"/>
      <c r="L43" s="134"/>
      <c r="M43" s="160"/>
    </row>
    <row r="44" spans="1:13" s="130" customFormat="1" ht="15.75" customHeight="1" thickBot="1" x14ac:dyDescent="0.3">
      <c r="A44" s="131"/>
      <c r="B44" s="191"/>
      <c r="C44" s="192"/>
      <c r="D44" s="193"/>
      <c r="E44" s="194"/>
      <c r="F44" s="194"/>
      <c r="G44" s="165"/>
      <c r="H44" s="195"/>
      <c r="I44" s="133"/>
      <c r="J44" s="133"/>
      <c r="K44" s="133"/>
      <c r="L44" s="134"/>
      <c r="M44" s="142"/>
    </row>
    <row r="45" spans="1:13" s="130" customFormat="1" ht="16.5" customHeight="1" thickBot="1" x14ac:dyDescent="0.3">
      <c r="A45" s="196"/>
      <c r="B45" s="153"/>
      <c r="C45" s="124"/>
      <c r="D45" s="118"/>
      <c r="E45" s="155"/>
      <c r="F45" s="155"/>
      <c r="G45" s="156"/>
      <c r="H45" s="157"/>
      <c r="I45" s="133"/>
      <c r="J45" s="133"/>
      <c r="K45" s="133"/>
      <c r="L45" s="134"/>
      <c r="M45" s="142"/>
    </row>
    <row r="46" spans="1:13" s="130" customFormat="1" ht="17.25" customHeight="1" x14ac:dyDescent="0.25">
      <c r="A46" s="196"/>
      <c r="B46" s="187"/>
      <c r="C46" s="124"/>
      <c r="D46" s="118"/>
      <c r="E46" s="155"/>
      <c r="F46" s="188"/>
      <c r="G46" s="189"/>
      <c r="H46" s="157"/>
      <c r="I46" s="133"/>
      <c r="J46" s="133"/>
      <c r="K46" s="133"/>
      <c r="L46" s="134"/>
      <c r="M46" s="142"/>
    </row>
    <row r="47" spans="1:13" s="130" customFormat="1" ht="15" customHeight="1" x14ac:dyDescent="0.25">
      <c r="A47" s="196"/>
      <c r="B47" s="123"/>
      <c r="C47" s="124"/>
      <c r="D47" s="118"/>
      <c r="E47" s="124"/>
      <c r="F47" s="124"/>
      <c r="G47" s="125"/>
      <c r="H47" s="126"/>
      <c r="I47" s="133"/>
      <c r="J47" s="133"/>
      <c r="K47" s="133"/>
      <c r="L47" s="134"/>
      <c r="M47" s="142"/>
    </row>
    <row r="48" spans="1:13" s="130" customFormat="1" ht="40.5" customHeight="1" thickBot="1" x14ac:dyDescent="0.3">
      <c r="A48" s="196"/>
      <c r="B48" s="123"/>
      <c r="C48" s="124"/>
      <c r="D48" s="118"/>
      <c r="E48" s="124"/>
      <c r="F48" s="124"/>
      <c r="G48" s="125"/>
      <c r="H48" s="126"/>
      <c r="I48" s="133"/>
      <c r="J48" s="133"/>
      <c r="K48" s="133"/>
      <c r="L48" s="134"/>
      <c r="M48" s="142"/>
    </row>
    <row r="49" spans="1:13" s="130" customFormat="1" ht="40.5" customHeight="1" x14ac:dyDescent="0.25">
      <c r="A49" s="196"/>
      <c r="B49" s="187"/>
      <c r="C49" s="124"/>
      <c r="D49" s="118"/>
      <c r="E49" s="188"/>
      <c r="F49" s="188"/>
      <c r="G49" s="189"/>
      <c r="H49" s="157"/>
      <c r="I49" s="165"/>
      <c r="J49" s="165"/>
      <c r="K49" s="165"/>
      <c r="L49" s="166"/>
      <c r="M49" s="142"/>
    </row>
    <row r="50" spans="1:13" s="130" customFormat="1" ht="23.25" customHeight="1" x14ac:dyDescent="0.25">
      <c r="A50" s="196"/>
      <c r="B50" s="123"/>
      <c r="C50" s="124"/>
      <c r="D50" s="118"/>
      <c r="E50" s="124"/>
      <c r="F50" s="124"/>
      <c r="G50" s="125"/>
      <c r="H50" s="126"/>
      <c r="I50" s="133"/>
      <c r="J50" s="133"/>
      <c r="K50" s="133"/>
      <c r="L50" s="134"/>
      <c r="M50" s="142"/>
    </row>
    <row r="51" spans="1:13" s="130" customFormat="1" ht="26.25" customHeight="1" x14ac:dyDescent="0.25">
      <c r="A51" s="196"/>
      <c r="B51" s="123"/>
      <c r="C51" s="124"/>
      <c r="D51" s="118"/>
      <c r="E51" s="124"/>
      <c r="F51" s="124"/>
      <c r="G51" s="125"/>
      <c r="H51" s="126"/>
      <c r="I51" s="133"/>
      <c r="J51" s="133"/>
      <c r="K51" s="133"/>
      <c r="L51" s="134"/>
      <c r="M51" s="142"/>
    </row>
    <row r="52" spans="1:13" s="130" customFormat="1" ht="15" customHeight="1" x14ac:dyDescent="0.25">
      <c r="A52" s="196"/>
      <c r="B52" s="123"/>
      <c r="C52" s="124"/>
      <c r="D52" s="118"/>
      <c r="E52" s="124"/>
      <c r="F52" s="124"/>
      <c r="G52" s="125"/>
      <c r="H52" s="126"/>
      <c r="I52" s="133"/>
      <c r="J52" s="133"/>
      <c r="K52" s="133"/>
      <c r="L52" s="134"/>
      <c r="M52" s="142"/>
    </row>
    <row r="53" spans="1:13" s="201" customFormat="1" ht="48" customHeight="1" x14ac:dyDescent="0.25">
      <c r="A53" s="197"/>
      <c r="B53" s="198"/>
      <c r="C53" s="125"/>
      <c r="D53" s="199"/>
      <c r="E53" s="200"/>
      <c r="H53" s="126"/>
      <c r="I53" s="127"/>
      <c r="J53" s="127"/>
      <c r="K53" s="127"/>
      <c r="L53" s="202"/>
      <c r="M53" s="203"/>
    </row>
    <row r="54" spans="1:13" s="201" customFormat="1" ht="15.75" customHeight="1" x14ac:dyDescent="0.25">
      <c r="A54" s="131"/>
      <c r="B54" s="204"/>
      <c r="C54" s="205"/>
      <c r="D54" s="206"/>
      <c r="E54" s="207"/>
      <c r="F54" s="208"/>
      <c r="G54" s="208"/>
      <c r="H54" s="209"/>
      <c r="I54" s="127"/>
      <c r="J54" s="127"/>
      <c r="K54" s="127"/>
      <c r="L54" s="202"/>
      <c r="M54" s="203"/>
    </row>
    <row r="55" spans="1:13" s="130" customFormat="1" ht="16.5" customHeight="1" thickBot="1" x14ac:dyDescent="0.3">
      <c r="A55" s="210"/>
      <c r="B55" s="211"/>
      <c r="C55" s="212"/>
      <c r="D55" s="212"/>
      <c r="E55" s="212"/>
      <c r="F55" s="212"/>
      <c r="G55" s="213"/>
      <c r="H55" s="214"/>
      <c r="I55" s="127"/>
      <c r="J55" s="127"/>
      <c r="K55" s="127"/>
      <c r="L55" s="141"/>
      <c r="M55" s="129"/>
    </row>
    <row r="56" spans="1:13" s="130" customFormat="1" ht="18" customHeight="1" thickBot="1" x14ac:dyDescent="0.3">
      <c r="A56" s="215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7"/>
    </row>
    <row r="57" spans="1:13" s="130" customFormat="1" ht="54.75" hidden="1" customHeight="1" x14ac:dyDescent="0.25">
      <c r="A57" s="131"/>
      <c r="B57" s="123"/>
      <c r="C57" s="124"/>
      <c r="D57" s="118"/>
      <c r="E57" s="124"/>
      <c r="F57" s="124"/>
      <c r="G57" s="125"/>
      <c r="H57" s="126"/>
      <c r="I57" s="133"/>
      <c r="J57" s="133"/>
      <c r="K57" s="133"/>
      <c r="L57" s="134"/>
      <c r="M57" s="142"/>
    </row>
    <row r="58" spans="1:13" s="130" customFormat="1" ht="25.5" hidden="1" customHeight="1" x14ac:dyDescent="0.25">
      <c r="A58" s="131"/>
      <c r="B58" s="123"/>
      <c r="C58" s="124"/>
      <c r="D58" s="118"/>
      <c r="E58" s="124"/>
      <c r="F58" s="124"/>
      <c r="G58" s="125"/>
      <c r="H58" s="126"/>
      <c r="I58" s="133"/>
      <c r="J58" s="133"/>
      <c r="K58" s="133"/>
      <c r="L58" s="134"/>
      <c r="M58" s="142"/>
    </row>
    <row r="59" spans="1:13" s="130" customFormat="1" ht="10.5" customHeight="1" x14ac:dyDescent="0.25">
      <c r="A59" s="122"/>
      <c r="B59" s="153"/>
      <c r="C59" s="124"/>
      <c r="D59" s="118"/>
      <c r="E59" s="155"/>
      <c r="F59" s="155"/>
      <c r="G59" s="156"/>
      <c r="H59" s="157"/>
      <c r="I59" s="158"/>
      <c r="J59" s="158"/>
      <c r="K59" s="158"/>
      <c r="L59" s="159"/>
      <c r="M59" s="160"/>
    </row>
    <row r="60" spans="1:13" s="130" customFormat="1" ht="2.25" customHeight="1" x14ac:dyDescent="0.25">
      <c r="A60" s="131"/>
      <c r="B60" s="123"/>
      <c r="C60" s="124"/>
      <c r="D60" s="118"/>
      <c r="E60" s="124"/>
      <c r="F60" s="124"/>
      <c r="G60" s="125"/>
      <c r="H60" s="126"/>
      <c r="I60" s="133"/>
      <c r="J60" s="133"/>
      <c r="K60" s="133"/>
      <c r="L60" s="134"/>
      <c r="M60" s="142"/>
    </row>
    <row r="61" spans="1:13" s="130" customFormat="1" ht="27" customHeight="1" x14ac:dyDescent="0.25">
      <c r="A61" s="131"/>
      <c r="B61" s="123"/>
      <c r="C61" s="124"/>
      <c r="D61" s="118"/>
      <c r="E61" s="124"/>
      <c r="F61" s="124"/>
      <c r="G61" s="125"/>
      <c r="H61" s="126"/>
      <c r="I61" s="133"/>
      <c r="J61" s="133"/>
      <c r="K61" s="133"/>
      <c r="L61" s="134"/>
      <c r="M61" s="142"/>
    </row>
    <row r="62" spans="1:13" s="130" customFormat="1" ht="18" customHeight="1" x14ac:dyDescent="0.25">
      <c r="A62" s="131"/>
      <c r="B62" s="123"/>
      <c r="C62" s="124"/>
      <c r="D62" s="118"/>
      <c r="E62" s="124"/>
      <c r="F62" s="124"/>
      <c r="G62" s="125"/>
      <c r="H62" s="126"/>
      <c r="I62" s="133"/>
      <c r="J62" s="133"/>
      <c r="K62" s="133"/>
      <c r="L62" s="134"/>
      <c r="M62" s="142"/>
    </row>
    <row r="63" spans="1:13" s="130" customFormat="1" ht="15" customHeight="1" x14ac:dyDescent="0.25">
      <c r="A63" s="131"/>
      <c r="B63" s="123"/>
      <c r="C63" s="124"/>
      <c r="D63" s="118"/>
      <c r="E63" s="124"/>
      <c r="F63" s="124"/>
      <c r="G63" s="125"/>
      <c r="H63" s="126"/>
      <c r="I63" s="133"/>
      <c r="J63" s="133"/>
      <c r="K63" s="133"/>
      <c r="L63" s="134"/>
      <c r="M63" s="142"/>
    </row>
    <row r="64" spans="1:13" s="130" customFormat="1" ht="16.5" customHeight="1" x14ac:dyDescent="0.25">
      <c r="A64" s="131"/>
      <c r="B64" s="123"/>
      <c r="C64" s="124"/>
      <c r="D64" s="118"/>
      <c r="E64" s="124"/>
      <c r="F64" s="124"/>
      <c r="G64" s="125"/>
      <c r="H64" s="126"/>
      <c r="I64" s="133"/>
      <c r="J64" s="133"/>
      <c r="K64" s="133"/>
      <c r="L64" s="134"/>
      <c r="M64" s="142"/>
    </row>
    <row r="65" spans="1:13" s="130" customFormat="1" ht="17.25" customHeight="1" x14ac:dyDescent="0.25">
      <c r="A65" s="131"/>
      <c r="B65" s="123"/>
      <c r="C65" s="124"/>
      <c r="D65" s="118"/>
      <c r="E65" s="124"/>
      <c r="F65" s="124"/>
      <c r="G65" s="125"/>
      <c r="H65" s="126"/>
      <c r="I65" s="133"/>
      <c r="J65" s="133"/>
      <c r="K65" s="133"/>
      <c r="L65" s="134"/>
      <c r="M65" s="142"/>
    </row>
    <row r="66" spans="1:13" s="130" customFormat="1" ht="18" customHeight="1" x14ac:dyDescent="0.25">
      <c r="A66" s="131"/>
      <c r="B66" s="123"/>
      <c r="C66" s="124"/>
      <c r="D66" s="118"/>
      <c r="E66" s="124"/>
      <c r="F66" s="124"/>
      <c r="G66" s="125"/>
      <c r="H66" s="126"/>
      <c r="I66" s="133"/>
      <c r="J66" s="133"/>
      <c r="K66" s="133"/>
      <c r="L66" s="134"/>
      <c r="M66" s="142"/>
    </row>
    <row r="67" spans="1:13" s="130" customFormat="1" ht="17.25" customHeight="1" x14ac:dyDescent="0.25">
      <c r="A67" s="131"/>
      <c r="B67" s="123"/>
      <c r="C67" s="124"/>
      <c r="D67" s="118"/>
      <c r="E67" s="124"/>
      <c r="F67" s="124"/>
      <c r="G67" s="125"/>
      <c r="H67" s="126"/>
      <c r="I67" s="133"/>
      <c r="J67" s="133"/>
      <c r="K67" s="133"/>
      <c r="L67" s="134"/>
      <c r="M67" s="142"/>
    </row>
    <row r="68" spans="1:13" s="130" customFormat="1" ht="15" customHeight="1" x14ac:dyDescent="0.25">
      <c r="A68" s="131"/>
      <c r="B68" s="123"/>
      <c r="C68" s="124"/>
      <c r="D68" s="118"/>
      <c r="E68" s="124"/>
      <c r="F68" s="124"/>
      <c r="G68" s="125"/>
      <c r="H68" s="126"/>
      <c r="I68" s="133"/>
      <c r="J68" s="133"/>
      <c r="K68" s="133"/>
      <c r="L68" s="134"/>
      <c r="M68" s="142"/>
    </row>
    <row r="69" spans="1:13" s="130" customFormat="1" ht="18" customHeight="1" x14ac:dyDescent="0.25">
      <c r="A69" s="131"/>
      <c r="B69" s="123"/>
      <c r="C69" s="124"/>
      <c r="D69" s="118"/>
      <c r="E69" s="124"/>
      <c r="F69" s="124"/>
      <c r="G69" s="125"/>
      <c r="H69" s="126"/>
      <c r="I69" s="133"/>
      <c r="J69" s="133"/>
      <c r="K69" s="133"/>
      <c r="L69" s="134"/>
      <c r="M69" s="142"/>
    </row>
    <row r="70" spans="1:13" s="130" customFormat="1" ht="17.25" customHeight="1" x14ac:dyDescent="0.25">
      <c r="A70" s="131"/>
      <c r="B70" s="123"/>
      <c r="C70" s="124"/>
      <c r="D70" s="118"/>
      <c r="E70" s="124"/>
      <c r="F70" s="124"/>
      <c r="G70" s="125"/>
      <c r="H70" s="126"/>
      <c r="I70" s="133"/>
      <c r="J70" s="133"/>
      <c r="K70" s="133"/>
      <c r="L70" s="134"/>
      <c r="M70" s="142"/>
    </row>
    <row r="71" spans="1:13" s="130" customFormat="1" ht="37.5" customHeight="1" x14ac:dyDescent="0.25">
      <c r="A71" s="131"/>
      <c r="B71" s="123"/>
      <c r="C71" s="124"/>
      <c r="D71" s="118"/>
      <c r="E71" s="124"/>
      <c r="F71" s="124"/>
      <c r="G71" s="125"/>
      <c r="H71" s="126"/>
      <c r="I71" s="133"/>
      <c r="J71" s="133"/>
      <c r="K71" s="133"/>
      <c r="L71" s="134"/>
      <c r="M71" s="142"/>
    </row>
    <row r="72" spans="1:13" s="130" customFormat="1" ht="14.25" customHeight="1" thickBot="1" x14ac:dyDescent="0.3">
      <c r="A72" s="131"/>
      <c r="B72" s="191"/>
      <c r="C72" s="124"/>
      <c r="D72" s="118"/>
      <c r="E72" s="188"/>
      <c r="F72" s="188"/>
      <c r="G72" s="189"/>
      <c r="H72" s="195"/>
      <c r="I72" s="165"/>
      <c r="J72" s="165"/>
      <c r="K72" s="165"/>
      <c r="L72" s="166"/>
      <c r="M72" s="152"/>
    </row>
    <row r="73" spans="1:13" s="130" customFormat="1" ht="9.75" customHeight="1" x14ac:dyDescent="0.25">
      <c r="A73" s="218"/>
      <c r="B73" s="219"/>
      <c r="C73" s="124"/>
      <c r="D73" s="118"/>
      <c r="E73" s="155"/>
      <c r="F73" s="155"/>
      <c r="G73" s="156"/>
      <c r="H73" s="157"/>
      <c r="I73" s="158"/>
      <c r="J73" s="158"/>
      <c r="K73" s="158"/>
      <c r="L73" s="159"/>
      <c r="M73" s="160"/>
    </row>
    <row r="74" spans="1:13" s="130" customFormat="1" ht="45" customHeight="1" x14ac:dyDescent="0.25">
      <c r="A74" s="196"/>
      <c r="B74" s="220"/>
      <c r="C74" s="124"/>
      <c r="D74" s="118"/>
      <c r="E74" s="124"/>
      <c r="F74" s="124"/>
      <c r="G74" s="125"/>
      <c r="H74" s="126"/>
      <c r="I74" s="133"/>
      <c r="J74" s="133"/>
      <c r="K74" s="133"/>
      <c r="L74" s="134"/>
      <c r="M74" s="142"/>
    </row>
    <row r="75" spans="1:13" s="130" customFormat="1" ht="18" customHeight="1" x14ac:dyDescent="0.25">
      <c r="A75" s="196"/>
      <c r="B75" s="220"/>
      <c r="C75" s="124"/>
      <c r="D75" s="118"/>
      <c r="E75" s="124"/>
      <c r="F75" s="124"/>
      <c r="G75" s="125"/>
      <c r="H75" s="126"/>
      <c r="I75" s="133"/>
      <c r="J75" s="133"/>
      <c r="K75" s="133"/>
      <c r="L75" s="134"/>
      <c r="M75" s="142"/>
    </row>
    <row r="76" spans="1:13" s="130" customFormat="1" ht="30" customHeight="1" x14ac:dyDescent="0.25">
      <c r="A76" s="196"/>
      <c r="B76" s="220"/>
      <c r="C76" s="124"/>
      <c r="D76" s="118"/>
      <c r="E76" s="124"/>
      <c r="F76" s="124"/>
      <c r="G76" s="125"/>
      <c r="H76" s="126"/>
      <c r="I76" s="133"/>
      <c r="J76" s="133"/>
      <c r="K76" s="133"/>
      <c r="L76" s="134"/>
      <c r="M76" s="142"/>
    </row>
    <row r="77" spans="1:13" s="130" customFormat="1" ht="26.25" customHeight="1" x14ac:dyDescent="0.25">
      <c r="A77" s="196"/>
      <c r="B77" s="220"/>
      <c r="C77" s="124"/>
      <c r="D77" s="118"/>
      <c r="E77" s="124"/>
      <c r="F77" s="124"/>
      <c r="G77" s="125"/>
      <c r="H77" s="126"/>
      <c r="I77" s="133"/>
      <c r="J77" s="133"/>
      <c r="K77" s="133"/>
      <c r="L77" s="134"/>
      <c r="M77" s="142"/>
    </row>
    <row r="78" spans="1:13" s="130" customFormat="1" ht="15" customHeight="1" x14ac:dyDescent="0.25">
      <c r="A78" s="196"/>
      <c r="B78" s="220"/>
      <c r="C78" s="124"/>
      <c r="D78" s="118"/>
      <c r="E78" s="124"/>
      <c r="F78" s="124"/>
      <c r="G78" s="125"/>
      <c r="H78" s="126"/>
      <c r="I78" s="133"/>
      <c r="J78" s="133"/>
      <c r="K78" s="133"/>
      <c r="L78" s="134"/>
      <c r="M78" s="142"/>
    </row>
    <row r="79" spans="1:13" s="130" customFormat="1" ht="24.75" customHeight="1" x14ac:dyDescent="0.25">
      <c r="A79" s="196"/>
      <c r="B79" s="220"/>
      <c r="C79" s="124"/>
      <c r="D79" s="118"/>
      <c r="E79" s="124"/>
      <c r="F79" s="124"/>
      <c r="G79" s="125"/>
      <c r="H79" s="126"/>
      <c r="I79" s="133"/>
      <c r="J79" s="133"/>
      <c r="K79" s="133"/>
      <c r="L79" s="134"/>
      <c r="M79" s="142"/>
    </row>
    <row r="80" spans="1:13" s="130" customFormat="1" ht="17.25" customHeight="1" x14ac:dyDescent="0.25">
      <c r="A80" s="196"/>
      <c r="B80" s="220"/>
      <c r="C80" s="124"/>
      <c r="D80" s="118"/>
      <c r="E80" s="124"/>
      <c r="F80" s="124"/>
      <c r="G80" s="125"/>
      <c r="H80" s="126"/>
      <c r="I80" s="133"/>
      <c r="J80" s="133"/>
      <c r="K80" s="133"/>
      <c r="L80" s="134"/>
      <c r="M80" s="142"/>
    </row>
    <row r="81" spans="1:13" s="130" customFormat="1" ht="17.25" customHeight="1" x14ac:dyDescent="0.25">
      <c r="A81" s="196"/>
      <c r="B81" s="220"/>
      <c r="C81" s="124"/>
      <c r="D81" s="118"/>
      <c r="E81" s="124"/>
      <c r="F81" s="124"/>
      <c r="G81" s="125"/>
      <c r="H81" s="126"/>
      <c r="I81" s="133"/>
      <c r="J81" s="133"/>
      <c r="K81" s="133"/>
      <c r="L81" s="134"/>
      <c r="M81" s="142"/>
    </row>
    <row r="82" spans="1:13" s="130" customFormat="1" ht="17.25" customHeight="1" x14ac:dyDescent="0.25">
      <c r="A82" s="196"/>
      <c r="B82" s="220"/>
      <c r="C82" s="124"/>
      <c r="D82" s="118"/>
      <c r="E82" s="124"/>
      <c r="F82" s="124"/>
      <c r="G82" s="125"/>
      <c r="H82" s="126"/>
      <c r="I82" s="133"/>
      <c r="J82" s="133"/>
      <c r="K82" s="133"/>
      <c r="L82" s="134"/>
      <c r="M82" s="142"/>
    </row>
    <row r="83" spans="1:13" s="130" customFormat="1" ht="17.25" customHeight="1" x14ac:dyDescent="0.25">
      <c r="A83" s="196"/>
      <c r="B83" s="220"/>
      <c r="C83" s="124"/>
      <c r="D83" s="118"/>
      <c r="E83" s="124"/>
      <c r="F83" s="124"/>
      <c r="G83" s="125"/>
      <c r="H83" s="126"/>
      <c r="I83" s="133"/>
      <c r="J83" s="133"/>
      <c r="K83" s="133"/>
      <c r="L83" s="134"/>
      <c r="M83" s="142"/>
    </row>
    <row r="84" spans="1:13" s="130" customFormat="1" ht="17.25" customHeight="1" x14ac:dyDescent="0.25">
      <c r="A84" s="196"/>
      <c r="B84" s="220"/>
      <c r="C84" s="124"/>
      <c r="D84" s="118"/>
      <c r="E84" s="124"/>
      <c r="F84" s="124"/>
      <c r="G84" s="125"/>
      <c r="H84" s="126"/>
      <c r="I84" s="133"/>
      <c r="J84" s="133"/>
      <c r="K84" s="133"/>
      <c r="L84" s="134"/>
      <c r="M84" s="142"/>
    </row>
    <row r="85" spans="1:13" s="130" customFormat="1" ht="17.25" customHeight="1" x14ac:dyDescent="0.25">
      <c r="A85" s="221"/>
      <c r="B85" s="220"/>
      <c r="C85" s="124"/>
      <c r="D85" s="118"/>
      <c r="E85" s="124"/>
      <c r="F85" s="124"/>
      <c r="G85" s="125"/>
      <c r="H85" s="126"/>
      <c r="I85" s="133"/>
      <c r="J85" s="133"/>
      <c r="K85" s="133"/>
      <c r="L85" s="134"/>
      <c r="M85" s="142"/>
    </row>
    <row r="86" spans="1:13" s="130" customFormat="1" ht="17.25" customHeight="1" x14ac:dyDescent="0.25">
      <c r="A86" s="221"/>
      <c r="B86" s="222"/>
      <c r="C86" s="192"/>
      <c r="D86" s="193"/>
      <c r="E86" s="192"/>
      <c r="F86" s="192"/>
      <c r="G86" s="133"/>
      <c r="H86" s="223"/>
      <c r="I86" s="133"/>
      <c r="J86" s="133"/>
      <c r="K86" s="133"/>
      <c r="L86" s="134"/>
      <c r="M86" s="142"/>
    </row>
    <row r="87" spans="1:13" s="130" customFormat="1" ht="33.75" customHeight="1" x14ac:dyDescent="0.25">
      <c r="A87" s="196"/>
      <c r="B87" s="167"/>
      <c r="C87" s="124"/>
      <c r="D87" s="224"/>
      <c r="E87" s="225"/>
      <c r="F87" s="225"/>
      <c r="G87" s="226"/>
      <c r="H87" s="227"/>
      <c r="I87" s="133"/>
      <c r="J87" s="133"/>
      <c r="K87" s="133"/>
      <c r="L87" s="134"/>
      <c r="M87" s="142"/>
    </row>
    <row r="88" spans="1:13" s="130" customFormat="1" ht="15.75" customHeight="1" x14ac:dyDescent="0.25">
      <c r="A88" s="196"/>
      <c r="B88" s="228"/>
      <c r="C88" s="124"/>
      <c r="D88" s="224"/>
      <c r="E88" s="172"/>
      <c r="F88" s="172"/>
      <c r="G88" s="173"/>
      <c r="H88" s="227"/>
      <c r="I88" s="229"/>
      <c r="J88" s="229"/>
      <c r="K88" s="224"/>
      <c r="L88" s="119"/>
      <c r="M88" s="142"/>
    </row>
    <row r="89" spans="1:13" s="130" customFormat="1" ht="17.25" customHeight="1" x14ac:dyDescent="0.25">
      <c r="A89" s="196"/>
      <c r="B89" s="123"/>
      <c r="C89" s="124"/>
      <c r="D89" s="118"/>
      <c r="E89" s="124"/>
      <c r="F89" s="124"/>
      <c r="G89" s="125"/>
      <c r="H89" s="227"/>
      <c r="I89" s="230"/>
      <c r="J89" s="231"/>
      <c r="K89" s="232"/>
      <c r="L89" s="119"/>
      <c r="M89" s="142"/>
    </row>
    <row r="90" spans="1:13" s="130" customFormat="1" ht="48.75" customHeight="1" x14ac:dyDescent="0.25">
      <c r="A90" s="196"/>
      <c r="B90" s="198"/>
      <c r="C90" s="233"/>
      <c r="D90" s="234"/>
      <c r="E90" s="235"/>
      <c r="F90" s="198"/>
      <c r="G90" s="198"/>
      <c r="H90" s="227"/>
      <c r="I90" s="236"/>
      <c r="M90" s="142"/>
    </row>
    <row r="91" spans="1:13" s="245" customFormat="1" ht="20.25" customHeight="1" thickBot="1" x14ac:dyDescent="0.3">
      <c r="A91" s="237"/>
      <c r="B91" s="204"/>
      <c r="C91" s="238"/>
      <c r="D91" s="239"/>
      <c r="E91" s="240"/>
      <c r="F91" s="204"/>
      <c r="G91" s="204"/>
      <c r="H91" s="241"/>
      <c r="I91" s="242"/>
      <c r="J91" s="242"/>
      <c r="K91" s="242"/>
      <c r="L91" s="243"/>
      <c r="M91" s="244"/>
    </row>
    <row r="92" spans="1:13" s="245" customFormat="1" ht="20.25" customHeight="1" thickBot="1" x14ac:dyDescent="0.25">
      <c r="A92" s="246"/>
      <c r="B92" s="211"/>
      <c r="C92" s="212"/>
      <c r="D92" s="212"/>
      <c r="E92" s="212"/>
      <c r="F92" s="212"/>
      <c r="G92" s="213"/>
      <c r="H92" s="247"/>
      <c r="I92" s="248"/>
      <c r="J92" s="248"/>
      <c r="K92" s="248"/>
      <c r="L92" s="243"/>
      <c r="M92" s="244"/>
    </row>
    <row r="93" spans="1:13" s="130" customFormat="1" ht="12.75" customHeight="1" thickBot="1" x14ac:dyDescent="0.3">
      <c r="A93" s="249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1"/>
    </row>
    <row r="94" spans="1:13" s="130" customFormat="1" ht="21" customHeight="1" thickBot="1" x14ac:dyDescent="0.3">
      <c r="A94" s="218"/>
      <c r="B94" s="219"/>
      <c r="C94" s="124"/>
      <c r="D94" s="154"/>
      <c r="E94" s="155"/>
      <c r="F94" s="155"/>
      <c r="G94" s="156"/>
      <c r="H94" s="157"/>
      <c r="I94" s="158"/>
      <c r="J94" s="158"/>
      <c r="K94" s="158"/>
      <c r="L94" s="159"/>
      <c r="M94" s="252"/>
    </row>
    <row r="95" spans="1:13" s="130" customFormat="1" ht="17.25" customHeight="1" thickBot="1" x14ac:dyDescent="0.3">
      <c r="A95" s="196"/>
      <c r="B95" s="220"/>
      <c r="C95" s="124"/>
      <c r="D95" s="154"/>
      <c r="E95" s="124"/>
      <c r="F95" s="124"/>
      <c r="G95" s="125"/>
      <c r="H95" s="126"/>
      <c r="I95" s="133"/>
      <c r="J95" s="133"/>
      <c r="K95" s="133"/>
      <c r="L95" s="134"/>
      <c r="M95" s="252"/>
    </row>
    <row r="96" spans="1:13" s="130" customFormat="1" ht="18.75" customHeight="1" thickBot="1" x14ac:dyDescent="0.3">
      <c r="A96" s="196"/>
      <c r="B96" s="220"/>
      <c r="C96" s="124"/>
      <c r="D96" s="154"/>
      <c r="E96" s="124"/>
      <c r="F96" s="124"/>
      <c r="G96" s="125"/>
      <c r="H96" s="126"/>
      <c r="I96" s="133"/>
      <c r="J96" s="133"/>
      <c r="K96" s="133"/>
      <c r="L96" s="134"/>
      <c r="M96" s="252"/>
    </row>
    <row r="97" spans="1:13" s="130" customFormat="1" ht="27.75" customHeight="1" thickBot="1" x14ac:dyDescent="0.3">
      <c r="A97" s="253"/>
      <c r="B97" s="220"/>
      <c r="C97" s="124"/>
      <c r="D97" s="154"/>
      <c r="E97" s="124"/>
      <c r="F97" s="124"/>
      <c r="G97" s="125"/>
      <c r="H97" s="126"/>
      <c r="I97" s="133"/>
      <c r="J97" s="133"/>
      <c r="K97" s="133"/>
      <c r="L97" s="134"/>
      <c r="M97" s="252"/>
    </row>
    <row r="98" spans="1:13" s="130" customFormat="1" ht="25.5" customHeight="1" thickBot="1" x14ac:dyDescent="0.3">
      <c r="A98" s="254"/>
      <c r="B98" s="255"/>
      <c r="C98" s="124"/>
      <c r="D98" s="154"/>
      <c r="E98" s="256"/>
      <c r="F98" s="256"/>
      <c r="G98" s="257"/>
      <c r="H98" s="164"/>
      <c r="I98" s="127"/>
      <c r="J98" s="127"/>
      <c r="K98" s="127"/>
      <c r="L98" s="166"/>
      <c r="M98" s="252"/>
    </row>
    <row r="99" spans="1:13" s="130" customFormat="1" ht="15" customHeight="1" thickBot="1" x14ac:dyDescent="0.3">
      <c r="A99" s="258"/>
      <c r="B99" s="211"/>
      <c r="C99" s="212"/>
      <c r="D99" s="212"/>
      <c r="E99" s="212"/>
      <c r="F99" s="212"/>
      <c r="G99" s="213"/>
      <c r="H99" s="259"/>
      <c r="I99" s="248"/>
      <c r="J99" s="248"/>
      <c r="K99" s="248"/>
      <c r="L99" s="260"/>
      <c r="M99" s="261"/>
    </row>
    <row r="100" spans="1:13" s="130" customFormat="1" ht="12" customHeight="1" x14ac:dyDescent="0.25">
      <c r="A100" s="262"/>
      <c r="B100" s="263"/>
      <c r="C100" s="263"/>
      <c r="D100" s="263"/>
      <c r="E100" s="263"/>
      <c r="F100" s="263"/>
      <c r="G100" s="263"/>
      <c r="H100" s="264"/>
      <c r="I100" s="265"/>
      <c r="J100" s="265"/>
      <c r="K100" s="265"/>
      <c r="L100" s="266"/>
      <c r="M100" s="267"/>
    </row>
    <row r="101" spans="1:13" s="130" customFormat="1" ht="18" customHeight="1" x14ac:dyDescent="0.25">
      <c r="A101" s="268"/>
      <c r="B101" s="120"/>
      <c r="C101" s="120"/>
      <c r="D101" s="120"/>
      <c r="E101" s="120"/>
      <c r="F101" s="120"/>
      <c r="G101" s="121"/>
      <c r="H101" s="269"/>
      <c r="I101" s="270"/>
      <c r="J101" s="270"/>
      <c r="K101" s="270"/>
      <c r="L101" s="266"/>
      <c r="M101" s="267"/>
    </row>
    <row r="102" spans="1:13" s="130" customFormat="1" ht="18" customHeight="1" x14ac:dyDescent="0.25">
      <c r="A102" s="271"/>
      <c r="B102" s="120"/>
      <c r="C102" s="120"/>
      <c r="D102" s="120"/>
      <c r="E102" s="120"/>
      <c r="F102" s="120"/>
      <c r="G102" s="121"/>
      <c r="H102" s="269"/>
      <c r="I102" s="270"/>
      <c r="J102" s="270"/>
      <c r="K102" s="270"/>
      <c r="L102" s="266"/>
      <c r="M102" s="267"/>
    </row>
    <row r="103" spans="1:13" s="130" customFormat="1" ht="17.25" customHeight="1" x14ac:dyDescent="0.25">
      <c r="A103" s="272"/>
      <c r="B103" s="120"/>
      <c r="C103" s="120"/>
      <c r="D103" s="120"/>
      <c r="E103" s="120"/>
      <c r="F103" s="120"/>
      <c r="G103" s="121"/>
      <c r="H103" s="269"/>
      <c r="I103" s="270"/>
      <c r="J103" s="270"/>
      <c r="K103" s="270"/>
      <c r="L103" s="266"/>
      <c r="M103" s="267"/>
    </row>
    <row r="104" spans="1:13" s="130" customFormat="1" ht="10.5" customHeight="1" x14ac:dyDescent="0.25">
      <c r="A104" s="262"/>
      <c r="B104" s="184"/>
      <c r="C104" s="184"/>
      <c r="D104" s="184"/>
      <c r="E104" s="184"/>
      <c r="F104" s="184"/>
      <c r="G104" s="184"/>
      <c r="H104" s="269"/>
      <c r="I104" s="270"/>
      <c r="J104" s="270"/>
      <c r="K104" s="270"/>
      <c r="L104" s="266"/>
      <c r="M104" s="267"/>
    </row>
    <row r="105" spans="1:13" s="279" customFormat="1" ht="24" customHeight="1" thickBot="1" x14ac:dyDescent="0.25">
      <c r="A105" s="273"/>
      <c r="B105" s="274"/>
      <c r="C105" s="274"/>
      <c r="D105" s="274"/>
      <c r="E105" s="274"/>
      <c r="F105" s="274"/>
      <c r="G105" s="274"/>
      <c r="H105" s="275"/>
      <c r="I105" s="276"/>
      <c r="J105" s="276"/>
      <c r="K105" s="276"/>
      <c r="L105" s="277"/>
      <c r="M105" s="278"/>
    </row>
  </sheetData>
  <mergeCells count="9">
    <mergeCell ref="C1:M1"/>
    <mergeCell ref="C2:M2"/>
    <mergeCell ref="C3:M3"/>
    <mergeCell ref="C4:M4"/>
    <mergeCell ref="C5:M5"/>
    <mergeCell ref="A8:M8"/>
    <mergeCell ref="A9:A24"/>
    <mergeCell ref="I6:L6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opLeftCell="A36" workbookViewId="0">
      <selection activeCell="D52" sqref="D52"/>
    </sheetView>
  </sheetViews>
  <sheetFormatPr defaultRowHeight="15" x14ac:dyDescent="0.25"/>
  <cols>
    <col min="1" max="1" width="13.7109375" customWidth="1"/>
    <col min="2" max="2" width="27.7109375" customWidth="1"/>
    <col min="3" max="3" width="13.85546875" customWidth="1"/>
    <col min="4" max="4" width="22" customWidth="1"/>
    <col min="5" max="5" width="20" style="45" customWidth="1"/>
    <col min="6" max="6" width="11.5703125" bestFit="1" customWidth="1"/>
    <col min="7" max="7" width="15.28515625" bestFit="1" customWidth="1"/>
    <col min="8" max="8" width="13.28515625" bestFit="1" customWidth="1"/>
    <col min="11" max="11" width="16.140625" style="45" customWidth="1"/>
  </cols>
  <sheetData>
    <row r="1" spans="1:11" ht="15" customHeight="1" x14ac:dyDescent="0.25">
      <c r="A1" s="85" t="s">
        <v>45</v>
      </c>
      <c r="B1" s="86"/>
      <c r="C1" s="86"/>
      <c r="D1" s="86"/>
      <c r="E1" s="87"/>
    </row>
    <row r="2" spans="1:11" ht="22.5" customHeight="1" thickBot="1" x14ac:dyDescent="0.3">
      <c r="A2" s="88"/>
      <c r="B2" s="89"/>
      <c r="C2" s="89"/>
      <c r="D2" s="89"/>
      <c r="E2" s="90"/>
    </row>
    <row r="3" spans="1:11" ht="26.25" customHeight="1" thickBot="1" x14ac:dyDescent="0.3">
      <c r="A3" s="82" t="s">
        <v>46</v>
      </c>
      <c r="B3" s="83"/>
      <c r="C3" s="83"/>
      <c r="D3" s="83"/>
      <c r="E3" s="84"/>
    </row>
    <row r="4" spans="1:11" s="68" customFormat="1" ht="51.75" customHeight="1" thickBot="1" x14ac:dyDescent="0.3">
      <c r="A4" s="57"/>
      <c r="B4" s="64" t="s">
        <v>47</v>
      </c>
      <c r="C4" s="64" t="s">
        <v>48</v>
      </c>
      <c r="D4" s="64" t="s">
        <v>49</v>
      </c>
      <c r="E4" s="65" t="s">
        <v>50</v>
      </c>
      <c r="K4" s="69"/>
    </row>
    <row r="5" spans="1:11" ht="24.75" customHeight="1" thickBot="1" x14ac:dyDescent="0.3">
      <c r="A5" s="55" t="s">
        <v>51</v>
      </c>
      <c r="B5" s="54" t="s">
        <v>52</v>
      </c>
      <c r="C5" s="54">
        <v>0</v>
      </c>
      <c r="D5" s="54">
        <v>0</v>
      </c>
      <c r="E5" s="63">
        <v>0</v>
      </c>
    </row>
    <row r="6" spans="1:11" ht="24.75" customHeight="1" thickBot="1" x14ac:dyDescent="0.3">
      <c r="A6" s="55" t="s">
        <v>53</v>
      </c>
      <c r="B6" s="54" t="s">
        <v>54</v>
      </c>
      <c r="C6" s="54">
        <v>1</v>
      </c>
      <c r="D6" s="54">
        <v>13</v>
      </c>
      <c r="E6" s="63">
        <f>'Dadaab villages'!H10+'Dadaab villages'!H11+'Dadaab villages'!H12+'Dadaab villages'!H13+'Dadaab villages'!H14+'Dadaab villages'!H15+'Dadaab villages'!H16+'Dadaab villages'!H17+'Dadaab villages'!H18+'Dadaab villages'!H19+'Dadaab villages'!H20+'Dadaab villages'!H21+'Dadaab villages'!H22+'Dadaab villages'!H22+'Dadaab villages'!H23+'Dadaab villages'!H24</f>
        <v>38918900</v>
      </c>
    </row>
    <row r="7" spans="1:11" ht="24" customHeight="1" thickBot="1" x14ac:dyDescent="0.3">
      <c r="A7" s="55" t="s">
        <v>55</v>
      </c>
      <c r="B7" s="54" t="s">
        <v>56</v>
      </c>
      <c r="C7" s="54">
        <v>1</v>
      </c>
      <c r="D7" s="54">
        <v>3</v>
      </c>
      <c r="E7" s="63">
        <f>'Dadaab villages'!H26+'Dadaab villages'!H27+'Dadaab villages'!H28+'Dadaab villages'!H29</f>
        <v>0</v>
      </c>
    </row>
    <row r="8" spans="1:11" ht="24" customHeight="1" thickBot="1" x14ac:dyDescent="0.3">
      <c r="A8" s="55" t="s">
        <v>57</v>
      </c>
      <c r="B8" s="54" t="s">
        <v>58</v>
      </c>
      <c r="C8" s="54">
        <v>1</v>
      </c>
      <c r="D8" s="54">
        <v>11</v>
      </c>
      <c r="E8" s="63">
        <f>'Dadaab villages'!H32+'Dadaab villages'!H33+'Dadaab villages'!H34+'Dadaab villages'!H35+'Dadaab villages'!H36+'Dadaab villages'!H37+'Dadaab villages'!H38+'Dadaab villages'!H39+'Dadaab villages'!H40+'Dadaab villages'!H41+'Dadaab villages'!H42</f>
        <v>0</v>
      </c>
    </row>
    <row r="9" spans="1:11" ht="22.5" customHeight="1" thickBot="1" x14ac:dyDescent="0.3">
      <c r="A9" s="55" t="s">
        <v>59</v>
      </c>
      <c r="B9" s="54" t="s">
        <v>60</v>
      </c>
      <c r="C9" s="54">
        <v>1</v>
      </c>
      <c r="D9" s="54">
        <v>1</v>
      </c>
      <c r="E9" s="63">
        <f>'Dadaab villages'!H82</f>
        <v>0</v>
      </c>
    </row>
    <row r="10" spans="1:11" ht="20.25" customHeight="1" thickBot="1" x14ac:dyDescent="0.3">
      <c r="A10" s="55" t="s">
        <v>61</v>
      </c>
      <c r="B10" s="54" t="s">
        <v>62</v>
      </c>
      <c r="C10" s="54">
        <v>1</v>
      </c>
      <c r="D10" s="54">
        <v>2</v>
      </c>
      <c r="E10" s="63">
        <f>'Dadaab villages'!H61+'Dadaab villages'!H64+'Dadaab villages'!H65+'Dadaab villages'!H66+'Dadaab villages'!H67+'Dadaab villages'!H68+'Dadaab villages'!H69+'Dadaab villages'!H70+'Dadaab villages'!H71</f>
        <v>0</v>
      </c>
    </row>
    <row r="11" spans="1:11" ht="30.75" customHeight="1" thickBot="1" x14ac:dyDescent="0.3">
      <c r="A11" s="55" t="s">
        <v>61</v>
      </c>
      <c r="B11" s="54" t="s">
        <v>79</v>
      </c>
      <c r="C11" s="54">
        <v>1</v>
      </c>
      <c r="D11" s="54">
        <v>9</v>
      </c>
      <c r="E11" s="63">
        <f>'Dadaab villages'!H54</f>
        <v>0</v>
      </c>
    </row>
    <row r="12" spans="1:11" ht="26.25" customHeight="1" thickBot="1" x14ac:dyDescent="0.3">
      <c r="A12" s="55" t="s">
        <v>61</v>
      </c>
      <c r="B12" s="54" t="s">
        <v>63</v>
      </c>
      <c r="C12" s="54"/>
      <c r="D12" s="54"/>
      <c r="E12" s="65">
        <f>SUM(E5:E11)</f>
        <v>38918900</v>
      </c>
    </row>
    <row r="13" spans="1:11" ht="9" customHeight="1" thickBot="1" x14ac:dyDescent="0.3">
      <c r="A13" s="56"/>
      <c r="B13" s="54"/>
      <c r="C13" s="54"/>
      <c r="D13" s="54"/>
      <c r="E13" s="63"/>
    </row>
    <row r="14" spans="1:11" ht="24" customHeight="1" thickBot="1" x14ac:dyDescent="0.3">
      <c r="A14" s="82" t="s">
        <v>64</v>
      </c>
      <c r="B14" s="83"/>
      <c r="C14" s="83"/>
      <c r="D14" s="83"/>
      <c r="E14" s="84"/>
    </row>
    <row r="15" spans="1:11" ht="31.5" customHeight="1" thickBot="1" x14ac:dyDescent="0.3">
      <c r="A15" s="56"/>
      <c r="B15" s="54" t="s">
        <v>80</v>
      </c>
      <c r="C15" s="54">
        <v>1</v>
      </c>
      <c r="D15" s="54">
        <v>5</v>
      </c>
      <c r="E15" s="63">
        <f>'Dadaab villages'!H23+'Dadaab villages'!H30+'Dadaab villages'!H43+'Dadaab villages'!H52+'Dadaab villages'!H89</f>
        <v>150000</v>
      </c>
    </row>
    <row r="16" spans="1:11" ht="24.75" customHeight="1" thickBot="1" x14ac:dyDescent="0.3">
      <c r="A16" s="53"/>
      <c r="B16" s="54" t="s">
        <v>63</v>
      </c>
      <c r="C16" s="54"/>
      <c r="D16" s="54"/>
      <c r="E16" s="65">
        <f>E15</f>
        <v>150000</v>
      </c>
    </row>
    <row r="17" spans="1:7" ht="18" customHeight="1" thickBot="1" x14ac:dyDescent="0.3">
      <c r="A17" s="91" t="s">
        <v>65</v>
      </c>
      <c r="B17" s="92"/>
      <c r="C17" s="92"/>
      <c r="D17" s="92"/>
      <c r="E17" s="93"/>
    </row>
    <row r="18" spans="1:7" ht="18.75" customHeight="1" x14ac:dyDescent="0.25">
      <c r="A18" s="94" t="s">
        <v>66</v>
      </c>
      <c r="B18" s="95"/>
      <c r="C18" s="95"/>
      <c r="D18" s="95"/>
      <c r="E18" s="96"/>
    </row>
    <row r="19" spans="1:7" ht="7.5" customHeight="1" thickBot="1" x14ac:dyDescent="0.3">
      <c r="A19" s="97"/>
      <c r="B19" s="98"/>
      <c r="C19" s="98"/>
      <c r="D19" s="98"/>
      <c r="E19" s="99"/>
    </row>
    <row r="20" spans="1:7" ht="26.25" customHeight="1" thickBot="1" x14ac:dyDescent="0.3">
      <c r="A20" s="55" t="s">
        <v>51</v>
      </c>
      <c r="B20" s="54" t="s">
        <v>67</v>
      </c>
      <c r="C20" s="54">
        <v>1</v>
      </c>
      <c r="D20" s="54">
        <v>2</v>
      </c>
      <c r="E20" s="63">
        <f>'Dadaab villages'!H74+'Dadaab villages'!H76+360000</f>
        <v>360000</v>
      </c>
    </row>
    <row r="21" spans="1:7" ht="22.5" customHeight="1" thickBot="1" x14ac:dyDescent="0.3">
      <c r="A21" s="55" t="s">
        <v>53</v>
      </c>
      <c r="B21" s="54" t="s">
        <v>68</v>
      </c>
      <c r="C21" s="54">
        <v>1</v>
      </c>
      <c r="D21" s="54">
        <v>2</v>
      </c>
      <c r="E21" s="63">
        <f>'Dadaab villages'!H76+'Dadaab villages'!H78</f>
        <v>0</v>
      </c>
    </row>
    <row r="22" spans="1:7" ht="19.5" customHeight="1" thickBot="1" x14ac:dyDescent="0.3">
      <c r="A22" s="55" t="s">
        <v>55</v>
      </c>
      <c r="B22" s="54" t="s">
        <v>69</v>
      </c>
      <c r="C22" s="54">
        <v>1</v>
      </c>
      <c r="D22" s="54">
        <v>9</v>
      </c>
      <c r="E22" s="63">
        <f>'Dadaab villages'!H62+'Dadaab villages'!H63+'Dadaab villages'!H74+'Dadaab villages'!H75+'Dadaab villages'!H77+'Dadaab villages'!H79+'Dadaab villages'!H80+'Dadaab villages'!H83+'Dadaab villages'!H85-4348000</f>
        <v>-4348000</v>
      </c>
    </row>
    <row r="23" spans="1:7" ht="27" customHeight="1" thickBot="1" x14ac:dyDescent="0.3">
      <c r="A23" s="56"/>
      <c r="B23" s="54" t="s">
        <v>63</v>
      </c>
      <c r="C23" s="54"/>
      <c r="D23" s="54"/>
      <c r="E23" s="65">
        <f>SUM(E20:E22)</f>
        <v>-3988000</v>
      </c>
    </row>
    <row r="24" spans="1:7" ht="19.5" customHeight="1" thickBot="1" x14ac:dyDescent="0.3">
      <c r="A24" s="82" t="s">
        <v>70</v>
      </c>
      <c r="B24" s="83"/>
      <c r="C24" s="83"/>
      <c r="D24" s="83"/>
      <c r="E24" s="84"/>
    </row>
    <row r="25" spans="1:7" ht="21.75" customHeight="1" thickBot="1" x14ac:dyDescent="0.3">
      <c r="A25" s="55" t="s">
        <v>51</v>
      </c>
      <c r="B25" s="54" t="s">
        <v>71</v>
      </c>
      <c r="C25" s="54">
        <v>0</v>
      </c>
      <c r="D25" s="54">
        <v>0</v>
      </c>
      <c r="E25" s="63">
        <v>0</v>
      </c>
    </row>
    <row r="26" spans="1:7" ht="19.5" customHeight="1" thickBot="1" x14ac:dyDescent="0.3">
      <c r="A26" s="55" t="s">
        <v>53</v>
      </c>
      <c r="B26" s="54" t="s">
        <v>72</v>
      </c>
      <c r="C26" s="54">
        <v>1</v>
      </c>
      <c r="D26" s="54">
        <v>3</v>
      </c>
      <c r="E26" s="63">
        <f>'Dadaab villages'!H87+'Dadaab villages'!H88+'Dadaab villages'!H90</f>
        <v>0</v>
      </c>
    </row>
    <row r="27" spans="1:7" ht="16.5" customHeight="1" thickBot="1" x14ac:dyDescent="0.3">
      <c r="A27" s="55" t="s">
        <v>53</v>
      </c>
      <c r="B27" s="54"/>
      <c r="C27" s="54">
        <v>0</v>
      </c>
      <c r="D27" s="54">
        <v>0</v>
      </c>
      <c r="E27" s="63">
        <v>0</v>
      </c>
    </row>
    <row r="28" spans="1:7" ht="17.25" customHeight="1" thickBot="1" x14ac:dyDescent="0.3">
      <c r="A28" s="53"/>
      <c r="B28" s="54" t="s">
        <v>63</v>
      </c>
      <c r="C28" s="54">
        <v>0</v>
      </c>
      <c r="D28" s="54">
        <v>0</v>
      </c>
      <c r="E28" s="65">
        <f>E26</f>
        <v>0</v>
      </c>
    </row>
    <row r="29" spans="1:7" ht="22.5" customHeight="1" thickBot="1" x14ac:dyDescent="0.3">
      <c r="A29" s="91" t="s">
        <v>73</v>
      </c>
      <c r="B29" s="92"/>
      <c r="C29" s="92"/>
      <c r="D29" s="92"/>
      <c r="E29" s="93"/>
    </row>
    <row r="30" spans="1:7" ht="39" hidden="1" customHeight="1" thickBot="1" x14ac:dyDescent="0.3">
      <c r="A30" s="106"/>
      <c r="B30" s="107"/>
      <c r="C30" s="107"/>
      <c r="D30" s="107"/>
      <c r="E30" s="108"/>
    </row>
    <row r="31" spans="1:7" ht="17.25" customHeight="1" thickBot="1" x14ac:dyDescent="0.3">
      <c r="A31" s="109" t="s">
        <v>74</v>
      </c>
      <c r="B31" s="110"/>
      <c r="C31" s="110"/>
      <c r="D31" s="110"/>
      <c r="E31" s="111"/>
    </row>
    <row r="32" spans="1:7" ht="30.75" customHeight="1" thickBot="1" x14ac:dyDescent="0.3">
      <c r="A32" s="55" t="s">
        <v>51</v>
      </c>
      <c r="B32" s="54" t="s">
        <v>75</v>
      </c>
      <c r="C32" s="54">
        <v>1</v>
      </c>
      <c r="D32" s="54">
        <v>1</v>
      </c>
      <c r="E32" s="63">
        <f>'Dadaab villages'!H94</f>
        <v>0</v>
      </c>
      <c r="G32" s="44"/>
    </row>
    <row r="33" spans="1:7" ht="27" customHeight="1" thickBot="1" x14ac:dyDescent="0.3">
      <c r="A33" s="55" t="s">
        <v>53</v>
      </c>
      <c r="B33" s="36" t="s">
        <v>8</v>
      </c>
      <c r="C33" s="54">
        <v>1</v>
      </c>
      <c r="D33" s="54">
        <v>1</v>
      </c>
      <c r="E33" s="63">
        <f>'Dadaab villages'!H95</f>
        <v>0</v>
      </c>
      <c r="G33" s="44"/>
    </row>
    <row r="34" spans="1:7" ht="26.25" customHeight="1" thickBot="1" x14ac:dyDescent="0.3">
      <c r="A34" s="55" t="s">
        <v>55</v>
      </c>
      <c r="B34" s="36" t="s">
        <v>9</v>
      </c>
      <c r="C34" s="54">
        <v>1</v>
      </c>
      <c r="D34" s="54">
        <v>1</v>
      </c>
      <c r="E34" s="63">
        <f>'Dadaab villages'!H96</f>
        <v>0</v>
      </c>
    </row>
    <row r="35" spans="1:7" ht="38.25" customHeight="1" thickBot="1" x14ac:dyDescent="0.3">
      <c r="A35" s="55" t="s">
        <v>57</v>
      </c>
      <c r="B35" s="36" t="s">
        <v>23</v>
      </c>
      <c r="C35" s="54">
        <v>1</v>
      </c>
      <c r="D35" s="54">
        <v>1</v>
      </c>
      <c r="E35" s="63">
        <f>'Dadaab villages'!H97</f>
        <v>0</v>
      </c>
    </row>
    <row r="36" spans="1:7" ht="19.5" customHeight="1" thickBot="1" x14ac:dyDescent="0.3">
      <c r="A36" s="56"/>
      <c r="B36" s="54" t="s">
        <v>63</v>
      </c>
      <c r="C36" s="54">
        <v>0</v>
      </c>
      <c r="D36" s="54">
        <v>0</v>
      </c>
      <c r="E36" s="65">
        <f>SUM(E32:E35)</f>
        <v>0</v>
      </c>
    </row>
    <row r="37" spans="1:7" ht="7.5" customHeight="1" thickBot="1" x14ac:dyDescent="0.3">
      <c r="A37" s="112"/>
      <c r="B37" s="114"/>
      <c r="C37" s="114"/>
      <c r="D37" s="114"/>
      <c r="E37" s="116"/>
    </row>
    <row r="38" spans="1:7" ht="39" hidden="1" customHeight="1" thickBot="1" x14ac:dyDescent="0.3">
      <c r="A38" s="113"/>
      <c r="B38" s="115"/>
      <c r="C38" s="115"/>
      <c r="D38" s="115"/>
      <c r="E38" s="117"/>
    </row>
    <row r="39" spans="1:7" ht="37.5" customHeight="1" x14ac:dyDescent="0.25">
      <c r="A39" s="100" t="s">
        <v>76</v>
      </c>
      <c r="B39" s="101"/>
      <c r="C39" s="101"/>
      <c r="D39" s="101"/>
      <c r="E39" s="102"/>
      <c r="G39" s="44"/>
    </row>
    <row r="40" spans="1:7" ht="12.75" hidden="1" customHeight="1" thickBot="1" x14ac:dyDescent="0.3">
      <c r="A40" s="103"/>
      <c r="B40" s="104"/>
      <c r="C40" s="104"/>
      <c r="D40" s="104"/>
      <c r="E40" s="105"/>
    </row>
    <row r="41" spans="1:7" ht="60.75" customHeight="1" thickBot="1" x14ac:dyDescent="0.3">
      <c r="A41" s="55" t="s">
        <v>51</v>
      </c>
      <c r="B41" s="54" t="s">
        <v>77</v>
      </c>
      <c r="C41" s="54">
        <v>1</v>
      </c>
      <c r="D41" s="54">
        <v>1</v>
      </c>
      <c r="E41" s="63">
        <f>'Dadaab villages'!H98</f>
        <v>0</v>
      </c>
    </row>
    <row r="42" spans="1:7" ht="18" customHeight="1" thickBot="1" x14ac:dyDescent="0.3">
      <c r="A42" s="56"/>
      <c r="B42" s="54" t="s">
        <v>63</v>
      </c>
      <c r="C42" s="54">
        <v>0</v>
      </c>
      <c r="D42" s="54">
        <v>0</v>
      </c>
      <c r="E42" s="65">
        <f>E41</f>
        <v>0</v>
      </c>
    </row>
    <row r="43" spans="1:7" ht="23.25" customHeight="1" thickBot="1" x14ac:dyDescent="0.3">
      <c r="A43" s="57"/>
      <c r="B43" s="58" t="s">
        <v>78</v>
      </c>
      <c r="C43" s="58"/>
      <c r="D43" s="58"/>
      <c r="E43" s="65">
        <f>E42+E36+E28+E23+E12+E16</f>
        <v>35080900</v>
      </c>
    </row>
    <row r="45" spans="1:7" x14ac:dyDescent="0.25">
      <c r="E45" s="45">
        <f>'Dadaab villages'!H105</f>
        <v>0</v>
      </c>
    </row>
  </sheetData>
  <mergeCells count="14">
    <mergeCell ref="A39:E40"/>
    <mergeCell ref="A29:E30"/>
    <mergeCell ref="A31:E31"/>
    <mergeCell ref="A37:A38"/>
    <mergeCell ref="B37:B38"/>
    <mergeCell ref="C37:C38"/>
    <mergeCell ref="D37:D38"/>
    <mergeCell ref="E37:E38"/>
    <mergeCell ref="A24:E24"/>
    <mergeCell ref="A1:E2"/>
    <mergeCell ref="A3:E3"/>
    <mergeCell ref="A14:E14"/>
    <mergeCell ref="A17:E17"/>
    <mergeCell ref="A18:E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4"/>
  <sheetViews>
    <sheetView workbookViewId="0">
      <selection activeCell="F18" sqref="F18"/>
    </sheetView>
  </sheetViews>
  <sheetFormatPr defaultRowHeight="15" x14ac:dyDescent="0.25"/>
  <cols>
    <col min="1" max="1" width="9.140625" style="66"/>
    <col min="2" max="2" width="34.140625" style="66" customWidth="1"/>
    <col min="3" max="3" width="24.85546875" style="66" customWidth="1"/>
    <col min="4" max="4" width="9.140625" style="66"/>
    <col min="5" max="5" width="18.140625" style="67" customWidth="1"/>
    <col min="6" max="16384" width="9.140625" style="66"/>
  </cols>
  <sheetData>
    <row r="2" spans="1:5" x14ac:dyDescent="0.25">
      <c r="A2" s="66" t="s">
        <v>116</v>
      </c>
    </row>
    <row r="4" spans="1:5" x14ac:dyDescent="0.25">
      <c r="A4" s="66" t="s">
        <v>46</v>
      </c>
    </row>
    <row r="5" spans="1:5" x14ac:dyDescent="0.25">
      <c r="B5" s="66" t="s">
        <v>47</v>
      </c>
      <c r="C5" s="66" t="s">
        <v>48</v>
      </c>
      <c r="D5" s="66" t="s">
        <v>49</v>
      </c>
      <c r="E5" s="67" t="s">
        <v>50</v>
      </c>
    </row>
    <row r="6" spans="1:5" x14ac:dyDescent="0.25">
      <c r="A6" s="66" t="s">
        <v>117</v>
      </c>
      <c r="B6" s="66" t="s">
        <v>52</v>
      </c>
      <c r="C6" s="66">
        <v>1</v>
      </c>
      <c r="D6" s="66">
        <v>1</v>
      </c>
      <c r="E6" s="67">
        <f>15200000+[1]Agregated!$F$5+[2]Agregated!$F$6+[3]Agragated!$F$6+[4]Agragated!$F$6</f>
        <v>238314350</v>
      </c>
    </row>
    <row r="7" spans="1:5" x14ac:dyDescent="0.25">
      <c r="A7" s="66" t="s">
        <v>118</v>
      </c>
      <c r="B7" s="66" t="s">
        <v>54</v>
      </c>
      <c r="C7" s="66">
        <v>1</v>
      </c>
      <c r="D7" s="66">
        <v>6</v>
      </c>
      <c r="E7" s="67">
        <f>27203350+Agragated!E6+[3]Agragated!$F$7+[2]Agregated!$F$7</f>
        <v>197805300</v>
      </c>
    </row>
    <row r="8" spans="1:5" x14ac:dyDescent="0.25">
      <c r="A8" s="66" t="s">
        <v>119</v>
      </c>
      <c r="B8" s="66" t="s">
        <v>56</v>
      </c>
      <c r="C8" s="66">
        <v>1</v>
      </c>
      <c r="D8" s="66">
        <v>2</v>
      </c>
      <c r="E8" s="67">
        <v>8330000</v>
      </c>
    </row>
    <row r="9" spans="1:5" x14ac:dyDescent="0.25">
      <c r="A9" s="66" t="s">
        <v>120</v>
      </c>
      <c r="B9" s="66" t="s">
        <v>58</v>
      </c>
      <c r="C9" s="66">
        <v>1</v>
      </c>
      <c r="D9" s="66">
        <v>10</v>
      </c>
      <c r="E9" s="67">
        <v>52953680</v>
      </c>
    </row>
    <row r="10" spans="1:5" x14ac:dyDescent="0.25">
      <c r="A10" s="66" t="s">
        <v>121</v>
      </c>
      <c r="B10" s="66" t="s">
        <v>60</v>
      </c>
      <c r="C10" s="66">
        <v>1</v>
      </c>
      <c r="D10" s="66">
        <v>1</v>
      </c>
      <c r="E10" s="67">
        <v>3500000</v>
      </c>
    </row>
    <row r="11" spans="1:5" x14ac:dyDescent="0.25">
      <c r="A11" s="66" t="s">
        <v>122</v>
      </c>
      <c r="B11" s="66" t="s">
        <v>62</v>
      </c>
      <c r="C11" s="66">
        <v>1</v>
      </c>
      <c r="D11" s="66">
        <v>2</v>
      </c>
      <c r="E11" s="67">
        <v>2150000</v>
      </c>
    </row>
    <row r="12" spans="1:5" x14ac:dyDescent="0.25">
      <c r="A12" s="66" t="s">
        <v>123</v>
      </c>
      <c r="B12" s="66" t="s">
        <v>79</v>
      </c>
      <c r="C12" s="66">
        <v>1</v>
      </c>
      <c r="D12" s="66">
        <v>8</v>
      </c>
      <c r="E12" s="67">
        <v>29671350</v>
      </c>
    </row>
    <row r="13" spans="1:5" x14ac:dyDescent="0.25">
      <c r="A13" s="66" t="s">
        <v>124</v>
      </c>
      <c r="B13" s="66" t="s">
        <v>63</v>
      </c>
      <c r="E13" s="67">
        <v>139008380</v>
      </c>
    </row>
    <row r="15" spans="1:5" x14ac:dyDescent="0.25">
      <c r="A15" s="66" t="s">
        <v>64</v>
      </c>
    </row>
    <row r="16" spans="1:5" x14ac:dyDescent="0.25">
      <c r="B16" s="66" t="s">
        <v>80</v>
      </c>
      <c r="C16" s="66">
        <v>1</v>
      </c>
      <c r="D16" s="66">
        <v>10</v>
      </c>
      <c r="E16" s="67">
        <v>1050000</v>
      </c>
    </row>
    <row r="17" spans="1:5" x14ac:dyDescent="0.25">
      <c r="B17" s="66" t="s">
        <v>63</v>
      </c>
      <c r="E17" s="67">
        <v>1050000</v>
      </c>
    </row>
    <row r="18" spans="1:5" x14ac:dyDescent="0.25">
      <c r="A18" s="66" t="s">
        <v>125</v>
      </c>
    </row>
    <row r="19" spans="1:5" x14ac:dyDescent="0.25">
      <c r="A19" s="66" t="s">
        <v>66</v>
      </c>
    </row>
    <row r="21" spans="1:5" x14ac:dyDescent="0.25">
      <c r="A21" s="66" t="s">
        <v>117</v>
      </c>
      <c r="B21" s="66" t="s">
        <v>67</v>
      </c>
      <c r="C21" s="66">
        <v>1</v>
      </c>
      <c r="D21" s="66">
        <v>1</v>
      </c>
      <c r="E21" s="67">
        <v>4450000</v>
      </c>
    </row>
    <row r="22" spans="1:5" x14ac:dyDescent="0.25">
      <c r="A22" s="66" t="s">
        <v>118</v>
      </c>
      <c r="B22" s="66" t="s">
        <v>68</v>
      </c>
      <c r="C22" s="66">
        <v>1</v>
      </c>
      <c r="D22" s="66">
        <v>1</v>
      </c>
      <c r="E22" s="67">
        <v>3250000</v>
      </c>
    </row>
    <row r="23" spans="1:5" x14ac:dyDescent="0.25">
      <c r="A23" s="66" t="s">
        <v>119</v>
      </c>
      <c r="B23" s="66" t="s">
        <v>69</v>
      </c>
      <c r="C23" s="66">
        <v>2</v>
      </c>
      <c r="D23" s="66">
        <v>2</v>
      </c>
      <c r="E23" s="67">
        <v>21135000</v>
      </c>
    </row>
    <row r="24" spans="1:5" x14ac:dyDescent="0.25">
      <c r="B24" s="66" t="s">
        <v>63</v>
      </c>
      <c r="E24" s="67">
        <v>28835000</v>
      </c>
    </row>
    <row r="25" spans="1:5" x14ac:dyDescent="0.25">
      <c r="A25" s="66" t="s">
        <v>70</v>
      </c>
    </row>
    <row r="26" spans="1:5" x14ac:dyDescent="0.25">
      <c r="A26" s="66" t="s">
        <v>117</v>
      </c>
      <c r="B26" s="66" t="s">
        <v>71</v>
      </c>
      <c r="C26" s="66">
        <v>0</v>
      </c>
      <c r="D26" s="66">
        <v>0</v>
      </c>
      <c r="E26" s="67">
        <v>0</v>
      </c>
    </row>
    <row r="27" spans="1:5" x14ac:dyDescent="0.25">
      <c r="A27" s="66" t="s">
        <v>118</v>
      </c>
      <c r="B27" s="66" t="s">
        <v>72</v>
      </c>
      <c r="C27" s="66">
        <v>1</v>
      </c>
      <c r="D27" s="66">
        <v>1</v>
      </c>
      <c r="E27" s="67">
        <v>9175000</v>
      </c>
    </row>
    <row r="28" spans="1:5" x14ac:dyDescent="0.25">
      <c r="C28" s="66">
        <v>0</v>
      </c>
      <c r="D28" s="66">
        <v>0</v>
      </c>
      <c r="E28" s="67">
        <v>0</v>
      </c>
    </row>
    <row r="29" spans="1:5" x14ac:dyDescent="0.25">
      <c r="B29" s="66" t="s">
        <v>63</v>
      </c>
      <c r="C29" s="66">
        <v>0</v>
      </c>
      <c r="D29" s="66">
        <v>0</v>
      </c>
      <c r="E29" s="67">
        <v>9175000</v>
      </c>
    </row>
    <row r="30" spans="1:5" x14ac:dyDescent="0.25">
      <c r="A30" s="66" t="s">
        <v>73</v>
      </c>
    </row>
    <row r="32" spans="1:5" x14ac:dyDescent="0.25">
      <c r="A32" s="66" t="s">
        <v>74</v>
      </c>
    </row>
    <row r="33" spans="1:5" x14ac:dyDescent="0.25">
      <c r="A33" s="66" t="s">
        <v>117</v>
      </c>
      <c r="B33" s="66" t="s">
        <v>75</v>
      </c>
      <c r="C33" s="66">
        <v>1</v>
      </c>
      <c r="D33" s="66">
        <v>1</v>
      </c>
      <c r="E33" s="67">
        <v>50000000</v>
      </c>
    </row>
    <row r="34" spans="1:5" x14ac:dyDescent="0.25">
      <c r="A34" s="66" t="s">
        <v>118</v>
      </c>
      <c r="B34" s="66" t="s">
        <v>8</v>
      </c>
      <c r="C34" s="66">
        <v>1</v>
      </c>
      <c r="D34" s="66">
        <v>1</v>
      </c>
      <c r="E34" s="67">
        <v>5000000</v>
      </c>
    </row>
    <row r="35" spans="1:5" x14ac:dyDescent="0.25">
      <c r="A35" s="66" t="s">
        <v>119</v>
      </c>
      <c r="B35" s="66" t="s">
        <v>9</v>
      </c>
      <c r="C35" s="66">
        <v>1</v>
      </c>
      <c r="D35" s="66">
        <v>1</v>
      </c>
      <c r="E35" s="67">
        <v>4000000</v>
      </c>
    </row>
    <row r="36" spans="1:5" x14ac:dyDescent="0.25">
      <c r="A36" s="66" t="s">
        <v>120</v>
      </c>
      <c r="B36" s="66" t="s">
        <v>23</v>
      </c>
      <c r="C36" s="66">
        <v>1</v>
      </c>
      <c r="D36" s="66">
        <v>1</v>
      </c>
      <c r="E36" s="67">
        <v>8000000</v>
      </c>
    </row>
    <row r="37" spans="1:5" x14ac:dyDescent="0.25">
      <c r="B37" s="66" t="s">
        <v>63</v>
      </c>
      <c r="C37" s="66">
        <v>2</v>
      </c>
      <c r="D37" s="66">
        <v>2</v>
      </c>
      <c r="E37" s="67">
        <v>67000000</v>
      </c>
    </row>
    <row r="40" spans="1:5" x14ac:dyDescent="0.25">
      <c r="A40" s="66" t="s">
        <v>76</v>
      </c>
    </row>
    <row r="42" spans="1:5" x14ac:dyDescent="0.25">
      <c r="A42" s="66" t="s">
        <v>117</v>
      </c>
      <c r="B42" s="66" t="s">
        <v>77</v>
      </c>
      <c r="C42" s="66">
        <v>1</v>
      </c>
      <c r="D42" s="66">
        <v>1</v>
      </c>
      <c r="E42" s="67">
        <v>400000</v>
      </c>
    </row>
    <row r="43" spans="1:5" x14ac:dyDescent="0.25">
      <c r="B43" s="66" t="s">
        <v>63</v>
      </c>
      <c r="C43" s="66">
        <v>0</v>
      </c>
      <c r="D43" s="66">
        <v>0</v>
      </c>
      <c r="E43" s="67">
        <v>400000</v>
      </c>
    </row>
    <row r="44" spans="1:5" x14ac:dyDescent="0.25">
      <c r="B44" s="66" t="s">
        <v>78</v>
      </c>
      <c r="E44" s="67">
        <v>245468380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60"/>
  <sheetViews>
    <sheetView workbookViewId="0">
      <selection activeCell="D52" sqref="D52"/>
    </sheetView>
  </sheetViews>
  <sheetFormatPr defaultRowHeight="15" x14ac:dyDescent="0.25"/>
  <cols>
    <col min="3" max="3" width="42.5703125" customWidth="1"/>
    <col min="4" max="4" width="15" customWidth="1"/>
    <col min="5" max="5" width="11" customWidth="1"/>
    <col min="6" max="6" width="18.42578125" customWidth="1"/>
    <col min="7" max="7" width="14.5703125" customWidth="1"/>
  </cols>
  <sheetData>
    <row r="1" spans="2:6" ht="15.75" thickBot="1" x14ac:dyDescent="0.3"/>
    <row r="2" spans="2:6" ht="48" thickBot="1" x14ac:dyDescent="0.3">
      <c r="B2" s="62"/>
      <c r="C2" s="59" t="s">
        <v>81</v>
      </c>
      <c r="D2" s="59" t="s">
        <v>48</v>
      </c>
      <c r="E2" s="59" t="s">
        <v>82</v>
      </c>
      <c r="F2" s="59" t="s">
        <v>50</v>
      </c>
    </row>
    <row r="3" spans="2:6" ht="16.5" thickBot="1" x14ac:dyDescent="0.3">
      <c r="B3" s="109" t="s">
        <v>52</v>
      </c>
      <c r="C3" s="110"/>
      <c r="D3" s="110"/>
      <c r="E3" s="110"/>
      <c r="F3" s="111"/>
    </row>
    <row r="4" spans="2:6" ht="36.75" customHeight="1" thickBot="1" x14ac:dyDescent="0.3">
      <c r="B4" s="53"/>
      <c r="C4" s="54" t="s">
        <v>83</v>
      </c>
      <c r="D4" s="54">
        <v>0</v>
      </c>
      <c r="E4" s="54">
        <v>0</v>
      </c>
      <c r="F4" s="54">
        <v>0</v>
      </c>
    </row>
    <row r="5" spans="2:6" ht="42" customHeight="1" thickBot="1" x14ac:dyDescent="0.3">
      <c r="B5" s="53"/>
      <c r="C5" s="54" t="s">
        <v>84</v>
      </c>
      <c r="D5" s="54">
        <v>0</v>
      </c>
      <c r="E5" s="54">
        <v>0</v>
      </c>
      <c r="F5" s="54">
        <v>0</v>
      </c>
    </row>
    <row r="6" spans="2:6" ht="38.25" customHeight="1" thickBot="1" x14ac:dyDescent="0.3">
      <c r="B6" s="53"/>
      <c r="C6" s="54" t="s">
        <v>85</v>
      </c>
      <c r="D6" s="54">
        <v>0</v>
      </c>
      <c r="E6" s="54">
        <v>0</v>
      </c>
      <c r="F6" s="54">
        <v>0</v>
      </c>
    </row>
    <row r="7" spans="2:6" ht="16.5" thickBot="1" x14ac:dyDescent="0.3">
      <c r="B7" s="53"/>
      <c r="C7" s="54" t="s">
        <v>86</v>
      </c>
      <c r="D7" s="54">
        <v>0</v>
      </c>
      <c r="E7" s="54">
        <v>0</v>
      </c>
      <c r="F7" s="54">
        <v>0</v>
      </c>
    </row>
    <row r="8" spans="2:6" ht="16.5" thickBot="1" x14ac:dyDescent="0.3">
      <c r="B8" s="53"/>
      <c r="C8" s="54" t="s">
        <v>87</v>
      </c>
      <c r="D8" s="54">
        <v>0</v>
      </c>
      <c r="E8" s="54">
        <v>0</v>
      </c>
      <c r="F8" s="54">
        <v>0</v>
      </c>
    </row>
    <row r="9" spans="2:6" ht="16.5" thickBot="1" x14ac:dyDescent="0.3">
      <c r="B9" s="53"/>
      <c r="C9" s="54" t="s">
        <v>88</v>
      </c>
      <c r="D9" s="54">
        <v>0</v>
      </c>
      <c r="E9" s="54">
        <v>0</v>
      </c>
      <c r="F9" s="54">
        <v>0</v>
      </c>
    </row>
    <row r="10" spans="2:6" ht="16.5" thickBot="1" x14ac:dyDescent="0.3">
      <c r="B10" s="53"/>
      <c r="C10" s="54" t="s">
        <v>89</v>
      </c>
      <c r="D10" s="54">
        <v>0</v>
      </c>
      <c r="E10" s="54">
        <v>0</v>
      </c>
      <c r="F10" s="54">
        <v>0</v>
      </c>
    </row>
    <row r="11" spans="2:6" ht="16.5" thickBot="1" x14ac:dyDescent="0.3">
      <c r="B11" s="53"/>
      <c r="C11" s="54" t="s">
        <v>90</v>
      </c>
      <c r="D11" s="54">
        <v>1</v>
      </c>
      <c r="E11" s="54">
        <v>1</v>
      </c>
      <c r="F11" s="60" t="e">
        <f>'Dadaab villages'!#REF!</f>
        <v>#REF!</v>
      </c>
    </row>
    <row r="12" spans="2:6" ht="16.5" thickBot="1" x14ac:dyDescent="0.3">
      <c r="B12" s="53"/>
      <c r="C12" s="54" t="s">
        <v>63</v>
      </c>
      <c r="D12" s="54">
        <v>0</v>
      </c>
      <c r="E12" s="54">
        <v>0</v>
      </c>
      <c r="F12" s="61" t="e">
        <f>F11</f>
        <v>#REF!</v>
      </c>
    </row>
    <row r="13" spans="2:6" ht="16.5" thickBot="1" x14ac:dyDescent="0.3">
      <c r="B13" s="109" t="s">
        <v>54</v>
      </c>
      <c r="C13" s="110"/>
      <c r="D13" s="110"/>
      <c r="E13" s="110"/>
      <c r="F13" s="111"/>
    </row>
    <row r="14" spans="2:6" ht="42" customHeight="1" thickBot="1" x14ac:dyDescent="0.3">
      <c r="B14" s="53">
        <v>1</v>
      </c>
      <c r="C14" s="54" t="s">
        <v>91</v>
      </c>
      <c r="D14" s="54">
        <v>1</v>
      </c>
      <c r="E14" s="54">
        <v>1</v>
      </c>
      <c r="F14" s="60">
        <f>'Dadaab villages'!H14</f>
        <v>7500000</v>
      </c>
    </row>
    <row r="15" spans="2:6" ht="16.5" thickBot="1" x14ac:dyDescent="0.3">
      <c r="B15" s="53">
        <v>2</v>
      </c>
      <c r="C15" s="54" t="s">
        <v>92</v>
      </c>
      <c r="D15" s="54">
        <v>0</v>
      </c>
      <c r="E15" s="54">
        <v>0</v>
      </c>
      <c r="F15" s="54">
        <v>0</v>
      </c>
    </row>
    <row r="16" spans="2:6" ht="16.5" thickBot="1" x14ac:dyDescent="0.3">
      <c r="B16" s="53">
        <v>3</v>
      </c>
      <c r="C16" s="54" t="s">
        <v>93</v>
      </c>
      <c r="D16" s="54">
        <v>0</v>
      </c>
      <c r="E16" s="54">
        <v>0</v>
      </c>
      <c r="F16" s="54">
        <v>0</v>
      </c>
    </row>
    <row r="17" spans="2:6" ht="16.5" thickBot="1" x14ac:dyDescent="0.3">
      <c r="B17" s="53">
        <v>4</v>
      </c>
      <c r="C17" s="54" t="s">
        <v>94</v>
      </c>
      <c r="D17" s="54">
        <v>0</v>
      </c>
      <c r="E17" s="54">
        <v>0</v>
      </c>
      <c r="F17" s="54">
        <v>0</v>
      </c>
    </row>
    <row r="18" spans="2:6" ht="16.5" thickBot="1" x14ac:dyDescent="0.3">
      <c r="B18" s="53">
        <v>5</v>
      </c>
      <c r="C18" s="54" t="s">
        <v>95</v>
      </c>
      <c r="D18" s="54">
        <v>0</v>
      </c>
      <c r="E18" s="54">
        <v>0</v>
      </c>
      <c r="F18" s="54">
        <v>0</v>
      </c>
    </row>
    <row r="19" spans="2:6" ht="16.5" thickBot="1" x14ac:dyDescent="0.3">
      <c r="B19" s="53">
        <v>6</v>
      </c>
      <c r="C19" s="54" t="s">
        <v>96</v>
      </c>
      <c r="D19" s="54">
        <v>0</v>
      </c>
      <c r="E19" s="54">
        <v>0</v>
      </c>
      <c r="F19" s="54">
        <v>0</v>
      </c>
    </row>
    <row r="20" spans="2:6" ht="16.5" thickBot="1" x14ac:dyDescent="0.3">
      <c r="B20" s="53">
        <v>7</v>
      </c>
      <c r="C20" s="54" t="s">
        <v>97</v>
      </c>
      <c r="D20" s="54">
        <v>0</v>
      </c>
      <c r="E20" s="54">
        <v>0</v>
      </c>
      <c r="F20" s="54">
        <v>0</v>
      </c>
    </row>
    <row r="21" spans="2:6" ht="16.5" thickBot="1" x14ac:dyDescent="0.3">
      <c r="B21" s="53"/>
      <c r="C21" s="54" t="s">
        <v>34</v>
      </c>
      <c r="D21" s="54"/>
      <c r="E21" s="54"/>
      <c r="F21" s="63">
        <v>930250</v>
      </c>
    </row>
    <row r="22" spans="2:6" ht="16.5" thickBot="1" x14ac:dyDescent="0.3">
      <c r="B22" s="53"/>
      <c r="C22" s="54" t="s">
        <v>40</v>
      </c>
      <c r="D22" s="54">
        <v>1</v>
      </c>
      <c r="E22" s="54">
        <v>1</v>
      </c>
      <c r="F22" s="63">
        <v>2450000</v>
      </c>
    </row>
    <row r="23" spans="2:6" ht="48" thickBot="1" x14ac:dyDescent="0.3">
      <c r="B23" s="53"/>
      <c r="C23" s="54" t="s">
        <v>35</v>
      </c>
      <c r="D23" s="54">
        <v>1</v>
      </c>
      <c r="E23" s="54">
        <v>1</v>
      </c>
      <c r="F23" s="63">
        <v>2431100</v>
      </c>
    </row>
    <row r="24" spans="2:6" ht="16.5" thickBot="1" x14ac:dyDescent="0.3">
      <c r="B24" s="53"/>
      <c r="C24" s="54" t="s">
        <v>36</v>
      </c>
      <c r="D24" s="54">
        <v>1</v>
      </c>
      <c r="E24" s="54">
        <v>1</v>
      </c>
      <c r="F24" s="63">
        <v>2855000</v>
      </c>
    </row>
    <row r="25" spans="2:6" ht="32.25" thickBot="1" x14ac:dyDescent="0.3">
      <c r="B25" s="53"/>
      <c r="C25" s="54" t="s">
        <v>37</v>
      </c>
      <c r="D25" s="54">
        <v>1</v>
      </c>
      <c r="E25" s="54">
        <v>1</v>
      </c>
      <c r="F25" s="63">
        <v>742000</v>
      </c>
    </row>
    <row r="26" spans="2:6" ht="16.5" thickBot="1" x14ac:dyDescent="0.3">
      <c r="B26" s="53"/>
      <c r="C26" s="54" t="s">
        <v>63</v>
      </c>
      <c r="D26" s="54">
        <v>0</v>
      </c>
      <c r="E26" s="54">
        <v>0</v>
      </c>
      <c r="F26" s="61">
        <f>SUM(F14:F25)</f>
        <v>16908350</v>
      </c>
    </row>
    <row r="27" spans="2:6" ht="16.5" thickBot="1" x14ac:dyDescent="0.3">
      <c r="B27" s="53"/>
      <c r="C27" s="54"/>
      <c r="D27" s="54"/>
      <c r="E27" s="54"/>
      <c r="F27" s="54"/>
    </row>
    <row r="28" spans="2:6" ht="16.5" thickBot="1" x14ac:dyDescent="0.3">
      <c r="B28" s="109" t="s">
        <v>56</v>
      </c>
      <c r="C28" s="110"/>
      <c r="D28" s="110"/>
      <c r="E28" s="110"/>
      <c r="F28" s="111"/>
    </row>
    <row r="29" spans="2:6" ht="16.5" thickBot="1" x14ac:dyDescent="0.3">
      <c r="B29" s="53">
        <v>1</v>
      </c>
      <c r="C29" s="54" t="s">
        <v>98</v>
      </c>
      <c r="D29" s="54">
        <v>1</v>
      </c>
      <c r="E29" s="54">
        <v>1</v>
      </c>
      <c r="F29" s="60">
        <f>'Dadaab villages'!H26+'Dadaab villages'!H27</f>
        <v>0</v>
      </c>
    </row>
    <row r="30" spans="2:6" ht="16.5" thickBot="1" x14ac:dyDescent="0.3">
      <c r="B30" s="53">
        <v>2</v>
      </c>
      <c r="C30" s="54" t="s">
        <v>99</v>
      </c>
      <c r="D30" s="54">
        <v>0</v>
      </c>
      <c r="E30" s="54">
        <v>0</v>
      </c>
      <c r="F30" s="54">
        <v>0</v>
      </c>
    </row>
    <row r="31" spans="2:6" ht="16.5" thickBot="1" x14ac:dyDescent="0.3">
      <c r="B31" s="53">
        <v>3</v>
      </c>
      <c r="C31" s="54" t="s">
        <v>100</v>
      </c>
      <c r="D31" s="54">
        <v>0</v>
      </c>
      <c r="E31" s="54">
        <v>0</v>
      </c>
      <c r="F31" s="60">
        <f>'Dadaab villages'!H28</f>
        <v>0</v>
      </c>
    </row>
    <row r="32" spans="2:6" ht="16.5" thickBot="1" x14ac:dyDescent="0.3">
      <c r="B32" s="53"/>
      <c r="C32" s="54"/>
      <c r="D32" s="54">
        <v>0</v>
      </c>
      <c r="E32" s="54">
        <v>0</v>
      </c>
      <c r="F32" s="54">
        <v>0</v>
      </c>
    </row>
    <row r="33" spans="2:6" ht="16.5" thickBot="1" x14ac:dyDescent="0.3">
      <c r="B33" s="53"/>
      <c r="C33" s="54" t="s">
        <v>63</v>
      </c>
      <c r="D33" s="54">
        <v>0</v>
      </c>
      <c r="E33" s="54">
        <v>0</v>
      </c>
      <c r="F33" s="61">
        <f>F29+F31</f>
        <v>0</v>
      </c>
    </row>
    <row r="34" spans="2:6" ht="16.5" thickBot="1" x14ac:dyDescent="0.3">
      <c r="B34" s="53"/>
      <c r="C34" s="54"/>
      <c r="D34" s="54"/>
      <c r="E34" s="54"/>
      <c r="F34" s="54"/>
    </row>
    <row r="35" spans="2:6" ht="16.5" thickBot="1" x14ac:dyDescent="0.3">
      <c r="B35" s="109" t="s">
        <v>58</v>
      </c>
      <c r="C35" s="110"/>
      <c r="D35" s="110"/>
      <c r="E35" s="110"/>
      <c r="F35" s="111"/>
    </row>
    <row r="36" spans="2:6" ht="31.5" customHeight="1" thickBot="1" x14ac:dyDescent="0.3">
      <c r="B36" s="53">
        <v>1</v>
      </c>
      <c r="C36" s="54" t="s">
        <v>101</v>
      </c>
      <c r="D36" s="54">
        <v>1</v>
      </c>
      <c r="E36" s="54">
        <v>13</v>
      </c>
      <c r="F36" s="60">
        <f>'Dadaab villages'!H32+'Dadaab villages'!H36</f>
        <v>0</v>
      </c>
    </row>
    <row r="37" spans="2:6" ht="16.5" thickBot="1" x14ac:dyDescent="0.3">
      <c r="B37" s="53">
        <v>2</v>
      </c>
      <c r="C37" s="54" t="s">
        <v>102</v>
      </c>
      <c r="D37" s="54">
        <v>1</v>
      </c>
      <c r="E37" s="54">
        <v>16</v>
      </c>
      <c r="F37" s="60" t="e">
        <f>'Dadaab villages'!#REF!+'Dadaab villages'!#REF!</f>
        <v>#REF!</v>
      </c>
    </row>
    <row r="38" spans="2:6" ht="16.5" thickBot="1" x14ac:dyDescent="0.3">
      <c r="B38" s="53">
        <v>3</v>
      </c>
      <c r="C38" s="54" t="s">
        <v>103</v>
      </c>
      <c r="D38" s="54">
        <v>1</v>
      </c>
      <c r="E38" s="54">
        <v>5</v>
      </c>
      <c r="F38" s="60" t="e">
        <f>'Dadaab villages'!H33+'Dadaab villages'!H35+'Dadaab villages'!#REF!</f>
        <v>#REF!</v>
      </c>
    </row>
    <row r="39" spans="2:6" ht="16.5" thickBot="1" x14ac:dyDescent="0.3">
      <c r="B39" s="53">
        <v>4</v>
      </c>
      <c r="C39" s="54" t="s">
        <v>104</v>
      </c>
      <c r="D39" s="54">
        <v>0</v>
      </c>
      <c r="E39" s="54">
        <v>0</v>
      </c>
      <c r="F39" s="54">
        <v>0</v>
      </c>
    </row>
    <row r="40" spans="2:6" ht="16.5" thickBot="1" x14ac:dyDescent="0.3">
      <c r="B40" s="53">
        <v>5</v>
      </c>
      <c r="C40" s="54" t="s">
        <v>105</v>
      </c>
      <c r="D40" s="54">
        <v>0</v>
      </c>
      <c r="E40" s="54">
        <v>0</v>
      </c>
      <c r="F40" s="54">
        <v>0</v>
      </c>
    </row>
    <row r="41" spans="2:6" ht="16.5" thickBot="1" x14ac:dyDescent="0.3">
      <c r="B41" s="53">
        <v>6</v>
      </c>
      <c r="C41" s="54" t="s">
        <v>114</v>
      </c>
      <c r="D41" s="54">
        <v>1</v>
      </c>
      <c r="E41" s="54">
        <v>2</v>
      </c>
      <c r="F41" s="60">
        <f>'Dadaab villages'!H34</f>
        <v>0</v>
      </c>
    </row>
    <row r="42" spans="2:6" ht="16.5" thickBot="1" x14ac:dyDescent="0.3">
      <c r="B42" s="53"/>
      <c r="C42" s="54" t="s">
        <v>115</v>
      </c>
      <c r="D42" s="54"/>
      <c r="E42" s="54"/>
      <c r="F42" s="60" t="e">
        <f>'Dadaab villages'!#REF!</f>
        <v>#REF!</v>
      </c>
    </row>
    <row r="43" spans="2:6" ht="16.5" thickBot="1" x14ac:dyDescent="0.3">
      <c r="B43" s="53"/>
      <c r="C43" s="54" t="s">
        <v>63</v>
      </c>
      <c r="D43" s="54">
        <v>0</v>
      </c>
      <c r="E43" s="54">
        <v>0</v>
      </c>
      <c r="F43" s="60" t="e">
        <f>F42+F41+F38+F37+F36</f>
        <v>#REF!</v>
      </c>
    </row>
    <row r="44" spans="2:6" ht="16.5" thickBot="1" x14ac:dyDescent="0.3">
      <c r="B44" s="53"/>
      <c r="C44" s="54"/>
      <c r="D44" s="54"/>
      <c r="E44" s="54"/>
      <c r="F44" s="54"/>
    </row>
    <row r="45" spans="2:6" ht="16.5" customHeight="1" thickBot="1" x14ac:dyDescent="0.3">
      <c r="B45" s="109" t="s">
        <v>60</v>
      </c>
      <c r="C45" s="110"/>
      <c r="D45" s="110"/>
      <c r="E45" s="110"/>
      <c r="F45" s="111"/>
    </row>
    <row r="46" spans="2:6" ht="33" customHeight="1" thickBot="1" x14ac:dyDescent="0.3">
      <c r="B46" s="53">
        <v>1</v>
      </c>
      <c r="C46" s="54" t="s">
        <v>106</v>
      </c>
      <c r="D46" s="54">
        <v>1</v>
      </c>
      <c r="E46" s="54">
        <v>1</v>
      </c>
      <c r="F46" s="60">
        <f>'Dadaab villages'!H37</f>
        <v>0</v>
      </c>
    </row>
    <row r="47" spans="2:6" ht="16.5" thickBot="1" x14ac:dyDescent="0.3">
      <c r="B47" s="53">
        <v>2</v>
      </c>
      <c r="C47" s="54" t="s">
        <v>107</v>
      </c>
      <c r="D47" s="54">
        <v>0</v>
      </c>
      <c r="E47" s="54">
        <v>0</v>
      </c>
      <c r="F47" s="54">
        <v>0</v>
      </c>
    </row>
    <row r="48" spans="2:6" ht="16.5" thickBot="1" x14ac:dyDescent="0.3">
      <c r="B48" s="53"/>
      <c r="C48" s="54"/>
      <c r="D48" s="54">
        <v>0</v>
      </c>
      <c r="E48" s="54">
        <v>0</v>
      </c>
      <c r="F48" s="54">
        <v>0</v>
      </c>
    </row>
    <row r="49" spans="2:7" ht="16.5" thickBot="1" x14ac:dyDescent="0.3">
      <c r="B49" s="53"/>
      <c r="C49" s="54" t="s">
        <v>63</v>
      </c>
      <c r="D49" s="54">
        <v>0</v>
      </c>
      <c r="E49" s="54">
        <v>0</v>
      </c>
      <c r="F49" s="60">
        <f>F46</f>
        <v>0</v>
      </c>
    </row>
    <row r="50" spans="2:7" ht="16.5" thickBot="1" x14ac:dyDescent="0.3">
      <c r="B50" s="53"/>
      <c r="C50" s="54"/>
      <c r="D50" s="54">
        <v>0</v>
      </c>
      <c r="E50" s="54">
        <v>0</v>
      </c>
      <c r="F50" s="54">
        <v>0</v>
      </c>
    </row>
    <row r="51" spans="2:7" ht="16.5" thickBot="1" x14ac:dyDescent="0.3">
      <c r="B51" s="109" t="s">
        <v>62</v>
      </c>
      <c r="C51" s="110"/>
      <c r="D51" s="110"/>
      <c r="E51" s="110"/>
      <c r="F51" s="111"/>
    </row>
    <row r="52" spans="2:7" ht="16.5" thickBot="1" x14ac:dyDescent="0.3">
      <c r="B52" s="53">
        <v>1</v>
      </c>
      <c r="C52" s="54" t="s">
        <v>108</v>
      </c>
      <c r="D52" s="54">
        <v>1</v>
      </c>
      <c r="E52" s="54">
        <v>1</v>
      </c>
      <c r="F52" s="60">
        <f>Agragated!E20</f>
        <v>360000</v>
      </c>
    </row>
    <row r="53" spans="2:7" ht="16.5" thickBot="1" x14ac:dyDescent="0.3">
      <c r="B53" s="53">
        <v>2</v>
      </c>
      <c r="C53" s="54" t="s">
        <v>109</v>
      </c>
      <c r="D53" s="54">
        <v>0</v>
      </c>
      <c r="E53" s="54">
        <v>0</v>
      </c>
      <c r="F53" s="60">
        <f>'Dadaab villages'!H60</f>
        <v>0</v>
      </c>
    </row>
    <row r="54" spans="2:7" ht="16.5" thickBot="1" x14ac:dyDescent="0.3">
      <c r="B54" s="53">
        <v>2</v>
      </c>
      <c r="C54" s="54" t="s">
        <v>110</v>
      </c>
      <c r="D54" s="54">
        <v>0</v>
      </c>
      <c r="E54" s="54">
        <v>0</v>
      </c>
      <c r="F54" s="60">
        <f>'Dadaab villages'!H61+'Dadaab villages'!H71</f>
        <v>0</v>
      </c>
    </row>
    <row r="55" spans="2:7" ht="16.5" thickBot="1" x14ac:dyDescent="0.3">
      <c r="B55" s="53">
        <v>3</v>
      </c>
      <c r="C55" s="54" t="s">
        <v>111</v>
      </c>
      <c r="D55" s="54">
        <v>0</v>
      </c>
      <c r="E55" s="54">
        <v>0</v>
      </c>
      <c r="F55" s="54">
        <v>0</v>
      </c>
    </row>
    <row r="56" spans="2:7" ht="16.5" thickBot="1" x14ac:dyDescent="0.3">
      <c r="B56" s="53">
        <v>4</v>
      </c>
      <c r="C56" s="54" t="s">
        <v>112</v>
      </c>
      <c r="D56" s="54">
        <v>0</v>
      </c>
      <c r="E56" s="54">
        <v>0</v>
      </c>
      <c r="F56" s="60">
        <f>'Dadaab villages'!H45+'Dadaab villages'!H46+'Dadaab villages'!H47+'Dadaab villages'!H48+'Dadaab villages'!H49+'Dadaab villages'!H50</f>
        <v>0</v>
      </c>
    </row>
    <row r="57" spans="2:7" ht="16.5" thickBot="1" x14ac:dyDescent="0.3">
      <c r="B57" s="53">
        <v>5</v>
      </c>
      <c r="C57" s="54" t="s">
        <v>113</v>
      </c>
      <c r="D57" s="54">
        <v>0</v>
      </c>
      <c r="E57" s="54">
        <v>0</v>
      </c>
      <c r="F57" s="60">
        <f>'Dadaab villages'!H51</f>
        <v>0</v>
      </c>
      <c r="G57" s="44"/>
    </row>
    <row r="58" spans="2:7" ht="16.5" thickBot="1" x14ac:dyDescent="0.3">
      <c r="B58" s="53"/>
      <c r="C58" s="54"/>
      <c r="D58" s="54">
        <v>0</v>
      </c>
      <c r="E58" s="54">
        <v>0</v>
      </c>
      <c r="F58" s="54">
        <v>0</v>
      </c>
    </row>
    <row r="59" spans="2:7" ht="16.5" thickBot="1" x14ac:dyDescent="0.3">
      <c r="B59" s="53"/>
      <c r="C59" s="54" t="s">
        <v>63</v>
      </c>
      <c r="D59" s="54">
        <v>0</v>
      </c>
      <c r="E59" s="54">
        <v>0</v>
      </c>
      <c r="F59" s="60">
        <f>F57+F56+F53+F52+F54</f>
        <v>360000</v>
      </c>
    </row>
    <row r="60" spans="2:7" ht="16.5" thickBot="1" x14ac:dyDescent="0.3">
      <c r="B60" s="53"/>
      <c r="C60" s="54" t="s">
        <v>78</v>
      </c>
      <c r="D60" s="54">
        <v>0</v>
      </c>
      <c r="E60" s="54">
        <v>0</v>
      </c>
      <c r="F60" s="61" t="e">
        <f>F59+F49+F43+F33+F26+F12</f>
        <v>#REF!</v>
      </c>
    </row>
  </sheetData>
  <mergeCells count="6">
    <mergeCell ref="B51:F51"/>
    <mergeCell ref="B3:F3"/>
    <mergeCell ref="B13:F13"/>
    <mergeCell ref="B28:F28"/>
    <mergeCell ref="B35:F35"/>
    <mergeCell ref="B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Dadaab villages</vt:lpstr>
      <vt:lpstr>Agragated</vt:lpstr>
      <vt:lpstr>Sheet1</vt:lpstr>
      <vt:lpstr>DD2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2020-04-17T03:55:26Z</dcterms:created>
  <dcterms:modified xsi:type="dcterms:W3CDTF">2020-07-02T05:12:53Z</dcterms:modified>
</cp:coreProperties>
</file>