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pollock_88_modpath\Test_Case_3\"/>
    </mc:Choice>
  </mc:AlternateContent>
  <xr:revisionPtr revIDLastSave="0" documentId="13_ncr:1_{B389D8B2-585B-4F17-9A4F-192C64599B65}" xr6:coauthVersionLast="34" xr6:coauthVersionMax="34" xr10:uidLastSave="{00000000-0000-0000-0000-000000000000}"/>
  <bookViews>
    <workbookView xWindow="0" yWindow="0" windowWidth="21570" windowHeight="7995" xr2:uid="{4C9F8E06-7F1D-47A5-AC8F-72E6D32D5F51}"/>
  </bookViews>
  <sheets>
    <sheet name="unconfined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2" l="1"/>
  <c r="F5" i="2" s="1"/>
  <c r="B11" i="2"/>
  <c r="B7" i="2"/>
  <c r="B3" i="2"/>
  <c r="B6" i="2"/>
  <c r="P30" i="2"/>
  <c r="L34" i="2" l="1"/>
  <c r="J34" i="2"/>
  <c r="Q30" i="2"/>
  <c r="Q29" i="2"/>
  <c r="E14" i="2"/>
  <c r="B2" i="2"/>
  <c r="B10" i="2" s="1"/>
  <c r="B14" i="2" l="1"/>
  <c r="B15" i="2" l="1"/>
  <c r="A15" i="2" s="1"/>
  <c r="A14" i="2"/>
  <c r="C14" i="2"/>
  <c r="C15" i="2" l="1"/>
  <c r="B16" i="2"/>
  <c r="A16" i="2" s="1"/>
  <c r="C16" i="2"/>
  <c r="B17" i="2"/>
  <c r="A17" i="2" s="1"/>
  <c r="B18" i="2" l="1"/>
  <c r="A18" i="2" s="1"/>
  <c r="C17" i="2"/>
  <c r="B19" i="2" l="1"/>
  <c r="A19" i="2" s="1"/>
  <c r="C18" i="2"/>
  <c r="C19" i="2" l="1"/>
  <c r="B20" i="2"/>
  <c r="A20" i="2" s="1"/>
  <c r="B21" i="2" l="1"/>
  <c r="A21" i="2" s="1"/>
  <c r="C20" i="2"/>
  <c r="B22" i="2" l="1"/>
  <c r="A22" i="2" s="1"/>
  <c r="C21" i="2"/>
  <c r="B23" i="2" l="1"/>
  <c r="A23" i="2" s="1"/>
  <c r="C22" i="2"/>
  <c r="B24" i="2" l="1"/>
  <c r="A24" i="2" s="1"/>
  <c r="C23" i="2"/>
  <c r="C24" i="2" l="1"/>
  <c r="B25" i="2"/>
  <c r="A25" i="2" s="1"/>
  <c r="B26" i="2" l="1"/>
  <c r="A26" i="2" s="1"/>
  <c r="C25" i="2"/>
  <c r="B27" i="2" l="1"/>
  <c r="A27" i="2" s="1"/>
  <c r="C26" i="2"/>
  <c r="C27" i="2" l="1"/>
  <c r="B28" i="2"/>
  <c r="A28" i="2" s="1"/>
  <c r="C28" i="2" l="1"/>
  <c r="B29" i="2"/>
  <c r="A29" i="2" s="1"/>
  <c r="C29" i="2" l="1"/>
  <c r="B30" i="2"/>
  <c r="A30" i="2" s="1"/>
  <c r="B31" i="2" l="1"/>
  <c r="A31" i="2" s="1"/>
  <c r="C30" i="2"/>
  <c r="C31" i="2" l="1"/>
  <c r="B32" i="2"/>
  <c r="A32" i="2" s="1"/>
  <c r="B33" i="2" l="1"/>
  <c r="A33" i="2" s="1"/>
  <c r="C32" i="2"/>
  <c r="B34" i="2" l="1"/>
  <c r="A34" i="2" s="1"/>
  <c r="C33" i="2"/>
  <c r="C34" i="2" l="1"/>
  <c r="B35" i="2"/>
  <c r="A35" i="2" s="1"/>
  <c r="B36" i="2" l="1"/>
  <c r="A36" i="2" s="1"/>
  <c r="C35" i="2"/>
  <c r="C36" i="2" l="1"/>
  <c r="B37" i="2"/>
  <c r="A37" i="2" s="1"/>
  <c r="B38" i="2" l="1"/>
  <c r="A38" i="2" s="1"/>
  <c r="C37" i="2"/>
  <c r="B39" i="2" l="1"/>
  <c r="A39" i="2" s="1"/>
  <c r="C38" i="2"/>
  <c r="C39" i="2" l="1"/>
  <c r="B40" i="2"/>
  <c r="A40" i="2" s="1"/>
  <c r="B41" i="2" l="1"/>
  <c r="A41" i="2" s="1"/>
  <c r="C40" i="2"/>
  <c r="B42" i="2" l="1"/>
  <c r="A42" i="2" s="1"/>
  <c r="C41" i="2"/>
  <c r="B43" i="2" l="1"/>
  <c r="A43" i="2" s="1"/>
  <c r="C42" i="2"/>
  <c r="B44" i="2" l="1"/>
  <c r="A44" i="2" s="1"/>
  <c r="C43" i="2"/>
  <c r="C44" i="2" l="1"/>
  <c r="B45" i="2"/>
  <c r="A45" i="2" s="1"/>
  <c r="B46" i="2" l="1"/>
  <c r="A46" i="2" s="1"/>
  <c r="C45" i="2"/>
  <c r="B47" i="2" l="1"/>
  <c r="A47" i="2" s="1"/>
  <c r="C46" i="2"/>
  <c r="C47" i="2" l="1"/>
  <c r="B48" i="2"/>
  <c r="A48" i="2" s="1"/>
  <c r="C48" i="2" l="1"/>
  <c r="B49" i="2"/>
  <c r="A49" i="2" s="1"/>
  <c r="C49" i="2" l="1"/>
  <c r="B50" i="2"/>
  <c r="A50" i="2" s="1"/>
  <c r="B51" i="2" l="1"/>
  <c r="A51" i="2" s="1"/>
  <c r="C50" i="2"/>
  <c r="B52" i="2" l="1"/>
  <c r="A52" i="2" s="1"/>
  <c r="C51" i="2"/>
  <c r="C52" i="2" l="1"/>
  <c r="B53" i="2"/>
  <c r="A53" i="2" s="1"/>
  <c r="B54" i="2" l="1"/>
  <c r="A54" i="2" s="1"/>
  <c r="C53" i="2"/>
  <c r="B55" i="2" l="1"/>
  <c r="A55" i="2" s="1"/>
  <c r="C54" i="2"/>
  <c r="C55" i="2" l="1"/>
  <c r="B56" i="2"/>
  <c r="A56" i="2" s="1"/>
  <c r="B57" i="2" l="1"/>
  <c r="A57" i="2" s="1"/>
  <c r="C56" i="2"/>
  <c r="C57" i="2" l="1"/>
  <c r="B58" i="2"/>
  <c r="A58" i="2" s="1"/>
  <c r="B59" i="2" l="1"/>
  <c r="A59" i="2" s="1"/>
  <c r="C58" i="2"/>
  <c r="B60" i="2" l="1"/>
  <c r="A60" i="2" s="1"/>
  <c r="C59" i="2"/>
  <c r="C60" i="2" l="1"/>
  <c r="B61" i="2"/>
  <c r="A61" i="2" s="1"/>
  <c r="B62" i="2" l="1"/>
  <c r="A62" i="2" s="1"/>
  <c r="C61" i="2"/>
  <c r="B63" i="2" l="1"/>
  <c r="A63" i="2" s="1"/>
  <c r="C62" i="2"/>
  <c r="C63" i="2" l="1"/>
  <c r="B64" i="2"/>
  <c r="A64" i="2" s="1"/>
  <c r="B65" i="2" l="1"/>
  <c r="A65" i="2" s="1"/>
  <c r="C64" i="2"/>
  <c r="B66" i="2" l="1"/>
  <c r="A66" i="2" s="1"/>
  <c r="C65" i="2"/>
  <c r="B67" i="2" l="1"/>
  <c r="A67" i="2" s="1"/>
  <c r="C66" i="2"/>
  <c r="B68" i="2" l="1"/>
  <c r="A68" i="2" s="1"/>
  <c r="C67" i="2"/>
  <c r="C68" i="2" l="1"/>
  <c r="B69" i="2"/>
  <c r="A69" i="2" s="1"/>
  <c r="B70" i="2" l="1"/>
  <c r="A70" i="2" s="1"/>
  <c r="C69" i="2"/>
  <c r="B71" i="2" l="1"/>
  <c r="A71" i="2" s="1"/>
  <c r="C70" i="2"/>
  <c r="C71" i="2" l="1"/>
  <c r="B72" i="2"/>
  <c r="A72" i="2" s="1"/>
  <c r="B73" i="2" l="1"/>
  <c r="A73" i="2" s="1"/>
  <c r="C72" i="2"/>
  <c r="C73" i="2" l="1"/>
  <c r="B74" i="2"/>
  <c r="A74" i="2" s="1"/>
  <c r="B75" i="2" l="1"/>
  <c r="A75" i="2" s="1"/>
  <c r="C74" i="2"/>
  <c r="B76" i="2" l="1"/>
  <c r="A76" i="2" s="1"/>
  <c r="C75" i="2"/>
  <c r="C76" i="2" l="1"/>
  <c r="B77" i="2"/>
  <c r="A77" i="2" s="1"/>
  <c r="B78" i="2" l="1"/>
  <c r="A78" i="2" s="1"/>
  <c r="C77" i="2"/>
  <c r="B79" i="2" l="1"/>
  <c r="A79" i="2" s="1"/>
  <c r="C78" i="2"/>
  <c r="C79" i="2" l="1"/>
  <c r="B80" i="2"/>
  <c r="A80" i="2" s="1"/>
  <c r="B81" i="2" l="1"/>
  <c r="A81" i="2" s="1"/>
  <c r="C80" i="2"/>
  <c r="C81" i="2" l="1"/>
  <c r="B82" i="2"/>
  <c r="A82" i="2" s="1"/>
  <c r="B83" i="2" l="1"/>
  <c r="A83" i="2" s="1"/>
  <c r="C82" i="2"/>
  <c r="B84" i="2" l="1"/>
  <c r="A84" i="2" s="1"/>
  <c r="C83" i="2"/>
  <c r="C84" i="2" l="1"/>
  <c r="B85" i="2"/>
  <c r="A85" i="2" s="1"/>
  <c r="B86" i="2" l="1"/>
  <c r="A86" i="2" s="1"/>
  <c r="C85" i="2"/>
  <c r="B87" i="2" l="1"/>
  <c r="A87" i="2" s="1"/>
  <c r="C86" i="2"/>
  <c r="C87" i="2" l="1"/>
  <c r="B88" i="2"/>
  <c r="A88" i="2" s="1"/>
  <c r="B89" i="2" l="1"/>
  <c r="A89" i="2" s="1"/>
  <c r="C88" i="2"/>
  <c r="C89" i="2" l="1"/>
  <c r="B90" i="2"/>
  <c r="A90" i="2" s="1"/>
  <c r="B91" i="2" l="1"/>
  <c r="A91" i="2" s="1"/>
  <c r="C90" i="2"/>
  <c r="B92" i="2" l="1"/>
  <c r="A92" i="2" s="1"/>
  <c r="C91" i="2"/>
  <c r="C92" i="2" l="1"/>
</calcChain>
</file>

<file path=xl/sharedStrings.xml><?xml version="1.0" encoding="utf-8"?>
<sst xmlns="http://schemas.openxmlformats.org/spreadsheetml/2006/main" count="27" uniqueCount="24">
  <si>
    <t>Q</t>
  </si>
  <si>
    <t>cfd</t>
  </si>
  <si>
    <t>thk</t>
  </si>
  <si>
    <t>ft</t>
  </si>
  <si>
    <t>i</t>
  </si>
  <si>
    <t>ymax</t>
  </si>
  <si>
    <t>k</t>
  </si>
  <si>
    <t>x0</t>
  </si>
  <si>
    <t>stag dist</t>
  </si>
  <si>
    <t>x</t>
  </si>
  <si>
    <t>gpm</t>
  </si>
  <si>
    <t>Y</t>
  </si>
  <si>
    <t>Y inv</t>
  </si>
  <si>
    <t>ft/day</t>
  </si>
  <si>
    <t>h1</t>
  </si>
  <si>
    <t>h2</t>
  </si>
  <si>
    <t>L</t>
  </si>
  <si>
    <t>HEAD AT LOCATION 1</t>
  </si>
  <si>
    <t>HEAD AT LOCATION 2</t>
  </si>
  <si>
    <t>DISTANCE BETWEEN L1 AND L2</t>
  </si>
  <si>
    <t>ross</t>
  </si>
  <si>
    <t>mp</t>
  </si>
  <si>
    <t>to Calculate Staurated Thickness at the Well</t>
  </si>
  <si>
    <t>(equations from Grubb 1993)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</si>
</sst>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4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1" fillId="0" borderId="1" xfId="0" applyFont="1" applyBorder="1"/>
    <xf numFmtId="11" fontId="0" fillId="0" borderId="2" xfId="0" applyNumberFormat="1" applyBorder="1"/>
    <xf numFmtId="2" fontId="0" fillId="0" borderId="0" xfId="0" applyNumberFormat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unconfined!$A$16:$A$92</c:f>
              <c:numCache>
                <c:formatCode>0.00</c:formatCode>
                <c:ptCount val="77"/>
                <c:pt idx="0">
                  <c:v>-157564.04871674505</c:v>
                </c:pt>
                <c:pt idx="1">
                  <c:v>-104585.88199143097</c:v>
                </c:pt>
                <c:pt idx="2">
                  <c:v>-77960.108172946537</c:v>
                </c:pt>
                <c:pt idx="3">
                  <c:v>-61920.701665571738</c:v>
                </c:pt>
                <c:pt idx="4">
                  <c:v>-51187.993801080593</c:v>
                </c:pt>
                <c:pt idx="5">
                  <c:v>-43493.247601209143</c:v>
                </c:pt>
                <c:pt idx="6">
                  <c:v>-37700.088097786043</c:v>
                </c:pt>
                <c:pt idx="7">
                  <c:v>-33176.383291678852</c:v>
                </c:pt>
                <c:pt idx="8">
                  <c:v>-19928.549724566034</c:v>
                </c:pt>
                <c:pt idx="9">
                  <c:v>-13568.944339728399</c:v>
                </c:pt>
                <c:pt idx="10">
                  <c:v>-9787.1121694474241</c:v>
                </c:pt>
                <c:pt idx="11">
                  <c:v>-7258.8564382566065</c:v>
                </c:pt>
                <c:pt idx="12">
                  <c:v>-5440.1747663750957</c:v>
                </c:pt>
                <c:pt idx="13">
                  <c:v>-4065.4101784413247</c:v>
                </c:pt>
                <c:pt idx="14">
                  <c:v>-2988.7982445556113</c:v>
                </c:pt>
                <c:pt idx="15">
                  <c:v>-2123.3009933213862</c:v>
                </c:pt>
                <c:pt idx="16">
                  <c:v>-1413.4877340155213</c:v>
                </c:pt>
                <c:pt idx="17">
                  <c:v>-822.21672234814037</c:v>
                </c:pt>
                <c:pt idx="18">
                  <c:v>-323.55647986682021</c:v>
                </c:pt>
                <c:pt idx="19">
                  <c:v>101.22190512555494</c:v>
                </c:pt>
                <c:pt idx="20">
                  <c:v>466.03445560135924</c:v>
                </c:pt>
                <c:pt idx="21">
                  <c:v>781.47233734114343</c:v>
                </c:pt>
                <c:pt idx="22">
                  <c:v>1055.7632519521951</c:v>
                </c:pt>
                <c:pt idx="23">
                  <c:v>1295.4126471657996</c:v>
                </c:pt>
                <c:pt idx="24">
                  <c:v>1505.6434065365127</c:v>
                </c:pt>
                <c:pt idx="25">
                  <c:v>1690.7048094766765</c:v>
                </c:pt>
                <c:pt idx="26">
                  <c:v>1854.0943928038046</c:v>
                </c:pt>
                <c:pt idx="27">
                  <c:v>1998.7203903921793</c:v>
                </c:pt>
                <c:pt idx="28">
                  <c:v>2127.0227624599174</c:v>
                </c:pt>
                <c:pt idx="29">
                  <c:v>2241.0648083368678</c:v>
                </c:pt>
                <c:pt idx="30">
                  <c:v>2342.6035164957016</c:v>
                </c:pt>
                <c:pt idx="31">
                  <c:v>2433.1443001379403</c:v>
                </c:pt>
                <c:pt idx="32">
                  <c:v>2513.9840986009181</c:v>
                </c:pt>
                <c:pt idx="33">
                  <c:v>2586.2456937573138</c:v>
                </c:pt>
                <c:pt idx="34">
                  <c:v>2650.9053105491175</c:v>
                </c:pt>
                <c:pt idx="35">
                  <c:v>2708.8150244707381</c:v>
                </c:pt>
                <c:pt idx="36">
                  <c:v>2760.7211106601399</c:v>
                </c:pt>
                <c:pt idx="37">
                  <c:v>2807.2791898014125</c:v>
                </c:pt>
                <c:pt idx="38">
                  <c:v>2849.066822354609</c:v>
                </c:pt>
                <c:pt idx="39">
                  <c:v>2886.5940524540251</c:v>
                </c:pt>
                <c:pt idx="40">
                  <c:v>2920.3122909024364</c:v>
                </c:pt>
                <c:pt idx="41">
                  <c:v>2950.6218424467406</c:v>
                </c:pt>
                <c:pt idx="42">
                  <c:v>2977.878318507017</c:v>
                </c:pt>
                <c:pt idx="43">
                  <c:v>3002.3981274549515</c:v>
                </c:pt>
                <c:pt idx="44">
                  <c:v>3024.4631965964713</c:v>
                </c:pt>
                <c:pt idx="45">
                  <c:v>3044.3250504471266</c:v>
                </c:pt>
                <c:pt idx="46">
                  <c:v>3062.2083466746162</c:v>
                </c:pt>
                <c:pt idx="47">
                  <c:v>3093.5638809506004</c:v>
                </c:pt>
                <c:pt idx="48">
                  <c:v>3118.8725957596903</c:v>
                </c:pt>
                <c:pt idx="49">
                  <c:v>3139.3144837459081</c:v>
                </c:pt>
                <c:pt idx="50">
                  <c:v>3155.8344565409443</c:v>
                </c:pt>
                <c:pt idx="51">
                  <c:v>3169.1908418343696</c:v>
                </c:pt>
                <c:pt idx="52">
                  <c:v>3179.9933058809515</c:v>
                </c:pt>
                <c:pt idx="53">
                  <c:v>3188.7326985729046</c:v>
                </c:pt>
                <c:pt idx="54">
                  <c:v>3195.8046662691627</c:v>
                </c:pt>
                <c:pt idx="55">
                  <c:v>3201.5284151884975</c:v>
                </c:pt>
                <c:pt idx="56">
                  <c:v>3206.1616744918451</c:v>
                </c:pt>
                <c:pt idx="57">
                  <c:v>3209.9126635453636</c:v>
                </c:pt>
                <c:pt idx="58">
                  <c:v>3212.9496859330607</c:v>
                </c:pt>
                <c:pt idx="59">
                  <c:v>3215.4088357687424</c:v>
                </c:pt>
                <c:pt idx="60">
                  <c:v>3217.4001974926409</c:v>
                </c:pt>
                <c:pt idx="61">
                  <c:v>3219.0128400617937</c:v>
                </c:pt>
                <c:pt idx="62">
                  <c:v>3220.3188441693183</c:v>
                </c:pt>
                <c:pt idx="63">
                  <c:v>3221.3765524663695</c:v>
                </c:pt>
                <c:pt idx="64">
                  <c:v>3222.2331945007727</c:v>
                </c:pt>
                <c:pt idx="65">
                  <c:v>3222.9270078477293</c:v>
                </c:pt>
                <c:pt idx="66">
                  <c:v>3223.4889529044817</c:v>
                </c:pt>
                <c:pt idx="67">
                  <c:v>3223.9440996976164</c:v>
                </c:pt>
                <c:pt idx="68">
                  <c:v>3224.3127497704368</c:v>
                </c:pt>
                <c:pt idx="69">
                  <c:v>3224.6113439765359</c:v>
                </c:pt>
                <c:pt idx="70">
                  <c:v>3224.8531971794018</c:v>
                </c:pt>
                <c:pt idx="71">
                  <c:v>3225.0490929569864</c:v>
                </c:pt>
                <c:pt idx="72">
                  <c:v>3225.2077650487022</c:v>
                </c:pt>
                <c:pt idx="73">
                  <c:v>3225.3362871545301</c:v>
                </c:pt>
                <c:pt idx="74">
                  <c:v>3225.4403885588431</c:v>
                </c:pt>
                <c:pt idx="75">
                  <c:v>3225.5247097112901</c:v>
                </c:pt>
                <c:pt idx="76">
                  <c:v>3225.5930091984987</c:v>
                </c:pt>
              </c:numCache>
            </c:numRef>
          </c:xVal>
          <c:yVal>
            <c:numRef>
              <c:f>unconfined!$B$16:$B$92</c:f>
              <c:numCache>
                <c:formatCode>0.0</c:formatCode>
                <c:ptCount val="77"/>
                <c:pt idx="0">
                  <c:v>9931.3533000000007</c:v>
                </c:pt>
                <c:pt idx="1">
                  <c:v>9832.0397670000002</c:v>
                </c:pt>
                <c:pt idx="2">
                  <c:v>9733.7193693299996</c:v>
                </c:pt>
                <c:pt idx="3">
                  <c:v>9636.3821756366997</c:v>
                </c:pt>
                <c:pt idx="4">
                  <c:v>9540.0183538803321</c:v>
                </c:pt>
                <c:pt idx="5">
                  <c:v>9444.6181703415295</c:v>
                </c:pt>
                <c:pt idx="6">
                  <c:v>9350.1719886381143</c:v>
                </c:pt>
                <c:pt idx="7">
                  <c:v>9256.6702687517336</c:v>
                </c:pt>
                <c:pt idx="8">
                  <c:v>8793.836755314147</c:v>
                </c:pt>
                <c:pt idx="9">
                  <c:v>8354.1449175484395</c:v>
                </c:pt>
                <c:pt idx="10">
                  <c:v>7936.4376716710167</c:v>
                </c:pt>
                <c:pt idx="11">
                  <c:v>7539.6157880874653</c:v>
                </c:pt>
                <c:pt idx="12">
                  <c:v>7162.6349986830919</c:v>
                </c:pt>
                <c:pt idx="13">
                  <c:v>6804.503248748937</c:v>
                </c:pt>
                <c:pt idx="14">
                  <c:v>6464.2780863114895</c:v>
                </c:pt>
                <c:pt idx="15">
                  <c:v>6141.0641819959146</c:v>
                </c:pt>
                <c:pt idx="16">
                  <c:v>5834.0109728961188</c:v>
                </c:pt>
                <c:pt idx="17">
                  <c:v>5542.3104242513127</c:v>
                </c:pt>
                <c:pt idx="18">
                  <c:v>5265.1949030387468</c:v>
                </c:pt>
                <c:pt idx="19">
                  <c:v>5001.9351578868091</c:v>
                </c:pt>
                <c:pt idx="20">
                  <c:v>4751.8383999924681</c:v>
                </c:pt>
                <c:pt idx="21">
                  <c:v>4514.2464799928448</c:v>
                </c:pt>
                <c:pt idx="22">
                  <c:v>4288.5341559932021</c:v>
                </c:pt>
                <c:pt idx="23">
                  <c:v>4074.107448193542</c:v>
                </c:pt>
                <c:pt idx="24">
                  <c:v>3870.4020757838648</c:v>
                </c:pt>
                <c:pt idx="25">
                  <c:v>3676.8819719946714</c:v>
                </c:pt>
                <c:pt idx="26">
                  <c:v>3493.0378733949378</c:v>
                </c:pt>
                <c:pt idx="27">
                  <c:v>3318.3859797251907</c:v>
                </c:pt>
                <c:pt idx="28">
                  <c:v>3152.4666807389312</c:v>
                </c:pt>
                <c:pt idx="29">
                  <c:v>2994.8433467019845</c:v>
                </c:pt>
                <c:pt idx="30">
                  <c:v>2845.1011793668849</c:v>
                </c:pt>
                <c:pt idx="31">
                  <c:v>2702.8461203985407</c:v>
                </c:pt>
                <c:pt idx="32">
                  <c:v>2567.7038143786135</c:v>
                </c:pt>
                <c:pt idx="33">
                  <c:v>2439.3186236596825</c:v>
                </c:pt>
                <c:pt idx="34">
                  <c:v>2317.3526924766984</c:v>
                </c:pt>
                <c:pt idx="35">
                  <c:v>2201.4850578528635</c:v>
                </c:pt>
                <c:pt idx="36">
                  <c:v>2091.41080496022</c:v>
                </c:pt>
                <c:pt idx="37">
                  <c:v>1986.8402647122089</c:v>
                </c:pt>
                <c:pt idx="38">
                  <c:v>1887.4982514765984</c:v>
                </c:pt>
                <c:pt idx="39">
                  <c:v>1793.1233389027684</c:v>
                </c:pt>
                <c:pt idx="40">
                  <c:v>1703.4671719576299</c:v>
                </c:pt>
                <c:pt idx="41">
                  <c:v>1618.2938133597484</c:v>
                </c:pt>
                <c:pt idx="42">
                  <c:v>1537.3791226917608</c:v>
                </c:pt>
                <c:pt idx="43">
                  <c:v>1460.5101665571726</c:v>
                </c:pt>
                <c:pt idx="44">
                  <c:v>1387.4846582293139</c:v>
                </c:pt>
                <c:pt idx="45">
                  <c:v>1318.1104253178482</c:v>
                </c:pt>
                <c:pt idx="46">
                  <c:v>1252.2049040519557</c:v>
                </c:pt>
                <c:pt idx="47">
                  <c:v>1126.9844136467602</c:v>
                </c:pt>
                <c:pt idx="48">
                  <c:v>1014.2859722820842</c:v>
                </c:pt>
                <c:pt idx="49">
                  <c:v>912.85737505387578</c:v>
                </c:pt>
                <c:pt idx="50">
                  <c:v>821.57163754848818</c:v>
                </c:pt>
                <c:pt idx="51">
                  <c:v>739.41447379363933</c:v>
                </c:pt>
                <c:pt idx="52">
                  <c:v>665.47302641427541</c:v>
                </c:pt>
                <c:pt idx="53">
                  <c:v>598.92572377284785</c:v>
                </c:pt>
                <c:pt idx="54">
                  <c:v>539.0331513955631</c:v>
                </c:pt>
                <c:pt idx="55">
                  <c:v>485.1298362560068</c:v>
                </c:pt>
                <c:pt idx="56">
                  <c:v>436.61685263040613</c:v>
                </c:pt>
                <c:pt idx="57">
                  <c:v>392.9551673673655</c:v>
                </c:pt>
                <c:pt idx="58">
                  <c:v>353.65965063062896</c:v>
                </c:pt>
                <c:pt idx="59">
                  <c:v>318.29368556756606</c:v>
                </c:pt>
                <c:pt idx="60">
                  <c:v>286.46431701080945</c:v>
                </c:pt>
                <c:pt idx="61">
                  <c:v>257.81788530972852</c:v>
                </c:pt>
                <c:pt idx="62">
                  <c:v>232.03609677875568</c:v>
                </c:pt>
                <c:pt idx="63">
                  <c:v>208.83248710088012</c:v>
                </c:pt>
                <c:pt idx="64">
                  <c:v>187.94923839079212</c:v>
                </c:pt>
                <c:pt idx="65">
                  <c:v>169.1543145517129</c:v>
                </c:pt>
                <c:pt idx="66">
                  <c:v>152.23888309654163</c:v>
                </c:pt>
                <c:pt idx="67">
                  <c:v>137.01499478688746</c:v>
                </c:pt>
                <c:pt idx="68">
                  <c:v>123.31349530819871</c:v>
                </c:pt>
                <c:pt idx="69">
                  <c:v>110.98214577737885</c:v>
                </c:pt>
                <c:pt idx="70">
                  <c:v>99.883931199640969</c:v>
                </c:pt>
                <c:pt idx="71">
                  <c:v>89.895538079676868</c:v>
                </c:pt>
                <c:pt idx="72">
                  <c:v>80.905984271709187</c:v>
                </c:pt>
                <c:pt idx="73">
                  <c:v>72.81538584453827</c:v>
                </c:pt>
                <c:pt idx="74">
                  <c:v>65.533847260084443</c:v>
                </c:pt>
                <c:pt idx="75">
                  <c:v>58.980462534075997</c:v>
                </c:pt>
                <c:pt idx="76">
                  <c:v>53.082416280668397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12-4451-ADF6-3179C53F71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unconfined!$A$16:$A$92</c:f>
              <c:numCache>
                <c:formatCode>0.00</c:formatCode>
                <c:ptCount val="77"/>
                <c:pt idx="0">
                  <c:v>-157564.04871674505</c:v>
                </c:pt>
                <c:pt idx="1">
                  <c:v>-104585.88199143097</c:v>
                </c:pt>
                <c:pt idx="2">
                  <c:v>-77960.108172946537</c:v>
                </c:pt>
                <c:pt idx="3">
                  <c:v>-61920.701665571738</c:v>
                </c:pt>
                <c:pt idx="4">
                  <c:v>-51187.993801080593</c:v>
                </c:pt>
                <c:pt idx="5">
                  <c:v>-43493.247601209143</c:v>
                </c:pt>
                <c:pt idx="6">
                  <c:v>-37700.088097786043</c:v>
                </c:pt>
                <c:pt idx="7">
                  <c:v>-33176.383291678852</c:v>
                </c:pt>
                <c:pt idx="8">
                  <c:v>-19928.549724566034</c:v>
                </c:pt>
                <c:pt idx="9">
                  <c:v>-13568.944339728399</c:v>
                </c:pt>
                <c:pt idx="10">
                  <c:v>-9787.1121694474241</c:v>
                </c:pt>
                <c:pt idx="11">
                  <c:v>-7258.8564382566065</c:v>
                </c:pt>
                <c:pt idx="12">
                  <c:v>-5440.1747663750957</c:v>
                </c:pt>
                <c:pt idx="13">
                  <c:v>-4065.4101784413247</c:v>
                </c:pt>
                <c:pt idx="14">
                  <c:v>-2988.7982445556113</c:v>
                </c:pt>
                <c:pt idx="15">
                  <c:v>-2123.3009933213862</c:v>
                </c:pt>
                <c:pt idx="16">
                  <c:v>-1413.4877340155213</c:v>
                </c:pt>
                <c:pt idx="17">
                  <c:v>-822.21672234814037</c:v>
                </c:pt>
                <c:pt idx="18">
                  <c:v>-323.55647986682021</c:v>
                </c:pt>
                <c:pt idx="19">
                  <c:v>101.22190512555494</c:v>
                </c:pt>
                <c:pt idx="20">
                  <c:v>466.03445560135924</c:v>
                </c:pt>
                <c:pt idx="21">
                  <c:v>781.47233734114343</c:v>
                </c:pt>
                <c:pt idx="22">
                  <c:v>1055.7632519521951</c:v>
                </c:pt>
                <c:pt idx="23">
                  <c:v>1295.4126471657996</c:v>
                </c:pt>
                <c:pt idx="24">
                  <c:v>1505.6434065365127</c:v>
                </c:pt>
                <c:pt idx="25">
                  <c:v>1690.7048094766765</c:v>
                </c:pt>
                <c:pt idx="26">
                  <c:v>1854.0943928038046</c:v>
                </c:pt>
                <c:pt idx="27">
                  <c:v>1998.7203903921793</c:v>
                </c:pt>
                <c:pt idx="28">
                  <c:v>2127.0227624599174</c:v>
                </c:pt>
                <c:pt idx="29">
                  <c:v>2241.0648083368678</c:v>
                </c:pt>
                <c:pt idx="30">
                  <c:v>2342.6035164957016</c:v>
                </c:pt>
                <c:pt idx="31">
                  <c:v>2433.1443001379403</c:v>
                </c:pt>
                <c:pt idx="32">
                  <c:v>2513.9840986009181</c:v>
                </c:pt>
                <c:pt idx="33">
                  <c:v>2586.2456937573138</c:v>
                </c:pt>
                <c:pt idx="34">
                  <c:v>2650.9053105491175</c:v>
                </c:pt>
                <c:pt idx="35">
                  <c:v>2708.8150244707381</c:v>
                </c:pt>
                <c:pt idx="36">
                  <c:v>2760.7211106601399</c:v>
                </c:pt>
                <c:pt idx="37">
                  <c:v>2807.2791898014125</c:v>
                </c:pt>
                <c:pt idx="38">
                  <c:v>2849.066822354609</c:v>
                </c:pt>
                <c:pt idx="39">
                  <c:v>2886.5940524540251</c:v>
                </c:pt>
                <c:pt idx="40">
                  <c:v>2920.3122909024364</c:v>
                </c:pt>
                <c:pt idx="41">
                  <c:v>2950.6218424467406</c:v>
                </c:pt>
                <c:pt idx="42">
                  <c:v>2977.878318507017</c:v>
                </c:pt>
                <c:pt idx="43">
                  <c:v>3002.3981274549515</c:v>
                </c:pt>
                <c:pt idx="44">
                  <c:v>3024.4631965964713</c:v>
                </c:pt>
                <c:pt idx="45">
                  <c:v>3044.3250504471266</c:v>
                </c:pt>
                <c:pt idx="46">
                  <c:v>3062.2083466746162</c:v>
                </c:pt>
                <c:pt idx="47">
                  <c:v>3093.5638809506004</c:v>
                </c:pt>
                <c:pt idx="48">
                  <c:v>3118.8725957596903</c:v>
                </c:pt>
                <c:pt idx="49">
                  <c:v>3139.3144837459081</c:v>
                </c:pt>
                <c:pt idx="50">
                  <c:v>3155.8344565409443</c:v>
                </c:pt>
                <c:pt idx="51">
                  <c:v>3169.1908418343696</c:v>
                </c:pt>
                <c:pt idx="52">
                  <c:v>3179.9933058809515</c:v>
                </c:pt>
                <c:pt idx="53">
                  <c:v>3188.7326985729046</c:v>
                </c:pt>
                <c:pt idx="54">
                  <c:v>3195.8046662691627</c:v>
                </c:pt>
                <c:pt idx="55">
                  <c:v>3201.5284151884975</c:v>
                </c:pt>
                <c:pt idx="56">
                  <c:v>3206.1616744918451</c:v>
                </c:pt>
                <c:pt idx="57">
                  <c:v>3209.9126635453636</c:v>
                </c:pt>
                <c:pt idx="58">
                  <c:v>3212.9496859330607</c:v>
                </c:pt>
                <c:pt idx="59">
                  <c:v>3215.4088357687424</c:v>
                </c:pt>
                <c:pt idx="60">
                  <c:v>3217.4001974926409</c:v>
                </c:pt>
                <c:pt idx="61">
                  <c:v>3219.0128400617937</c:v>
                </c:pt>
                <c:pt idx="62">
                  <c:v>3220.3188441693183</c:v>
                </c:pt>
                <c:pt idx="63">
                  <c:v>3221.3765524663695</c:v>
                </c:pt>
                <c:pt idx="64">
                  <c:v>3222.2331945007727</c:v>
                </c:pt>
                <c:pt idx="65">
                  <c:v>3222.9270078477293</c:v>
                </c:pt>
                <c:pt idx="66">
                  <c:v>3223.4889529044817</c:v>
                </c:pt>
                <c:pt idx="67">
                  <c:v>3223.9440996976164</c:v>
                </c:pt>
                <c:pt idx="68">
                  <c:v>3224.3127497704368</c:v>
                </c:pt>
                <c:pt idx="69">
                  <c:v>3224.6113439765359</c:v>
                </c:pt>
                <c:pt idx="70">
                  <c:v>3224.8531971794018</c:v>
                </c:pt>
                <c:pt idx="71">
                  <c:v>3225.0490929569864</c:v>
                </c:pt>
                <c:pt idx="72">
                  <c:v>3225.2077650487022</c:v>
                </c:pt>
                <c:pt idx="73">
                  <c:v>3225.3362871545301</c:v>
                </c:pt>
                <c:pt idx="74">
                  <c:v>3225.4403885588431</c:v>
                </c:pt>
                <c:pt idx="75">
                  <c:v>3225.5247097112901</c:v>
                </c:pt>
                <c:pt idx="76">
                  <c:v>3225.5930091984987</c:v>
                </c:pt>
              </c:numCache>
            </c:numRef>
          </c:xVal>
          <c:yVal>
            <c:numRef>
              <c:f>unconfined!$C$16:$C$92</c:f>
              <c:numCache>
                <c:formatCode>0.0</c:formatCode>
                <c:ptCount val="77"/>
                <c:pt idx="0">
                  <c:v>-9931.3533000000007</c:v>
                </c:pt>
                <c:pt idx="1">
                  <c:v>-9832.0397670000002</c:v>
                </c:pt>
                <c:pt idx="2">
                  <c:v>-9733.7193693299996</c:v>
                </c:pt>
                <c:pt idx="3">
                  <c:v>-9636.3821756366997</c:v>
                </c:pt>
                <c:pt idx="4">
                  <c:v>-9540.0183538803321</c:v>
                </c:pt>
                <c:pt idx="5">
                  <c:v>-9444.6181703415295</c:v>
                </c:pt>
                <c:pt idx="6">
                  <c:v>-9350.1719886381143</c:v>
                </c:pt>
                <c:pt idx="7">
                  <c:v>-9256.6702687517336</c:v>
                </c:pt>
                <c:pt idx="8">
                  <c:v>-8793.836755314147</c:v>
                </c:pt>
                <c:pt idx="9">
                  <c:v>-8354.1449175484395</c:v>
                </c:pt>
                <c:pt idx="10">
                  <c:v>-7936.4376716710167</c:v>
                </c:pt>
                <c:pt idx="11">
                  <c:v>-7539.6157880874653</c:v>
                </c:pt>
                <c:pt idx="12">
                  <c:v>-7162.6349986830919</c:v>
                </c:pt>
                <c:pt idx="13">
                  <c:v>-6804.503248748937</c:v>
                </c:pt>
                <c:pt idx="14">
                  <c:v>-6464.2780863114895</c:v>
                </c:pt>
                <c:pt idx="15">
                  <c:v>-6141.0641819959146</c:v>
                </c:pt>
                <c:pt idx="16">
                  <c:v>-5834.0109728961188</c:v>
                </c:pt>
                <c:pt idx="17">
                  <c:v>-5542.3104242513127</c:v>
                </c:pt>
                <c:pt idx="18">
                  <c:v>-5265.1949030387468</c:v>
                </c:pt>
                <c:pt idx="19">
                  <c:v>-5001.9351578868091</c:v>
                </c:pt>
                <c:pt idx="20">
                  <c:v>-4751.8383999924681</c:v>
                </c:pt>
                <c:pt idx="21">
                  <c:v>-4514.2464799928448</c:v>
                </c:pt>
                <c:pt idx="22">
                  <c:v>-4288.5341559932021</c:v>
                </c:pt>
                <c:pt idx="23">
                  <c:v>-4074.107448193542</c:v>
                </c:pt>
                <c:pt idx="24">
                  <c:v>-3870.4020757838648</c:v>
                </c:pt>
                <c:pt idx="25">
                  <c:v>-3676.8819719946714</c:v>
                </c:pt>
                <c:pt idx="26">
                  <c:v>-3493.0378733949378</c:v>
                </c:pt>
                <c:pt idx="27">
                  <c:v>-3318.3859797251907</c:v>
                </c:pt>
                <c:pt idx="28">
                  <c:v>-3152.4666807389312</c:v>
                </c:pt>
                <c:pt idx="29">
                  <c:v>-2994.8433467019845</c:v>
                </c:pt>
                <c:pt idx="30">
                  <c:v>-2845.1011793668849</c:v>
                </c:pt>
                <c:pt idx="31">
                  <c:v>-2702.8461203985407</c:v>
                </c:pt>
                <c:pt idx="32">
                  <c:v>-2567.7038143786135</c:v>
                </c:pt>
                <c:pt idx="33">
                  <c:v>-2439.3186236596825</c:v>
                </c:pt>
                <c:pt idx="34">
                  <c:v>-2317.3526924766984</c:v>
                </c:pt>
                <c:pt idx="35">
                  <c:v>-2201.4850578528635</c:v>
                </c:pt>
                <c:pt idx="36">
                  <c:v>-2091.41080496022</c:v>
                </c:pt>
                <c:pt idx="37">
                  <c:v>-1986.8402647122089</c:v>
                </c:pt>
                <c:pt idx="38">
                  <c:v>-1887.4982514765984</c:v>
                </c:pt>
                <c:pt idx="39">
                  <c:v>-1793.1233389027684</c:v>
                </c:pt>
                <c:pt idx="40">
                  <c:v>-1703.4671719576299</c:v>
                </c:pt>
                <c:pt idx="41">
                  <c:v>-1618.2938133597484</c:v>
                </c:pt>
                <c:pt idx="42">
                  <c:v>-1537.3791226917608</c:v>
                </c:pt>
                <c:pt idx="43">
                  <c:v>-1460.5101665571726</c:v>
                </c:pt>
                <c:pt idx="44">
                  <c:v>-1387.4846582293139</c:v>
                </c:pt>
                <c:pt idx="45">
                  <c:v>-1318.1104253178482</c:v>
                </c:pt>
                <c:pt idx="46">
                  <c:v>-1252.2049040519557</c:v>
                </c:pt>
                <c:pt idx="47">
                  <c:v>-1126.9844136467602</c:v>
                </c:pt>
                <c:pt idx="48">
                  <c:v>-1014.2859722820842</c:v>
                </c:pt>
                <c:pt idx="49">
                  <c:v>-912.85737505387578</c:v>
                </c:pt>
                <c:pt idx="50">
                  <c:v>-821.57163754848818</c:v>
                </c:pt>
                <c:pt idx="51">
                  <c:v>-739.41447379363933</c:v>
                </c:pt>
                <c:pt idx="52">
                  <c:v>-665.47302641427541</c:v>
                </c:pt>
                <c:pt idx="53">
                  <c:v>-598.92572377284785</c:v>
                </c:pt>
                <c:pt idx="54">
                  <c:v>-539.0331513955631</c:v>
                </c:pt>
                <c:pt idx="55">
                  <c:v>-485.1298362560068</c:v>
                </c:pt>
                <c:pt idx="56">
                  <c:v>-436.61685263040613</c:v>
                </c:pt>
                <c:pt idx="57">
                  <c:v>-392.9551673673655</c:v>
                </c:pt>
                <c:pt idx="58">
                  <c:v>-353.65965063062896</c:v>
                </c:pt>
                <c:pt idx="59">
                  <c:v>-318.29368556756606</c:v>
                </c:pt>
                <c:pt idx="60">
                  <c:v>-286.46431701080945</c:v>
                </c:pt>
                <c:pt idx="61">
                  <c:v>-257.81788530972852</c:v>
                </c:pt>
                <c:pt idx="62">
                  <c:v>-232.03609677875568</c:v>
                </c:pt>
                <c:pt idx="63">
                  <c:v>-208.83248710088012</c:v>
                </c:pt>
                <c:pt idx="64">
                  <c:v>-187.94923839079212</c:v>
                </c:pt>
                <c:pt idx="65">
                  <c:v>-169.1543145517129</c:v>
                </c:pt>
                <c:pt idx="66">
                  <c:v>-152.23888309654163</c:v>
                </c:pt>
                <c:pt idx="67">
                  <c:v>-137.01499478688746</c:v>
                </c:pt>
                <c:pt idx="68">
                  <c:v>-123.31349530819871</c:v>
                </c:pt>
                <c:pt idx="69">
                  <c:v>-110.98214577737885</c:v>
                </c:pt>
                <c:pt idx="70">
                  <c:v>-99.883931199640969</c:v>
                </c:pt>
                <c:pt idx="71">
                  <c:v>-89.895538079676868</c:v>
                </c:pt>
                <c:pt idx="72">
                  <c:v>-80.905984271709187</c:v>
                </c:pt>
                <c:pt idx="73">
                  <c:v>-72.81538584453827</c:v>
                </c:pt>
                <c:pt idx="74">
                  <c:v>-65.533847260084443</c:v>
                </c:pt>
                <c:pt idx="75">
                  <c:v>-58.980462534075997</c:v>
                </c:pt>
                <c:pt idx="76">
                  <c:v>-53.082416280668397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12-4451-ADF6-3179C53F7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345663"/>
        <c:axId val="1565321599"/>
      </c:scatterChart>
      <c:valAx>
        <c:axId val="13473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21599"/>
        <c:crosses val="autoZero"/>
        <c:crossBetween val="midCat"/>
      </c:valAx>
      <c:valAx>
        <c:axId val="15653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(ft)</a:t>
                </a:r>
              </a:p>
            </c:rich>
          </c:tx>
          <c:layout>
            <c:manualLayout>
              <c:xMode val="edge"/>
              <c:yMode val="edge"/>
              <c:x val="7.7648363838047699E-3"/>
              <c:y val="0.47978176922490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34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Calculate Staurated</a:t>
            </a:r>
            <a:r>
              <a:rPr lang="en-US" baseline="0"/>
              <a:t> Thickness at the Well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78390201224847E-2"/>
                  <c:y val="-0.61026246719160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unconfined!$P$29:$P$30</c:f>
              <c:numCache>
                <c:formatCode>General</c:formatCode>
                <c:ptCount val="2"/>
                <c:pt idx="0">
                  <c:v>0</c:v>
                </c:pt>
                <c:pt idx="1">
                  <c:v>80000</c:v>
                </c:pt>
              </c:numCache>
            </c:numRef>
          </c:xVal>
          <c:yVal>
            <c:numRef>
              <c:f>unconfined!$Q$29:$Q$30</c:f>
              <c:numCache>
                <c:formatCode>General</c:formatCode>
                <c:ptCount val="2"/>
                <c:pt idx="0">
                  <c:v>200</c:v>
                </c:pt>
                <c:pt idx="1">
                  <c:v>199.048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A-4EC5-9FFE-A412A3218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241472"/>
        <c:axId val="651959712"/>
      </c:scatterChart>
      <c:valAx>
        <c:axId val="81824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59712"/>
        <c:crosses val="autoZero"/>
        <c:crossBetween val="midCat"/>
      </c:valAx>
      <c:valAx>
        <c:axId val="6519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4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80962</xdr:rowOff>
    </xdr:from>
    <xdr:to>
      <xdr:col>25</xdr:col>
      <xdr:colOff>228600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1AFF4-909E-42B5-8B83-9746C8FD2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485775</xdr:colOff>
      <xdr:row>31</xdr:row>
      <xdr:rowOff>71437</xdr:rowOff>
    </xdr:from>
    <xdr:to>
      <xdr:col>21</xdr:col>
      <xdr:colOff>285750</xdr:colOff>
      <xdr:row>45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1E2F4-F5F8-41DC-AAD5-F57BF466B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8615-47E5-49AE-B06F-56AFD4B5B128}">
  <dimension ref="A1:Q92"/>
  <sheetViews>
    <sheetView tabSelected="1" workbookViewId="0">
      <selection activeCell="E11" sqref="E11"/>
    </sheetView>
  </sheetViews>
  <sheetFormatPr defaultRowHeight="15" x14ac:dyDescent="0.25"/>
  <cols>
    <col min="1" max="1" width="12.7109375" bestFit="1" customWidth="1"/>
    <col min="6" max="6" width="10.7109375" bestFit="1" customWidth="1"/>
  </cols>
  <sheetData>
    <row r="1" spans="1:6" x14ac:dyDescent="0.25">
      <c r="A1" s="5" t="s">
        <v>0</v>
      </c>
      <c r="B1" s="7">
        <v>2.5</v>
      </c>
      <c r="C1" s="5" t="s">
        <v>10</v>
      </c>
    </row>
    <row r="2" spans="1:6" x14ac:dyDescent="0.25">
      <c r="A2" t="s">
        <v>0</v>
      </c>
      <c r="B2" s="1">
        <f>B1*192.5</f>
        <v>481.25</v>
      </c>
      <c r="C2" s="5" t="s">
        <v>1</v>
      </c>
    </row>
    <row r="3" spans="1:6" x14ac:dyDescent="0.25">
      <c r="A3" s="5" t="s">
        <v>2</v>
      </c>
      <c r="B3" s="7">
        <f>-0.0004*53350+200</f>
        <v>178.66</v>
      </c>
      <c r="C3" s="5" t="s">
        <v>3</v>
      </c>
    </row>
    <row r="4" spans="1:6" x14ac:dyDescent="0.25">
      <c r="A4" s="5" t="s">
        <v>14</v>
      </c>
      <c r="B4" s="7">
        <v>200</v>
      </c>
      <c r="C4" s="8" t="s">
        <v>17</v>
      </c>
      <c r="D4" s="6"/>
      <c r="E4" s="6"/>
    </row>
    <row r="5" spans="1:6" x14ac:dyDescent="0.25">
      <c r="A5" s="5" t="s">
        <v>15</v>
      </c>
      <c r="B5" s="7">
        <v>199.048</v>
      </c>
      <c r="C5" s="8" t="s">
        <v>18</v>
      </c>
      <c r="D5" s="6"/>
      <c r="E5" s="6"/>
      <c r="F5">
        <f>F7*B6+B4</f>
        <v>199.048</v>
      </c>
    </row>
    <row r="6" spans="1:6" x14ac:dyDescent="0.25">
      <c r="A6" s="5" t="s">
        <v>16</v>
      </c>
      <c r="B6" s="7">
        <f>2*40000</f>
        <v>80000</v>
      </c>
      <c r="C6" s="8" t="s">
        <v>19</v>
      </c>
      <c r="D6" s="6"/>
      <c r="E6" s="6"/>
    </row>
    <row r="7" spans="1:6" x14ac:dyDescent="0.25">
      <c r="A7" s="5" t="s">
        <v>4</v>
      </c>
      <c r="B7" s="9">
        <f>(B5-B4)/B6</f>
        <v>-1.1899999999999978E-5</v>
      </c>
      <c r="C7" s="5"/>
      <c r="F7">
        <f>-0.0000119</f>
        <v>-1.19E-5</v>
      </c>
    </row>
    <row r="8" spans="1:6" x14ac:dyDescent="0.25">
      <c r="A8" s="5" t="s">
        <v>6</v>
      </c>
      <c r="B8" s="7">
        <v>10</v>
      </c>
      <c r="C8" s="5" t="s">
        <v>13</v>
      </c>
    </row>
    <row r="10" spans="1:6" x14ac:dyDescent="0.25">
      <c r="A10" t="s">
        <v>5</v>
      </c>
      <c r="B10" s="1">
        <f>B2*B6/(B8*(B4^2-B5^2))</f>
        <v>10134.414023021873</v>
      </c>
      <c r="C10" t="s">
        <v>3</v>
      </c>
      <c r="E10" t="s">
        <v>23</v>
      </c>
    </row>
    <row r="11" spans="1:6" x14ac:dyDescent="0.25">
      <c r="A11" t="s">
        <v>7</v>
      </c>
      <c r="B11" s="1">
        <f>-B2*B6/(PI()*B8*(B5^2-B4^2))</f>
        <v>3225.8841742075047</v>
      </c>
      <c r="C11" t="s">
        <v>3</v>
      </c>
      <c r="D11" t="s">
        <v>8</v>
      </c>
    </row>
    <row r="13" spans="1:6" x14ac:dyDescent="0.25">
      <c r="A13" t="s">
        <v>9</v>
      </c>
      <c r="B13" s="2" t="s">
        <v>11</v>
      </c>
      <c r="C13" t="s">
        <v>12</v>
      </c>
    </row>
    <row r="14" spans="1:6" x14ac:dyDescent="0.25">
      <c r="A14" s="10">
        <f>-B14/TAN((PI()*($B$5^2-$B$4^2)*$B$8*B14)/($B$2*$B$6))</f>
        <v>-23116937.799526766</v>
      </c>
      <c r="B14" s="3">
        <f>ROUNDDOWN(B10,0)-1</f>
        <v>10133</v>
      </c>
      <c r="C14" s="4">
        <f>-B14</f>
        <v>-10133</v>
      </c>
      <c r="D14">
        <v>1</v>
      </c>
      <c r="E14">
        <f>2*PI()*$B$3*$B$7*$B$8/B2</f>
        <v>-2.7757696114431922E-4</v>
      </c>
    </row>
    <row r="15" spans="1:6" x14ac:dyDescent="0.25">
      <c r="A15" s="10">
        <f t="shared" ref="A15:A78" si="0">-B15/TAN((PI()*($B$5^2-$B$4^2)*$B$8*B15)/($B$2*$B$6))</f>
        <v>-314860.77055950719</v>
      </c>
      <c r="B15" s="3">
        <f>B14*0.99</f>
        <v>10031.67</v>
      </c>
      <c r="C15" s="4">
        <f t="shared" ref="C15:C78" si="1">-B15</f>
        <v>-10031.67</v>
      </c>
      <c r="D15">
        <v>2</v>
      </c>
    </row>
    <row r="16" spans="1:6" x14ac:dyDescent="0.25">
      <c r="A16" s="10">
        <f t="shared" si="0"/>
        <v>-157564.04871674505</v>
      </c>
      <c r="B16" s="3">
        <f t="shared" ref="B16:B23" si="2">B15*0.99</f>
        <v>9931.3533000000007</v>
      </c>
      <c r="C16" s="4">
        <f t="shared" si="1"/>
        <v>-9931.3533000000007</v>
      </c>
      <c r="D16">
        <v>3</v>
      </c>
    </row>
    <row r="17" spans="1:17" x14ac:dyDescent="0.25">
      <c r="A17" s="10">
        <f t="shared" si="0"/>
        <v>-104585.88199143097</v>
      </c>
      <c r="B17" s="3">
        <f t="shared" si="2"/>
        <v>9832.0397670000002</v>
      </c>
      <c r="C17" s="4">
        <f t="shared" si="1"/>
        <v>-9832.0397670000002</v>
      </c>
      <c r="D17">
        <v>4</v>
      </c>
    </row>
    <row r="18" spans="1:17" x14ac:dyDescent="0.25">
      <c r="A18" s="10">
        <f t="shared" si="0"/>
        <v>-77960.108172946537</v>
      </c>
      <c r="B18" s="3">
        <f t="shared" si="2"/>
        <v>9733.7193693299996</v>
      </c>
      <c r="C18" s="4">
        <f t="shared" si="1"/>
        <v>-9733.7193693299996</v>
      </c>
      <c r="D18">
        <v>5</v>
      </c>
    </row>
    <row r="19" spans="1:17" x14ac:dyDescent="0.25">
      <c r="A19" s="10">
        <f t="shared" si="0"/>
        <v>-61920.701665571738</v>
      </c>
      <c r="B19" s="3">
        <f t="shared" si="2"/>
        <v>9636.3821756366997</v>
      </c>
      <c r="C19" s="4">
        <f t="shared" si="1"/>
        <v>-9636.3821756366997</v>
      </c>
      <c r="D19">
        <v>6</v>
      </c>
    </row>
    <row r="20" spans="1:17" x14ac:dyDescent="0.25">
      <c r="A20" s="10">
        <f t="shared" si="0"/>
        <v>-51187.993801080593</v>
      </c>
      <c r="B20" s="3">
        <f t="shared" si="2"/>
        <v>9540.0183538803321</v>
      </c>
      <c r="C20" s="4">
        <f t="shared" si="1"/>
        <v>-9540.0183538803321</v>
      </c>
      <c r="D20">
        <v>7</v>
      </c>
    </row>
    <row r="21" spans="1:17" x14ac:dyDescent="0.25">
      <c r="A21" s="10">
        <f t="shared" si="0"/>
        <v>-43493.247601209143</v>
      </c>
      <c r="B21" s="3">
        <f t="shared" si="2"/>
        <v>9444.6181703415295</v>
      </c>
      <c r="C21" s="4">
        <f t="shared" si="1"/>
        <v>-9444.6181703415295</v>
      </c>
      <c r="D21">
        <v>8</v>
      </c>
    </row>
    <row r="22" spans="1:17" x14ac:dyDescent="0.25">
      <c r="A22" s="10">
        <f t="shared" si="0"/>
        <v>-37700.088097786043</v>
      </c>
      <c r="B22" s="3">
        <f>B21*0.99</f>
        <v>9350.1719886381143</v>
      </c>
      <c r="C22" s="4">
        <f t="shared" si="1"/>
        <v>-9350.1719886381143</v>
      </c>
      <c r="D22">
        <v>9</v>
      </c>
    </row>
    <row r="23" spans="1:17" x14ac:dyDescent="0.25">
      <c r="A23" s="10">
        <f t="shared" si="0"/>
        <v>-33176.383291678852</v>
      </c>
      <c r="B23" s="3">
        <f t="shared" si="2"/>
        <v>9256.6702687517336</v>
      </c>
      <c r="C23" s="4">
        <f t="shared" si="1"/>
        <v>-9256.6702687517336</v>
      </c>
      <c r="D23">
        <v>10</v>
      </c>
    </row>
    <row r="24" spans="1:17" x14ac:dyDescent="0.25">
      <c r="A24" s="10">
        <f t="shared" si="0"/>
        <v>-19928.549724566034</v>
      </c>
      <c r="B24" s="3">
        <f>B23*0.95</f>
        <v>8793.836755314147</v>
      </c>
      <c r="C24" s="4">
        <f t="shared" si="1"/>
        <v>-8793.836755314147</v>
      </c>
      <c r="D24">
        <v>11</v>
      </c>
    </row>
    <row r="25" spans="1:17" x14ac:dyDescent="0.25">
      <c r="A25" s="10">
        <f t="shared" si="0"/>
        <v>-13568.944339728399</v>
      </c>
      <c r="B25" s="3">
        <f t="shared" ref="B25:B62" si="3">B24*0.95</f>
        <v>8354.1449175484395</v>
      </c>
      <c r="C25" s="4">
        <f t="shared" si="1"/>
        <v>-8354.1449175484395</v>
      </c>
      <c r="D25">
        <v>12</v>
      </c>
    </row>
    <row r="26" spans="1:17" x14ac:dyDescent="0.25">
      <c r="A26" s="10">
        <f t="shared" si="0"/>
        <v>-9787.1121694474241</v>
      </c>
      <c r="B26" s="3">
        <f t="shared" si="3"/>
        <v>7936.4376716710167</v>
      </c>
      <c r="C26" s="4">
        <f t="shared" si="1"/>
        <v>-7936.4376716710167</v>
      </c>
      <c r="D26">
        <v>13</v>
      </c>
    </row>
    <row r="27" spans="1:17" x14ac:dyDescent="0.25">
      <c r="A27" s="10">
        <f t="shared" si="0"/>
        <v>-7258.8564382566065</v>
      </c>
      <c r="B27" s="3">
        <f t="shared" si="3"/>
        <v>7539.6157880874653</v>
      </c>
      <c r="C27" s="4">
        <f t="shared" si="1"/>
        <v>-7539.6157880874653</v>
      </c>
      <c r="D27">
        <v>14</v>
      </c>
    </row>
    <row r="28" spans="1:17" x14ac:dyDescent="0.25">
      <c r="A28" s="10">
        <f t="shared" si="0"/>
        <v>-5440.1747663750957</v>
      </c>
      <c r="B28" s="3">
        <f t="shared" si="3"/>
        <v>7162.6349986830919</v>
      </c>
      <c r="C28" s="4">
        <f t="shared" si="1"/>
        <v>-7162.6349986830919</v>
      </c>
      <c r="D28">
        <v>15</v>
      </c>
    </row>
    <row r="29" spans="1:17" x14ac:dyDescent="0.25">
      <c r="A29" s="10">
        <f t="shared" si="0"/>
        <v>-4065.4101784413247</v>
      </c>
      <c r="B29" s="3">
        <f t="shared" si="3"/>
        <v>6804.503248748937</v>
      </c>
      <c r="C29" s="4">
        <f t="shared" si="1"/>
        <v>-6804.503248748937</v>
      </c>
      <c r="D29">
        <v>16</v>
      </c>
      <c r="P29">
        <v>0</v>
      </c>
      <c r="Q29">
        <f>B4</f>
        <v>200</v>
      </c>
    </row>
    <row r="30" spans="1:17" ht="18.75" x14ac:dyDescent="0.25">
      <c r="A30" s="10">
        <f t="shared" si="0"/>
        <v>-2988.7982445556113</v>
      </c>
      <c r="B30" s="3">
        <f t="shared" si="3"/>
        <v>6464.2780863114895</v>
      </c>
      <c r="C30" s="4">
        <f t="shared" si="1"/>
        <v>-6464.2780863114895</v>
      </c>
      <c r="D30">
        <v>17</v>
      </c>
      <c r="J30" s="11" t="s">
        <v>22</v>
      </c>
      <c r="P30">
        <f>40000*2</f>
        <v>80000</v>
      </c>
      <c r="Q30">
        <f>B5</f>
        <v>199.048</v>
      </c>
    </row>
    <row r="31" spans="1:17" x14ac:dyDescent="0.25">
      <c r="A31" s="10">
        <f t="shared" si="0"/>
        <v>-2123.3009933213862</v>
      </c>
      <c r="B31" s="3">
        <f t="shared" si="3"/>
        <v>6141.0641819959146</v>
      </c>
      <c r="C31" s="4">
        <f t="shared" si="1"/>
        <v>-6141.0641819959146</v>
      </c>
      <c r="D31">
        <v>18</v>
      </c>
      <c r="I31" t="s">
        <v>20</v>
      </c>
      <c r="J31">
        <v>425</v>
      </c>
      <c r="L31">
        <v>60</v>
      </c>
    </row>
    <row r="32" spans="1:17" x14ac:dyDescent="0.25">
      <c r="A32" s="10">
        <f t="shared" si="0"/>
        <v>-1413.4877340155213</v>
      </c>
      <c r="B32" s="3">
        <f t="shared" si="3"/>
        <v>5834.0109728961188</v>
      </c>
      <c r="C32" s="4">
        <f t="shared" si="1"/>
        <v>-5834.0109728961188</v>
      </c>
      <c r="D32">
        <v>19</v>
      </c>
      <c r="I32" t="s">
        <v>21</v>
      </c>
      <c r="J32">
        <v>460</v>
      </c>
      <c r="L32">
        <v>48</v>
      </c>
    </row>
    <row r="33" spans="1:12" x14ac:dyDescent="0.25">
      <c r="A33" s="10">
        <f t="shared" si="0"/>
        <v>-822.21672234814037</v>
      </c>
      <c r="B33" s="3">
        <f t="shared" si="3"/>
        <v>5542.3104242513127</v>
      </c>
      <c r="C33" s="4">
        <f t="shared" si="1"/>
        <v>-5542.3104242513127</v>
      </c>
      <c r="D33">
        <v>20</v>
      </c>
    </row>
    <row r="34" spans="1:12" x14ac:dyDescent="0.25">
      <c r="A34" s="10">
        <f t="shared" si="0"/>
        <v>-323.55647986682021</v>
      </c>
      <c r="B34" s="3">
        <f t="shared" si="3"/>
        <v>5265.1949030387468</v>
      </c>
      <c r="C34" s="4">
        <f t="shared" si="1"/>
        <v>-5265.1949030387468</v>
      </c>
      <c r="D34">
        <v>21</v>
      </c>
      <c r="J34">
        <f>(J31-J32)/(J31+J32)</f>
        <v>-3.954802259887006E-2</v>
      </c>
      <c r="L34">
        <f t="shared" ref="L34" si="4">(L31-L32)/(L31+L32)</f>
        <v>0.1111111111111111</v>
      </c>
    </row>
    <row r="35" spans="1:12" x14ac:dyDescent="0.25">
      <c r="A35" s="10">
        <f t="shared" si="0"/>
        <v>101.22190512555494</v>
      </c>
      <c r="B35" s="3">
        <f t="shared" si="3"/>
        <v>5001.9351578868091</v>
      </c>
      <c r="C35" s="4">
        <f t="shared" si="1"/>
        <v>-5001.9351578868091</v>
      </c>
      <c r="D35">
        <v>22</v>
      </c>
    </row>
    <row r="36" spans="1:12" x14ac:dyDescent="0.25">
      <c r="A36" s="10">
        <f t="shared" si="0"/>
        <v>466.03445560135924</v>
      </c>
      <c r="B36" s="3">
        <f t="shared" si="3"/>
        <v>4751.8383999924681</v>
      </c>
      <c r="C36" s="4">
        <f t="shared" si="1"/>
        <v>-4751.8383999924681</v>
      </c>
      <c r="D36">
        <v>23</v>
      </c>
    </row>
    <row r="37" spans="1:12" x14ac:dyDescent="0.25">
      <c r="A37" s="10">
        <f t="shared" si="0"/>
        <v>781.47233734114343</v>
      </c>
      <c r="B37" s="3">
        <f t="shared" si="3"/>
        <v>4514.2464799928448</v>
      </c>
      <c r="C37" s="4">
        <f t="shared" si="1"/>
        <v>-4514.2464799928448</v>
      </c>
      <c r="D37">
        <v>24</v>
      </c>
    </row>
    <row r="38" spans="1:12" x14ac:dyDescent="0.25">
      <c r="A38" s="10">
        <f t="shared" si="0"/>
        <v>1055.7632519521951</v>
      </c>
      <c r="B38" s="3">
        <f t="shared" si="3"/>
        <v>4288.5341559932021</v>
      </c>
      <c r="C38" s="4">
        <f t="shared" si="1"/>
        <v>-4288.5341559932021</v>
      </c>
      <c r="D38">
        <v>25</v>
      </c>
    </row>
    <row r="39" spans="1:12" x14ac:dyDescent="0.25">
      <c r="A39" s="10">
        <f t="shared" si="0"/>
        <v>1295.4126471657996</v>
      </c>
      <c r="B39" s="3">
        <f t="shared" si="3"/>
        <v>4074.107448193542</v>
      </c>
      <c r="C39" s="4">
        <f t="shared" si="1"/>
        <v>-4074.107448193542</v>
      </c>
      <c r="D39">
        <v>26</v>
      </c>
    </row>
    <row r="40" spans="1:12" x14ac:dyDescent="0.25">
      <c r="A40" s="10">
        <f t="shared" si="0"/>
        <v>1505.6434065365127</v>
      </c>
      <c r="B40" s="3">
        <f t="shared" si="3"/>
        <v>3870.4020757838648</v>
      </c>
      <c r="C40" s="4">
        <f t="shared" si="1"/>
        <v>-3870.4020757838648</v>
      </c>
      <c r="D40">
        <v>27</v>
      </c>
    </row>
    <row r="41" spans="1:12" x14ac:dyDescent="0.25">
      <c r="A41" s="10">
        <f t="shared" si="0"/>
        <v>1690.7048094766765</v>
      </c>
      <c r="B41" s="3">
        <f t="shared" si="3"/>
        <v>3676.8819719946714</v>
      </c>
      <c r="C41" s="4">
        <f t="shared" si="1"/>
        <v>-3676.8819719946714</v>
      </c>
      <c r="D41">
        <v>28</v>
      </c>
    </row>
    <row r="42" spans="1:12" x14ac:dyDescent="0.25">
      <c r="A42" s="10">
        <f t="shared" si="0"/>
        <v>1854.0943928038046</v>
      </c>
      <c r="B42" s="3">
        <f t="shared" si="3"/>
        <v>3493.0378733949378</v>
      </c>
      <c r="C42" s="4">
        <f t="shared" si="1"/>
        <v>-3493.0378733949378</v>
      </c>
      <c r="D42">
        <v>29</v>
      </c>
    </row>
    <row r="43" spans="1:12" x14ac:dyDescent="0.25">
      <c r="A43" s="10">
        <f t="shared" si="0"/>
        <v>1998.7203903921793</v>
      </c>
      <c r="B43" s="3">
        <f t="shared" si="3"/>
        <v>3318.3859797251907</v>
      </c>
      <c r="C43" s="4">
        <f t="shared" si="1"/>
        <v>-3318.3859797251907</v>
      </c>
      <c r="D43">
        <v>30</v>
      </c>
    </row>
    <row r="44" spans="1:12" x14ac:dyDescent="0.25">
      <c r="A44" s="10">
        <f t="shared" si="0"/>
        <v>2127.0227624599174</v>
      </c>
      <c r="B44" s="3">
        <f t="shared" si="3"/>
        <v>3152.4666807389312</v>
      </c>
      <c r="C44" s="4">
        <f t="shared" si="1"/>
        <v>-3152.4666807389312</v>
      </c>
      <c r="D44">
        <v>31</v>
      </c>
    </row>
    <row r="45" spans="1:12" x14ac:dyDescent="0.25">
      <c r="A45" s="10">
        <f t="shared" si="0"/>
        <v>2241.0648083368678</v>
      </c>
      <c r="B45" s="3">
        <f t="shared" si="3"/>
        <v>2994.8433467019845</v>
      </c>
      <c r="C45" s="4">
        <f t="shared" si="1"/>
        <v>-2994.8433467019845</v>
      </c>
      <c r="D45">
        <v>32</v>
      </c>
    </row>
    <row r="46" spans="1:12" x14ac:dyDescent="0.25">
      <c r="A46" s="10">
        <f t="shared" si="0"/>
        <v>2342.6035164957016</v>
      </c>
      <c r="B46" s="3">
        <f t="shared" si="3"/>
        <v>2845.1011793668849</v>
      </c>
      <c r="C46" s="4">
        <f t="shared" si="1"/>
        <v>-2845.1011793668849</v>
      </c>
      <c r="D46">
        <v>33</v>
      </c>
    </row>
    <row r="47" spans="1:12" x14ac:dyDescent="0.25">
      <c r="A47" s="10">
        <f t="shared" si="0"/>
        <v>2433.1443001379403</v>
      </c>
      <c r="B47" s="3">
        <f t="shared" si="3"/>
        <v>2702.8461203985407</v>
      </c>
      <c r="C47" s="4">
        <f t="shared" si="1"/>
        <v>-2702.8461203985407</v>
      </c>
      <c r="D47">
        <v>34</v>
      </c>
    </row>
    <row r="48" spans="1:12" x14ac:dyDescent="0.25">
      <c r="A48" s="10">
        <f t="shared" si="0"/>
        <v>2513.9840986009181</v>
      </c>
      <c r="B48" s="3">
        <f t="shared" si="3"/>
        <v>2567.7038143786135</v>
      </c>
      <c r="C48" s="4">
        <f t="shared" si="1"/>
        <v>-2567.7038143786135</v>
      </c>
      <c r="D48">
        <v>35</v>
      </c>
    </row>
    <row r="49" spans="1:4" x14ac:dyDescent="0.25">
      <c r="A49" s="10">
        <f t="shared" si="0"/>
        <v>2586.2456937573138</v>
      </c>
      <c r="B49" s="3">
        <f t="shared" si="3"/>
        <v>2439.3186236596825</v>
      </c>
      <c r="C49" s="4">
        <f t="shared" si="1"/>
        <v>-2439.3186236596825</v>
      </c>
      <c r="D49">
        <v>36</v>
      </c>
    </row>
    <row r="50" spans="1:4" x14ac:dyDescent="0.25">
      <c r="A50" s="10">
        <f t="shared" si="0"/>
        <v>2650.9053105491175</v>
      </c>
      <c r="B50" s="3">
        <f t="shared" si="3"/>
        <v>2317.3526924766984</v>
      </c>
      <c r="C50" s="4">
        <f t="shared" si="1"/>
        <v>-2317.3526924766984</v>
      </c>
      <c r="D50">
        <v>37</v>
      </c>
    </row>
    <row r="51" spans="1:4" x14ac:dyDescent="0.25">
      <c r="A51" s="10">
        <f t="shared" si="0"/>
        <v>2708.8150244707381</v>
      </c>
      <c r="B51" s="3">
        <f t="shared" si="3"/>
        <v>2201.4850578528635</v>
      </c>
      <c r="C51" s="4">
        <f t="shared" si="1"/>
        <v>-2201.4850578528635</v>
      </c>
      <c r="D51">
        <v>38</v>
      </c>
    </row>
    <row r="52" spans="1:4" x14ac:dyDescent="0.25">
      <c r="A52" s="10">
        <f t="shared" si="0"/>
        <v>2760.7211106601399</v>
      </c>
      <c r="B52" s="3">
        <f t="shared" si="3"/>
        <v>2091.41080496022</v>
      </c>
      <c r="C52" s="4">
        <f t="shared" si="1"/>
        <v>-2091.41080496022</v>
      </c>
      <c r="D52">
        <v>39</v>
      </c>
    </row>
    <row r="53" spans="1:4" x14ac:dyDescent="0.25">
      <c r="A53" s="10">
        <f t="shared" si="0"/>
        <v>2807.2791898014125</v>
      </c>
      <c r="B53" s="3">
        <f t="shared" si="3"/>
        <v>1986.8402647122089</v>
      </c>
      <c r="C53" s="4">
        <f t="shared" si="1"/>
        <v>-1986.8402647122089</v>
      </c>
      <c r="D53">
        <v>40</v>
      </c>
    </row>
    <row r="54" spans="1:4" x14ac:dyDescent="0.25">
      <c r="A54" s="10">
        <f t="shared" si="0"/>
        <v>2849.066822354609</v>
      </c>
      <c r="B54" s="3">
        <f t="shared" si="3"/>
        <v>1887.4982514765984</v>
      </c>
      <c r="C54" s="4">
        <f t="shared" si="1"/>
        <v>-1887.4982514765984</v>
      </c>
      <c r="D54">
        <v>41</v>
      </c>
    </row>
    <row r="55" spans="1:4" x14ac:dyDescent="0.25">
      <c r="A55" s="10">
        <f t="shared" si="0"/>
        <v>2886.5940524540251</v>
      </c>
      <c r="B55" s="3">
        <f t="shared" si="3"/>
        <v>1793.1233389027684</v>
      </c>
      <c r="C55" s="4">
        <f t="shared" si="1"/>
        <v>-1793.1233389027684</v>
      </c>
      <c r="D55">
        <v>42</v>
      </c>
    </row>
    <row r="56" spans="1:4" x14ac:dyDescent="0.25">
      <c r="A56" s="10">
        <f t="shared" si="0"/>
        <v>2920.3122909024364</v>
      </c>
      <c r="B56" s="3">
        <f t="shared" si="3"/>
        <v>1703.4671719576299</v>
      </c>
      <c r="C56" s="4">
        <f t="shared" si="1"/>
        <v>-1703.4671719576299</v>
      </c>
      <c r="D56">
        <v>43</v>
      </c>
    </row>
    <row r="57" spans="1:4" x14ac:dyDescent="0.25">
      <c r="A57" s="10">
        <f t="shared" si="0"/>
        <v>2950.6218424467406</v>
      </c>
      <c r="B57" s="3">
        <f t="shared" si="3"/>
        <v>1618.2938133597484</v>
      </c>
      <c r="C57" s="4">
        <f t="shared" si="1"/>
        <v>-1618.2938133597484</v>
      </c>
      <c r="D57">
        <v>44</v>
      </c>
    </row>
    <row r="58" spans="1:4" x14ac:dyDescent="0.25">
      <c r="A58" s="10">
        <f t="shared" si="0"/>
        <v>2977.878318507017</v>
      </c>
      <c r="B58" s="3">
        <f t="shared" si="3"/>
        <v>1537.3791226917608</v>
      </c>
      <c r="C58" s="4">
        <f t="shared" si="1"/>
        <v>-1537.3791226917608</v>
      </c>
      <c r="D58">
        <v>45</v>
      </c>
    </row>
    <row r="59" spans="1:4" x14ac:dyDescent="0.25">
      <c r="A59" s="10">
        <f t="shared" si="0"/>
        <v>3002.3981274549515</v>
      </c>
      <c r="B59" s="3">
        <f t="shared" si="3"/>
        <v>1460.5101665571726</v>
      </c>
      <c r="C59" s="4">
        <f t="shared" si="1"/>
        <v>-1460.5101665571726</v>
      </c>
      <c r="D59">
        <v>46</v>
      </c>
    </row>
    <row r="60" spans="1:4" x14ac:dyDescent="0.25">
      <c r="A60" s="10">
        <f t="shared" si="0"/>
        <v>3024.4631965964713</v>
      </c>
      <c r="B60" s="3">
        <f t="shared" si="3"/>
        <v>1387.4846582293139</v>
      </c>
      <c r="C60" s="4">
        <f t="shared" si="1"/>
        <v>-1387.4846582293139</v>
      </c>
      <c r="D60">
        <v>47</v>
      </c>
    </row>
    <row r="61" spans="1:4" x14ac:dyDescent="0.25">
      <c r="A61" s="10">
        <f t="shared" si="0"/>
        <v>3044.3250504471266</v>
      </c>
      <c r="B61" s="3">
        <f t="shared" si="3"/>
        <v>1318.1104253178482</v>
      </c>
      <c r="C61" s="4">
        <f t="shared" si="1"/>
        <v>-1318.1104253178482</v>
      </c>
      <c r="D61">
        <v>48</v>
      </c>
    </row>
    <row r="62" spans="1:4" x14ac:dyDescent="0.25">
      <c r="A62" s="10">
        <f t="shared" si="0"/>
        <v>3062.2083466746162</v>
      </c>
      <c r="B62" s="3">
        <f t="shared" si="3"/>
        <v>1252.2049040519557</v>
      </c>
      <c r="C62" s="4">
        <f t="shared" si="1"/>
        <v>-1252.2049040519557</v>
      </c>
      <c r="D62">
        <v>49</v>
      </c>
    </row>
    <row r="63" spans="1:4" x14ac:dyDescent="0.25">
      <c r="A63" s="10">
        <f t="shared" si="0"/>
        <v>3093.5638809506004</v>
      </c>
      <c r="B63" s="3">
        <f>B62*0.9</f>
        <v>1126.9844136467602</v>
      </c>
      <c r="C63" s="4">
        <f t="shared" si="1"/>
        <v>-1126.9844136467602</v>
      </c>
      <c r="D63">
        <v>50</v>
      </c>
    </row>
    <row r="64" spans="1:4" x14ac:dyDescent="0.25">
      <c r="A64" s="10">
        <f t="shared" si="0"/>
        <v>3118.8725957596903</v>
      </c>
      <c r="B64" s="3">
        <f t="shared" ref="B64:B92" si="5">B63*0.9</f>
        <v>1014.2859722820842</v>
      </c>
      <c r="C64" s="4">
        <f t="shared" si="1"/>
        <v>-1014.2859722820842</v>
      </c>
      <c r="D64">
        <v>51</v>
      </c>
    </row>
    <row r="65" spans="1:4" x14ac:dyDescent="0.25">
      <c r="A65" s="10">
        <f t="shared" si="0"/>
        <v>3139.3144837459081</v>
      </c>
      <c r="B65" s="3">
        <f t="shared" si="5"/>
        <v>912.85737505387578</v>
      </c>
      <c r="C65" s="4">
        <f t="shared" si="1"/>
        <v>-912.85737505387578</v>
      </c>
      <c r="D65">
        <v>52</v>
      </c>
    </row>
    <row r="66" spans="1:4" x14ac:dyDescent="0.25">
      <c r="A66" s="10">
        <f t="shared" si="0"/>
        <v>3155.8344565409443</v>
      </c>
      <c r="B66" s="3">
        <f t="shared" si="5"/>
        <v>821.57163754848818</v>
      </c>
      <c r="C66" s="4">
        <f t="shared" si="1"/>
        <v>-821.57163754848818</v>
      </c>
      <c r="D66">
        <v>53</v>
      </c>
    </row>
    <row r="67" spans="1:4" x14ac:dyDescent="0.25">
      <c r="A67" s="10">
        <f t="shared" si="0"/>
        <v>3169.1908418343696</v>
      </c>
      <c r="B67" s="3">
        <f t="shared" si="5"/>
        <v>739.41447379363933</v>
      </c>
      <c r="C67" s="4">
        <f t="shared" si="1"/>
        <v>-739.41447379363933</v>
      </c>
      <c r="D67">
        <v>54</v>
      </c>
    </row>
    <row r="68" spans="1:4" x14ac:dyDescent="0.25">
      <c r="A68" s="10">
        <f t="shared" si="0"/>
        <v>3179.9933058809515</v>
      </c>
      <c r="B68" s="3">
        <f t="shared" si="5"/>
        <v>665.47302641427541</v>
      </c>
      <c r="C68" s="4">
        <f t="shared" si="1"/>
        <v>-665.47302641427541</v>
      </c>
      <c r="D68">
        <v>55</v>
      </c>
    </row>
    <row r="69" spans="1:4" x14ac:dyDescent="0.25">
      <c r="A69" s="10">
        <f t="shared" si="0"/>
        <v>3188.7326985729046</v>
      </c>
      <c r="B69" s="3">
        <f t="shared" si="5"/>
        <v>598.92572377284785</v>
      </c>
      <c r="C69" s="4">
        <f t="shared" si="1"/>
        <v>-598.92572377284785</v>
      </c>
      <c r="D69">
        <v>56</v>
      </c>
    </row>
    <row r="70" spans="1:4" x14ac:dyDescent="0.25">
      <c r="A70" s="10">
        <f t="shared" si="0"/>
        <v>3195.8046662691627</v>
      </c>
      <c r="B70" s="3">
        <f t="shared" si="5"/>
        <v>539.0331513955631</v>
      </c>
      <c r="C70" s="4">
        <f t="shared" si="1"/>
        <v>-539.0331513955631</v>
      </c>
      <c r="D70">
        <v>57</v>
      </c>
    </row>
    <row r="71" spans="1:4" x14ac:dyDescent="0.25">
      <c r="A71" s="10">
        <f t="shared" si="0"/>
        <v>3201.5284151884975</v>
      </c>
      <c r="B71" s="3">
        <f t="shared" si="5"/>
        <v>485.1298362560068</v>
      </c>
      <c r="C71" s="4">
        <f t="shared" si="1"/>
        <v>-485.1298362560068</v>
      </c>
      <c r="D71">
        <v>58</v>
      </c>
    </row>
    <row r="72" spans="1:4" x14ac:dyDescent="0.25">
      <c r="A72" s="10">
        <f t="shared" si="0"/>
        <v>3206.1616744918451</v>
      </c>
      <c r="B72" s="3">
        <f t="shared" si="5"/>
        <v>436.61685263040613</v>
      </c>
      <c r="C72" s="4">
        <f t="shared" si="1"/>
        <v>-436.61685263040613</v>
      </c>
      <c r="D72">
        <v>59</v>
      </c>
    </row>
    <row r="73" spans="1:4" x14ac:dyDescent="0.25">
      <c r="A73" s="10">
        <f t="shared" si="0"/>
        <v>3209.9126635453636</v>
      </c>
      <c r="B73" s="3">
        <f t="shared" si="5"/>
        <v>392.9551673673655</v>
      </c>
      <c r="C73" s="4">
        <f t="shared" si="1"/>
        <v>-392.9551673673655</v>
      </c>
      <c r="D73">
        <v>60</v>
      </c>
    </row>
    <row r="74" spans="1:4" x14ac:dyDescent="0.25">
      <c r="A74" s="10">
        <f t="shared" si="0"/>
        <v>3212.9496859330607</v>
      </c>
      <c r="B74" s="3">
        <f t="shared" si="5"/>
        <v>353.65965063062896</v>
      </c>
      <c r="C74" s="4">
        <f t="shared" si="1"/>
        <v>-353.65965063062896</v>
      </c>
      <c r="D74">
        <v>61</v>
      </c>
    </row>
    <row r="75" spans="1:4" x14ac:dyDescent="0.25">
      <c r="A75" s="10">
        <f t="shared" si="0"/>
        <v>3215.4088357687424</v>
      </c>
      <c r="B75" s="3">
        <f t="shared" si="5"/>
        <v>318.29368556756606</v>
      </c>
      <c r="C75" s="4">
        <f t="shared" si="1"/>
        <v>-318.29368556756606</v>
      </c>
      <c r="D75">
        <v>62</v>
      </c>
    </row>
    <row r="76" spans="1:4" x14ac:dyDescent="0.25">
      <c r="A76" s="10">
        <f t="shared" si="0"/>
        <v>3217.4001974926409</v>
      </c>
      <c r="B76" s="3">
        <f t="shared" si="5"/>
        <v>286.46431701080945</v>
      </c>
      <c r="C76" s="4">
        <f t="shared" si="1"/>
        <v>-286.46431701080945</v>
      </c>
      <c r="D76">
        <v>63</v>
      </c>
    </row>
    <row r="77" spans="1:4" x14ac:dyDescent="0.25">
      <c r="A77" s="10">
        <f t="shared" si="0"/>
        <v>3219.0128400617937</v>
      </c>
      <c r="B77" s="3">
        <f t="shared" si="5"/>
        <v>257.81788530972852</v>
      </c>
      <c r="C77" s="4">
        <f t="shared" si="1"/>
        <v>-257.81788530972852</v>
      </c>
      <c r="D77">
        <v>64</v>
      </c>
    </row>
    <row r="78" spans="1:4" x14ac:dyDescent="0.25">
      <c r="A78" s="10">
        <f t="shared" si="0"/>
        <v>3220.3188441693183</v>
      </c>
      <c r="B78" s="3">
        <f t="shared" si="5"/>
        <v>232.03609677875568</v>
      </c>
      <c r="C78" s="4">
        <f t="shared" si="1"/>
        <v>-232.03609677875568</v>
      </c>
      <c r="D78">
        <v>65</v>
      </c>
    </row>
    <row r="79" spans="1:4" x14ac:dyDescent="0.25">
      <c r="A79" s="10">
        <f t="shared" ref="A79:A92" si="6">-B79/TAN((PI()*($B$5^2-$B$4^2)*$B$8*B79)/($B$2*$B$6))</f>
        <v>3221.3765524663695</v>
      </c>
      <c r="B79" s="3">
        <f t="shared" si="5"/>
        <v>208.83248710088012</v>
      </c>
      <c r="C79" s="4">
        <f t="shared" ref="C79:C92" si="7">-B79</f>
        <v>-208.83248710088012</v>
      </c>
      <c r="D79">
        <v>66</v>
      </c>
    </row>
    <row r="80" spans="1:4" x14ac:dyDescent="0.25">
      <c r="A80" s="10">
        <f t="shared" si="6"/>
        <v>3222.2331945007727</v>
      </c>
      <c r="B80" s="3">
        <f t="shared" si="5"/>
        <v>187.94923839079212</v>
      </c>
      <c r="C80" s="4">
        <f t="shared" si="7"/>
        <v>-187.94923839079212</v>
      </c>
      <c r="D80">
        <v>67</v>
      </c>
    </row>
    <row r="81" spans="1:4" x14ac:dyDescent="0.25">
      <c r="A81" s="10">
        <f t="shared" si="6"/>
        <v>3222.9270078477293</v>
      </c>
      <c r="B81" s="3">
        <f t="shared" si="5"/>
        <v>169.1543145517129</v>
      </c>
      <c r="C81" s="4">
        <f t="shared" si="7"/>
        <v>-169.1543145517129</v>
      </c>
      <c r="D81">
        <v>68</v>
      </c>
    </row>
    <row r="82" spans="1:4" x14ac:dyDescent="0.25">
      <c r="A82" s="10">
        <f t="shared" si="6"/>
        <v>3223.4889529044817</v>
      </c>
      <c r="B82" s="3">
        <f t="shared" si="5"/>
        <v>152.23888309654163</v>
      </c>
      <c r="C82" s="4">
        <f t="shared" si="7"/>
        <v>-152.23888309654163</v>
      </c>
      <c r="D82">
        <v>69</v>
      </c>
    </row>
    <row r="83" spans="1:4" x14ac:dyDescent="0.25">
      <c r="A83" s="10">
        <f t="shared" si="6"/>
        <v>3223.9440996976164</v>
      </c>
      <c r="B83" s="3">
        <f t="shared" si="5"/>
        <v>137.01499478688746</v>
      </c>
      <c r="C83" s="4">
        <f t="shared" si="7"/>
        <v>-137.01499478688746</v>
      </c>
      <c r="D83">
        <v>70</v>
      </c>
    </row>
    <row r="84" spans="1:4" x14ac:dyDescent="0.25">
      <c r="A84" s="10">
        <f t="shared" si="6"/>
        <v>3224.3127497704368</v>
      </c>
      <c r="B84" s="3">
        <f t="shared" si="5"/>
        <v>123.31349530819871</v>
      </c>
      <c r="C84" s="4">
        <f t="shared" si="7"/>
        <v>-123.31349530819871</v>
      </c>
      <c r="D84">
        <v>71</v>
      </c>
    </row>
    <row r="85" spans="1:4" x14ac:dyDescent="0.25">
      <c r="A85" s="10">
        <f t="shared" si="6"/>
        <v>3224.6113439765359</v>
      </c>
      <c r="B85" s="3">
        <f t="shared" si="5"/>
        <v>110.98214577737885</v>
      </c>
      <c r="C85" s="4">
        <f t="shared" si="7"/>
        <v>-110.98214577737885</v>
      </c>
      <c r="D85">
        <v>72</v>
      </c>
    </row>
    <row r="86" spans="1:4" x14ac:dyDescent="0.25">
      <c r="A86" s="10">
        <f t="shared" si="6"/>
        <v>3224.8531971794018</v>
      </c>
      <c r="B86" s="3">
        <f t="shared" si="5"/>
        <v>99.883931199640969</v>
      </c>
      <c r="C86" s="4">
        <f t="shared" si="7"/>
        <v>-99.883931199640969</v>
      </c>
      <c r="D86">
        <v>73</v>
      </c>
    </row>
    <row r="87" spans="1:4" x14ac:dyDescent="0.25">
      <c r="A87" s="10">
        <f t="shared" si="6"/>
        <v>3225.0490929569864</v>
      </c>
      <c r="B87" s="3">
        <f t="shared" si="5"/>
        <v>89.895538079676868</v>
      </c>
      <c r="C87" s="4">
        <f t="shared" si="7"/>
        <v>-89.895538079676868</v>
      </c>
      <c r="D87">
        <v>74</v>
      </c>
    </row>
    <row r="88" spans="1:4" x14ac:dyDescent="0.25">
      <c r="A88" s="10">
        <f t="shared" si="6"/>
        <v>3225.2077650487022</v>
      </c>
      <c r="B88" s="3">
        <f t="shared" si="5"/>
        <v>80.905984271709187</v>
      </c>
      <c r="C88" s="4">
        <f t="shared" si="7"/>
        <v>-80.905984271709187</v>
      </c>
      <c r="D88">
        <v>75</v>
      </c>
    </row>
    <row r="89" spans="1:4" x14ac:dyDescent="0.25">
      <c r="A89" s="10">
        <f t="shared" si="6"/>
        <v>3225.3362871545301</v>
      </c>
      <c r="B89" s="3">
        <f t="shared" si="5"/>
        <v>72.81538584453827</v>
      </c>
      <c r="C89" s="4">
        <f t="shared" si="7"/>
        <v>-72.81538584453827</v>
      </c>
      <c r="D89">
        <v>76</v>
      </c>
    </row>
    <row r="90" spans="1:4" x14ac:dyDescent="0.25">
      <c r="A90" s="10">
        <f t="shared" si="6"/>
        <v>3225.4403885588431</v>
      </c>
      <c r="B90" s="3">
        <f t="shared" si="5"/>
        <v>65.533847260084443</v>
      </c>
      <c r="C90" s="4">
        <f t="shared" si="7"/>
        <v>-65.533847260084443</v>
      </c>
      <c r="D90">
        <v>77</v>
      </c>
    </row>
    <row r="91" spans="1:4" x14ac:dyDescent="0.25">
      <c r="A91" s="10">
        <f t="shared" si="6"/>
        <v>3225.5247097112901</v>
      </c>
      <c r="B91" s="3">
        <f t="shared" si="5"/>
        <v>58.980462534075997</v>
      </c>
      <c r="C91" s="4">
        <f t="shared" si="7"/>
        <v>-58.980462534075997</v>
      </c>
      <c r="D91">
        <v>78</v>
      </c>
    </row>
    <row r="92" spans="1:4" x14ac:dyDescent="0.25">
      <c r="A92" s="10">
        <f t="shared" si="6"/>
        <v>3225.5930091984987</v>
      </c>
      <c r="B92" s="3">
        <f t="shared" si="5"/>
        <v>53.082416280668397</v>
      </c>
      <c r="C92" s="4">
        <f t="shared" si="7"/>
        <v>-53.082416280668397</v>
      </c>
      <c r="D92">
        <v>79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unconfined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Kushnereit</dc:creator>
  <cp:lastModifiedBy>Ross Kushnereit</cp:lastModifiedBy>
  <dcterms:created xsi:type="dcterms:W3CDTF">2018-08-01T13:12:59Z</dcterms:created>
  <dcterms:modified xsi:type="dcterms:W3CDTF">2018-08-29T20:25:59Z</dcterms:modified>
</cp:coreProperties>
</file>