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ill\Desktop\MSU\00 - Homework\"/>
    </mc:Choice>
  </mc:AlternateContent>
  <xr:revisionPtr revIDLastSave="0" documentId="13_ncr:1_{9EC7BB1B-9E07-4F40-812E-50FD993CE16D}" xr6:coauthVersionLast="46" xr6:coauthVersionMax="46" xr10:uidLastSave="{00000000-0000-0000-0000-000000000000}"/>
  <bookViews>
    <workbookView xWindow="28680" yWindow="-120" windowWidth="29040" windowHeight="15840" activeTab="5" xr2:uid="{00000000-000D-0000-FFFF-FFFF00000000}"/>
  </bookViews>
  <sheets>
    <sheet name="Bonus 2" sheetId="12" r:id="rId1"/>
    <sheet name="Bonus 1" sheetId="11" r:id="rId2"/>
    <sheet name="Pivot Date" sheetId="10" r:id="rId3"/>
    <sheet name="Pivot Sub" sheetId="9" r:id="rId4"/>
    <sheet name="Pivot Category" sheetId="8" r:id="rId5"/>
    <sheet name="Work Product" sheetId="2" r:id="rId6"/>
    <sheet name="Source" sheetId="1" r:id="rId7"/>
  </sheets>
  <definedNames>
    <definedName name="_xlnm._FilterDatabase" localSheetId="5" hidden="1">'Work Product'!$A$1:$T$4115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2" l="1"/>
  <c r="K7" i="12"/>
  <c r="N6" i="12"/>
  <c r="K6" i="12"/>
  <c r="N5" i="12"/>
  <c r="K5" i="12"/>
  <c r="N4" i="12"/>
  <c r="K4" i="12"/>
  <c r="N3" i="12"/>
  <c r="K3" i="12"/>
  <c r="N2" i="12"/>
  <c r="K2" i="12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G13" i="11" s="1"/>
  <c r="B12" i="11"/>
  <c r="B11" i="11"/>
  <c r="B10" i="11"/>
  <c r="B9" i="11"/>
  <c r="B8" i="11"/>
  <c r="B7" i="11"/>
  <c r="B6" i="11"/>
  <c r="B5" i="11"/>
  <c r="B4" i="11"/>
  <c r="B3" i="11"/>
  <c r="B2" i="11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5" i="2"/>
  <c r="T1145" i="2"/>
  <c r="S1146" i="2"/>
  <c r="T1146" i="2"/>
  <c r="S1147" i="2"/>
  <c r="T1147" i="2"/>
  <c r="S1148" i="2"/>
  <c r="T1148" i="2"/>
  <c r="S1149" i="2"/>
  <c r="T1149" i="2"/>
  <c r="S1150" i="2"/>
  <c r="T1150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87" i="2"/>
  <c r="T1187" i="2"/>
  <c r="S1188" i="2"/>
  <c r="T1188" i="2"/>
  <c r="S1189" i="2"/>
  <c r="T1189" i="2"/>
  <c r="S1190" i="2"/>
  <c r="T1190" i="2"/>
  <c r="S1191" i="2"/>
  <c r="T1191" i="2"/>
  <c r="S1192" i="2"/>
  <c r="T1192" i="2"/>
  <c r="S1193" i="2"/>
  <c r="T1193" i="2"/>
  <c r="S1194" i="2"/>
  <c r="T1194" i="2"/>
  <c r="S1195" i="2"/>
  <c r="T1195" i="2"/>
  <c r="S1196" i="2"/>
  <c r="T1196" i="2"/>
  <c r="S1197" i="2"/>
  <c r="T1197" i="2"/>
  <c r="S1198" i="2"/>
  <c r="T1198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1" i="2"/>
  <c r="T1261" i="2"/>
  <c r="S1262" i="2"/>
  <c r="T1262" i="2"/>
  <c r="S1263" i="2"/>
  <c r="T1263" i="2"/>
  <c r="S1264" i="2"/>
  <c r="T1264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3" i="2"/>
  <c r="T1293" i="2"/>
  <c r="S1294" i="2"/>
  <c r="T1294" i="2"/>
  <c r="S1295" i="2"/>
  <c r="T1295" i="2"/>
  <c r="S1296" i="2"/>
  <c r="T1296" i="2"/>
  <c r="S1297" i="2"/>
  <c r="T1297" i="2"/>
  <c r="S1298" i="2"/>
  <c r="T1298" i="2"/>
  <c r="S1299" i="2"/>
  <c r="T1299" i="2"/>
  <c r="S1300" i="2"/>
  <c r="T1300" i="2"/>
  <c r="S1301" i="2"/>
  <c r="T1301" i="2"/>
  <c r="S1302" i="2"/>
  <c r="T1302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49" i="2"/>
  <c r="T1349" i="2"/>
  <c r="S1350" i="2"/>
  <c r="T1350" i="2"/>
  <c r="S1351" i="2"/>
  <c r="T1351" i="2"/>
  <c r="S1352" i="2"/>
  <c r="T1352" i="2"/>
  <c r="S1353" i="2"/>
  <c r="T1353" i="2"/>
  <c r="S1354" i="2"/>
  <c r="T1354" i="2"/>
  <c r="S1355" i="2"/>
  <c r="T1355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4" i="2"/>
  <c r="T1414" i="2"/>
  <c r="S1415" i="2"/>
  <c r="T1415" i="2"/>
  <c r="S1416" i="2"/>
  <c r="T1416" i="2"/>
  <c r="S1417" i="2"/>
  <c r="T1417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4" i="2"/>
  <c r="T1594" i="2"/>
  <c r="S1595" i="2"/>
  <c r="T1595" i="2"/>
  <c r="S1596" i="2"/>
  <c r="T1596" i="2"/>
  <c r="S1597" i="2"/>
  <c r="T1597" i="2"/>
  <c r="S1598" i="2"/>
  <c r="T1598" i="2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903" i="2"/>
  <c r="T1903" i="2"/>
  <c r="S1904" i="2"/>
  <c r="T1904" i="2"/>
  <c r="S1905" i="2"/>
  <c r="T1905" i="2"/>
  <c r="S1906" i="2"/>
  <c r="T1906" i="2"/>
  <c r="S1907" i="2"/>
  <c r="T1907" i="2"/>
  <c r="S1908" i="2"/>
  <c r="T1908" i="2"/>
  <c r="S1909" i="2"/>
  <c r="T1909" i="2"/>
  <c r="S1910" i="2"/>
  <c r="T1910" i="2"/>
  <c r="S1911" i="2"/>
  <c r="T1911" i="2"/>
  <c r="S1912" i="2"/>
  <c r="T1912" i="2"/>
  <c r="S1913" i="2"/>
  <c r="T1913" i="2"/>
  <c r="S1914" i="2"/>
  <c r="T1914" i="2"/>
  <c r="S1915" i="2"/>
  <c r="T1915" i="2"/>
  <c r="S1916" i="2"/>
  <c r="T1916" i="2"/>
  <c r="S1917" i="2"/>
  <c r="T1917" i="2"/>
  <c r="S1918" i="2"/>
  <c r="T1918" i="2"/>
  <c r="S1919" i="2"/>
  <c r="T1919" i="2"/>
  <c r="S1920" i="2"/>
  <c r="T1920" i="2"/>
  <c r="S1921" i="2"/>
  <c r="T1921" i="2"/>
  <c r="S1922" i="2"/>
  <c r="T1922" i="2"/>
  <c r="S1923" i="2"/>
  <c r="T1923" i="2"/>
  <c r="S1924" i="2"/>
  <c r="T1924" i="2"/>
  <c r="S1925" i="2"/>
  <c r="T1925" i="2"/>
  <c r="S1926" i="2"/>
  <c r="T1926" i="2"/>
  <c r="S1927" i="2"/>
  <c r="T1927" i="2"/>
  <c r="S1928" i="2"/>
  <c r="T1928" i="2"/>
  <c r="S1929" i="2"/>
  <c r="T1929" i="2"/>
  <c r="S1930" i="2"/>
  <c r="T1930" i="2"/>
  <c r="S1931" i="2"/>
  <c r="T1931" i="2"/>
  <c r="S1932" i="2"/>
  <c r="T1932" i="2"/>
  <c r="S1933" i="2"/>
  <c r="T1933" i="2"/>
  <c r="S1934" i="2"/>
  <c r="T1934" i="2"/>
  <c r="S1935" i="2"/>
  <c r="T1935" i="2"/>
  <c r="S1936" i="2"/>
  <c r="T1936" i="2"/>
  <c r="S1937" i="2"/>
  <c r="T1937" i="2"/>
  <c r="S1938" i="2"/>
  <c r="T1938" i="2"/>
  <c r="S1939" i="2"/>
  <c r="T1939" i="2"/>
  <c r="S1940" i="2"/>
  <c r="T1940" i="2"/>
  <c r="S1941" i="2"/>
  <c r="T1941" i="2"/>
  <c r="S1942" i="2"/>
  <c r="T1942" i="2"/>
  <c r="S1943" i="2"/>
  <c r="T1943" i="2"/>
  <c r="S1944" i="2"/>
  <c r="T1944" i="2"/>
  <c r="S1945" i="2"/>
  <c r="T1945" i="2"/>
  <c r="S1946" i="2"/>
  <c r="T1946" i="2"/>
  <c r="S1947" i="2"/>
  <c r="T1947" i="2"/>
  <c r="S1948" i="2"/>
  <c r="T1948" i="2"/>
  <c r="S1949" i="2"/>
  <c r="T1949" i="2"/>
  <c r="S1950" i="2"/>
  <c r="T1950" i="2"/>
  <c r="S1951" i="2"/>
  <c r="T1951" i="2"/>
  <c r="S1952" i="2"/>
  <c r="T1952" i="2"/>
  <c r="S1953" i="2"/>
  <c r="T1953" i="2"/>
  <c r="S1954" i="2"/>
  <c r="T1954" i="2"/>
  <c r="S1955" i="2"/>
  <c r="T1955" i="2"/>
  <c r="S1956" i="2"/>
  <c r="T1956" i="2"/>
  <c r="S1957" i="2"/>
  <c r="T1957" i="2"/>
  <c r="S1958" i="2"/>
  <c r="T1958" i="2"/>
  <c r="S1959" i="2"/>
  <c r="T1959" i="2"/>
  <c r="S1960" i="2"/>
  <c r="T1960" i="2"/>
  <c r="S1961" i="2"/>
  <c r="T1961" i="2"/>
  <c r="S1962" i="2"/>
  <c r="T1962" i="2"/>
  <c r="S1963" i="2"/>
  <c r="T1963" i="2"/>
  <c r="S1964" i="2"/>
  <c r="T1964" i="2"/>
  <c r="S1965" i="2"/>
  <c r="T1965" i="2"/>
  <c r="S1966" i="2"/>
  <c r="T1966" i="2"/>
  <c r="S1967" i="2"/>
  <c r="T1967" i="2"/>
  <c r="S1968" i="2"/>
  <c r="T1968" i="2"/>
  <c r="S1969" i="2"/>
  <c r="T1969" i="2"/>
  <c r="S1970" i="2"/>
  <c r="T1970" i="2"/>
  <c r="S1971" i="2"/>
  <c r="T1971" i="2"/>
  <c r="S1972" i="2"/>
  <c r="T1972" i="2"/>
  <c r="S1973" i="2"/>
  <c r="T1973" i="2"/>
  <c r="S1974" i="2"/>
  <c r="T1974" i="2"/>
  <c r="S1975" i="2"/>
  <c r="T1975" i="2"/>
  <c r="S1976" i="2"/>
  <c r="T1976" i="2"/>
  <c r="S1977" i="2"/>
  <c r="T1977" i="2"/>
  <c r="S1978" i="2"/>
  <c r="T1978" i="2"/>
  <c r="S1979" i="2"/>
  <c r="T1979" i="2"/>
  <c r="S1980" i="2"/>
  <c r="T1980" i="2"/>
  <c r="S1981" i="2"/>
  <c r="T1981" i="2"/>
  <c r="S1982" i="2"/>
  <c r="T1982" i="2"/>
  <c r="S1983" i="2"/>
  <c r="T1983" i="2"/>
  <c r="S1984" i="2"/>
  <c r="T1984" i="2"/>
  <c r="S1985" i="2"/>
  <c r="T1985" i="2"/>
  <c r="S1986" i="2"/>
  <c r="T1986" i="2"/>
  <c r="S1987" i="2"/>
  <c r="T1987" i="2"/>
  <c r="S1988" i="2"/>
  <c r="T1988" i="2"/>
  <c r="S1989" i="2"/>
  <c r="T1989" i="2"/>
  <c r="S1990" i="2"/>
  <c r="T1990" i="2"/>
  <c r="S1991" i="2"/>
  <c r="T1991" i="2"/>
  <c r="S1992" i="2"/>
  <c r="T1992" i="2"/>
  <c r="S1993" i="2"/>
  <c r="T1993" i="2"/>
  <c r="S1994" i="2"/>
  <c r="T1994" i="2"/>
  <c r="S1995" i="2"/>
  <c r="T1995" i="2"/>
  <c r="S1996" i="2"/>
  <c r="T1996" i="2"/>
  <c r="S1997" i="2"/>
  <c r="T1997" i="2"/>
  <c r="S1998" i="2"/>
  <c r="T1998" i="2"/>
  <c r="S1999" i="2"/>
  <c r="T1999" i="2"/>
  <c r="S2000" i="2"/>
  <c r="T2000" i="2"/>
  <c r="S2001" i="2"/>
  <c r="T2001" i="2"/>
  <c r="S2002" i="2"/>
  <c r="T2002" i="2"/>
  <c r="S2003" i="2"/>
  <c r="T2003" i="2"/>
  <c r="S2004" i="2"/>
  <c r="T2004" i="2"/>
  <c r="S2005" i="2"/>
  <c r="T2005" i="2"/>
  <c r="S2006" i="2"/>
  <c r="T2006" i="2"/>
  <c r="S2007" i="2"/>
  <c r="T2007" i="2"/>
  <c r="S2008" i="2"/>
  <c r="T2008" i="2"/>
  <c r="S2009" i="2"/>
  <c r="T2009" i="2"/>
  <c r="S2010" i="2"/>
  <c r="T2010" i="2"/>
  <c r="S2011" i="2"/>
  <c r="T2011" i="2"/>
  <c r="S2012" i="2"/>
  <c r="T2012" i="2"/>
  <c r="S2013" i="2"/>
  <c r="T2013" i="2"/>
  <c r="S2014" i="2"/>
  <c r="T2014" i="2"/>
  <c r="S2015" i="2"/>
  <c r="T2015" i="2"/>
  <c r="S2016" i="2"/>
  <c r="T2016" i="2"/>
  <c r="S2017" i="2"/>
  <c r="T2017" i="2"/>
  <c r="S2018" i="2"/>
  <c r="T2018" i="2"/>
  <c r="S2019" i="2"/>
  <c r="T2019" i="2"/>
  <c r="S2020" i="2"/>
  <c r="T2020" i="2"/>
  <c r="S2021" i="2"/>
  <c r="T2021" i="2"/>
  <c r="S2022" i="2"/>
  <c r="T2022" i="2"/>
  <c r="S2023" i="2"/>
  <c r="T2023" i="2"/>
  <c r="S2024" i="2"/>
  <c r="T2024" i="2"/>
  <c r="S2025" i="2"/>
  <c r="T2025" i="2"/>
  <c r="S2026" i="2"/>
  <c r="T2026" i="2"/>
  <c r="S2027" i="2"/>
  <c r="T2027" i="2"/>
  <c r="S2028" i="2"/>
  <c r="T2028" i="2"/>
  <c r="S2029" i="2"/>
  <c r="T2029" i="2"/>
  <c r="S2030" i="2"/>
  <c r="T2030" i="2"/>
  <c r="S2031" i="2"/>
  <c r="T2031" i="2"/>
  <c r="S2032" i="2"/>
  <c r="T2032" i="2"/>
  <c r="S2033" i="2"/>
  <c r="T2033" i="2"/>
  <c r="S2034" i="2"/>
  <c r="T2034" i="2"/>
  <c r="S2035" i="2"/>
  <c r="T2035" i="2"/>
  <c r="S2036" i="2"/>
  <c r="T2036" i="2"/>
  <c r="S2037" i="2"/>
  <c r="T2037" i="2"/>
  <c r="S2038" i="2"/>
  <c r="T2038" i="2"/>
  <c r="S2039" i="2"/>
  <c r="T2039" i="2"/>
  <c r="S2040" i="2"/>
  <c r="T2040" i="2"/>
  <c r="S2041" i="2"/>
  <c r="T2041" i="2"/>
  <c r="S2042" i="2"/>
  <c r="T2042" i="2"/>
  <c r="S2043" i="2"/>
  <c r="T2043" i="2"/>
  <c r="S2044" i="2"/>
  <c r="T2044" i="2"/>
  <c r="S2045" i="2"/>
  <c r="T2045" i="2"/>
  <c r="S2046" i="2"/>
  <c r="T2046" i="2"/>
  <c r="S2047" i="2"/>
  <c r="T2047" i="2"/>
  <c r="S2048" i="2"/>
  <c r="T2048" i="2"/>
  <c r="S2049" i="2"/>
  <c r="T2049" i="2"/>
  <c r="S2050" i="2"/>
  <c r="T2050" i="2"/>
  <c r="S2051" i="2"/>
  <c r="T2051" i="2"/>
  <c r="S2052" i="2"/>
  <c r="T2052" i="2"/>
  <c r="S2053" i="2"/>
  <c r="T2053" i="2"/>
  <c r="S2054" i="2"/>
  <c r="T2054" i="2"/>
  <c r="S2055" i="2"/>
  <c r="T2055" i="2"/>
  <c r="S2056" i="2"/>
  <c r="T2056" i="2"/>
  <c r="S2057" i="2"/>
  <c r="T2057" i="2"/>
  <c r="S2058" i="2"/>
  <c r="T2058" i="2"/>
  <c r="S2059" i="2"/>
  <c r="T2059" i="2"/>
  <c r="S2060" i="2"/>
  <c r="T2060" i="2"/>
  <c r="S2061" i="2"/>
  <c r="T2061" i="2"/>
  <c r="S2062" i="2"/>
  <c r="T2062" i="2"/>
  <c r="S2063" i="2"/>
  <c r="T2063" i="2"/>
  <c r="S2064" i="2"/>
  <c r="T2064" i="2"/>
  <c r="S2065" i="2"/>
  <c r="T2065" i="2"/>
  <c r="S2066" i="2"/>
  <c r="T2066" i="2"/>
  <c r="S2067" i="2"/>
  <c r="T2067" i="2"/>
  <c r="S2068" i="2"/>
  <c r="T2068" i="2"/>
  <c r="S2069" i="2"/>
  <c r="T2069" i="2"/>
  <c r="S2070" i="2"/>
  <c r="T2070" i="2"/>
  <c r="S2071" i="2"/>
  <c r="T2071" i="2"/>
  <c r="S2072" i="2"/>
  <c r="T2072" i="2"/>
  <c r="S2073" i="2"/>
  <c r="T2073" i="2"/>
  <c r="S2074" i="2"/>
  <c r="T2074" i="2"/>
  <c r="S2075" i="2"/>
  <c r="T2075" i="2"/>
  <c r="S2076" i="2"/>
  <c r="T2076" i="2"/>
  <c r="S2077" i="2"/>
  <c r="T2077" i="2"/>
  <c r="S2078" i="2"/>
  <c r="T2078" i="2"/>
  <c r="S2079" i="2"/>
  <c r="T2079" i="2"/>
  <c r="S2080" i="2"/>
  <c r="T2080" i="2"/>
  <c r="S2081" i="2"/>
  <c r="T2081" i="2"/>
  <c r="S2082" i="2"/>
  <c r="T2082" i="2"/>
  <c r="S2083" i="2"/>
  <c r="T2083" i="2"/>
  <c r="S2084" i="2"/>
  <c r="T2084" i="2"/>
  <c r="S2085" i="2"/>
  <c r="T2085" i="2"/>
  <c r="S2086" i="2"/>
  <c r="T2086" i="2"/>
  <c r="S2087" i="2"/>
  <c r="T2087" i="2"/>
  <c r="S2088" i="2"/>
  <c r="T2088" i="2"/>
  <c r="S2089" i="2"/>
  <c r="T2089" i="2"/>
  <c r="S2090" i="2"/>
  <c r="T2090" i="2"/>
  <c r="S2091" i="2"/>
  <c r="T2091" i="2"/>
  <c r="S2092" i="2"/>
  <c r="T2092" i="2"/>
  <c r="S2093" i="2"/>
  <c r="T2093" i="2"/>
  <c r="S2094" i="2"/>
  <c r="T2094" i="2"/>
  <c r="S2095" i="2"/>
  <c r="T2095" i="2"/>
  <c r="S2096" i="2"/>
  <c r="T2096" i="2"/>
  <c r="S2097" i="2"/>
  <c r="T2097" i="2"/>
  <c r="S2098" i="2"/>
  <c r="T2098" i="2"/>
  <c r="S2099" i="2"/>
  <c r="T2099" i="2"/>
  <c r="S2100" i="2"/>
  <c r="T2100" i="2"/>
  <c r="S2101" i="2"/>
  <c r="T2101" i="2"/>
  <c r="S2102" i="2"/>
  <c r="T2102" i="2"/>
  <c r="S2103" i="2"/>
  <c r="T2103" i="2"/>
  <c r="S2104" i="2"/>
  <c r="T2104" i="2"/>
  <c r="S2105" i="2"/>
  <c r="T2105" i="2"/>
  <c r="S2106" i="2"/>
  <c r="T2106" i="2"/>
  <c r="S2107" i="2"/>
  <c r="T2107" i="2"/>
  <c r="S2108" i="2"/>
  <c r="T2108" i="2"/>
  <c r="S2109" i="2"/>
  <c r="T2109" i="2"/>
  <c r="S2110" i="2"/>
  <c r="T2110" i="2"/>
  <c r="S2111" i="2"/>
  <c r="T2111" i="2"/>
  <c r="S2112" i="2"/>
  <c r="T2112" i="2"/>
  <c r="S2113" i="2"/>
  <c r="T2113" i="2"/>
  <c r="S2114" i="2"/>
  <c r="T2114" i="2"/>
  <c r="S2115" i="2"/>
  <c r="T2115" i="2"/>
  <c r="S2116" i="2"/>
  <c r="T2116" i="2"/>
  <c r="S2117" i="2"/>
  <c r="T2117" i="2"/>
  <c r="S2118" i="2"/>
  <c r="T2118" i="2"/>
  <c r="S2119" i="2"/>
  <c r="T2119" i="2"/>
  <c r="S2120" i="2"/>
  <c r="T2120" i="2"/>
  <c r="S2121" i="2"/>
  <c r="T2121" i="2"/>
  <c r="S2122" i="2"/>
  <c r="T2122" i="2"/>
  <c r="S2123" i="2"/>
  <c r="T2123" i="2"/>
  <c r="S2124" i="2"/>
  <c r="T2124" i="2"/>
  <c r="S2125" i="2"/>
  <c r="T2125" i="2"/>
  <c r="S2126" i="2"/>
  <c r="T2126" i="2"/>
  <c r="S2127" i="2"/>
  <c r="T2127" i="2"/>
  <c r="S2128" i="2"/>
  <c r="T2128" i="2"/>
  <c r="S2129" i="2"/>
  <c r="T2129" i="2"/>
  <c r="S2130" i="2"/>
  <c r="T2130" i="2"/>
  <c r="S2131" i="2"/>
  <c r="T2131" i="2"/>
  <c r="S2132" i="2"/>
  <c r="T2132" i="2"/>
  <c r="S2133" i="2"/>
  <c r="T2133" i="2"/>
  <c r="S2134" i="2"/>
  <c r="T2134" i="2"/>
  <c r="S2135" i="2"/>
  <c r="T2135" i="2"/>
  <c r="S2136" i="2"/>
  <c r="T2136" i="2"/>
  <c r="S2137" i="2"/>
  <c r="T2137" i="2"/>
  <c r="S2138" i="2"/>
  <c r="T2138" i="2"/>
  <c r="S2139" i="2"/>
  <c r="T2139" i="2"/>
  <c r="S2140" i="2"/>
  <c r="T2140" i="2"/>
  <c r="S2141" i="2"/>
  <c r="T2141" i="2"/>
  <c r="S2142" i="2"/>
  <c r="T2142" i="2"/>
  <c r="S2143" i="2"/>
  <c r="T2143" i="2"/>
  <c r="S2144" i="2"/>
  <c r="T2144" i="2"/>
  <c r="S2145" i="2"/>
  <c r="T2145" i="2"/>
  <c r="S2146" i="2"/>
  <c r="T2146" i="2"/>
  <c r="S2147" i="2"/>
  <c r="T2147" i="2"/>
  <c r="S2148" i="2"/>
  <c r="T2148" i="2"/>
  <c r="S2149" i="2"/>
  <c r="T2149" i="2"/>
  <c r="S2150" i="2"/>
  <c r="T2150" i="2"/>
  <c r="S2151" i="2"/>
  <c r="T2151" i="2"/>
  <c r="S2152" i="2"/>
  <c r="T2152" i="2"/>
  <c r="S2153" i="2"/>
  <c r="T2153" i="2"/>
  <c r="S2154" i="2"/>
  <c r="T2154" i="2"/>
  <c r="S2155" i="2"/>
  <c r="T2155" i="2"/>
  <c r="S2156" i="2"/>
  <c r="T2156" i="2"/>
  <c r="S2157" i="2"/>
  <c r="T2157" i="2"/>
  <c r="S2158" i="2"/>
  <c r="T2158" i="2"/>
  <c r="S2159" i="2"/>
  <c r="T2159" i="2"/>
  <c r="S2160" i="2"/>
  <c r="T2160" i="2"/>
  <c r="S2161" i="2"/>
  <c r="T2161" i="2"/>
  <c r="S2162" i="2"/>
  <c r="T2162" i="2"/>
  <c r="S2163" i="2"/>
  <c r="T2163" i="2"/>
  <c r="S2164" i="2"/>
  <c r="T2164" i="2"/>
  <c r="S2165" i="2"/>
  <c r="T2165" i="2"/>
  <c r="S2166" i="2"/>
  <c r="T2166" i="2"/>
  <c r="S2167" i="2"/>
  <c r="T2167" i="2"/>
  <c r="S2168" i="2"/>
  <c r="T2168" i="2"/>
  <c r="S2169" i="2"/>
  <c r="T2169" i="2"/>
  <c r="S2170" i="2"/>
  <c r="T2170" i="2"/>
  <c r="S2171" i="2"/>
  <c r="T2171" i="2"/>
  <c r="S2172" i="2"/>
  <c r="T2172" i="2"/>
  <c r="S2173" i="2"/>
  <c r="T2173" i="2"/>
  <c r="S2174" i="2"/>
  <c r="T2174" i="2"/>
  <c r="S2175" i="2"/>
  <c r="T2175" i="2"/>
  <c r="S2176" i="2"/>
  <c r="T2176" i="2"/>
  <c r="S2177" i="2"/>
  <c r="T2177" i="2"/>
  <c r="S2178" i="2"/>
  <c r="T2178" i="2"/>
  <c r="S2179" i="2"/>
  <c r="T2179" i="2"/>
  <c r="S2180" i="2"/>
  <c r="T2180" i="2"/>
  <c r="S2181" i="2"/>
  <c r="T2181" i="2"/>
  <c r="S2182" i="2"/>
  <c r="T2182" i="2"/>
  <c r="S2183" i="2"/>
  <c r="T2183" i="2"/>
  <c r="S2184" i="2"/>
  <c r="T2184" i="2"/>
  <c r="S2185" i="2"/>
  <c r="T2185" i="2"/>
  <c r="S2186" i="2"/>
  <c r="T2186" i="2"/>
  <c r="S2187" i="2"/>
  <c r="T2187" i="2"/>
  <c r="S2188" i="2"/>
  <c r="T2188" i="2"/>
  <c r="S2189" i="2"/>
  <c r="T2189" i="2"/>
  <c r="S2190" i="2"/>
  <c r="T2190" i="2"/>
  <c r="S2191" i="2"/>
  <c r="T2191" i="2"/>
  <c r="S2192" i="2"/>
  <c r="T2192" i="2"/>
  <c r="S2193" i="2"/>
  <c r="T2193" i="2"/>
  <c r="S2194" i="2"/>
  <c r="T2194" i="2"/>
  <c r="S2195" i="2"/>
  <c r="T2195" i="2"/>
  <c r="S2196" i="2"/>
  <c r="T2196" i="2"/>
  <c r="S2197" i="2"/>
  <c r="T2197" i="2"/>
  <c r="S2198" i="2"/>
  <c r="T2198" i="2"/>
  <c r="S2199" i="2"/>
  <c r="T2199" i="2"/>
  <c r="S2200" i="2"/>
  <c r="T2200" i="2"/>
  <c r="S2201" i="2"/>
  <c r="T2201" i="2"/>
  <c r="S2202" i="2"/>
  <c r="T2202" i="2"/>
  <c r="S2203" i="2"/>
  <c r="T2203" i="2"/>
  <c r="S2204" i="2"/>
  <c r="T2204" i="2"/>
  <c r="S2205" i="2"/>
  <c r="T2205" i="2"/>
  <c r="S2206" i="2"/>
  <c r="T2206" i="2"/>
  <c r="S2207" i="2"/>
  <c r="T2207" i="2"/>
  <c r="S2208" i="2"/>
  <c r="T2208" i="2"/>
  <c r="S2209" i="2"/>
  <c r="T2209" i="2"/>
  <c r="S2210" i="2"/>
  <c r="T2210" i="2"/>
  <c r="S2211" i="2"/>
  <c r="T2211" i="2"/>
  <c r="S2212" i="2"/>
  <c r="T2212" i="2"/>
  <c r="S2213" i="2"/>
  <c r="T2213" i="2"/>
  <c r="S2214" i="2"/>
  <c r="T2214" i="2"/>
  <c r="S2215" i="2"/>
  <c r="T2215" i="2"/>
  <c r="S2216" i="2"/>
  <c r="T2216" i="2"/>
  <c r="S2217" i="2"/>
  <c r="T2217" i="2"/>
  <c r="S2218" i="2"/>
  <c r="T2218" i="2"/>
  <c r="S2219" i="2"/>
  <c r="T2219" i="2"/>
  <c r="S2220" i="2"/>
  <c r="T2220" i="2"/>
  <c r="S2221" i="2"/>
  <c r="T2221" i="2"/>
  <c r="S2222" i="2"/>
  <c r="T2222" i="2"/>
  <c r="S2223" i="2"/>
  <c r="T2223" i="2"/>
  <c r="S2224" i="2"/>
  <c r="T2224" i="2"/>
  <c r="S2225" i="2"/>
  <c r="T2225" i="2"/>
  <c r="S2226" i="2"/>
  <c r="T2226" i="2"/>
  <c r="S2227" i="2"/>
  <c r="T2227" i="2"/>
  <c r="S2228" i="2"/>
  <c r="T2228" i="2"/>
  <c r="S2229" i="2"/>
  <c r="T2229" i="2"/>
  <c r="S2230" i="2"/>
  <c r="T2230" i="2"/>
  <c r="S2231" i="2"/>
  <c r="T2231" i="2"/>
  <c r="S2232" i="2"/>
  <c r="T2232" i="2"/>
  <c r="S2233" i="2"/>
  <c r="T2233" i="2"/>
  <c r="S2234" i="2"/>
  <c r="T2234" i="2"/>
  <c r="S2235" i="2"/>
  <c r="T2235" i="2"/>
  <c r="S2236" i="2"/>
  <c r="T2236" i="2"/>
  <c r="S2237" i="2"/>
  <c r="T2237" i="2"/>
  <c r="S2238" i="2"/>
  <c r="T2238" i="2"/>
  <c r="S2239" i="2"/>
  <c r="T2239" i="2"/>
  <c r="S2240" i="2"/>
  <c r="T2240" i="2"/>
  <c r="S2241" i="2"/>
  <c r="T2241" i="2"/>
  <c r="S2242" i="2"/>
  <c r="T2242" i="2"/>
  <c r="S2243" i="2"/>
  <c r="T2243" i="2"/>
  <c r="S2244" i="2"/>
  <c r="T2244" i="2"/>
  <c r="S2245" i="2"/>
  <c r="T2245" i="2"/>
  <c r="S2246" i="2"/>
  <c r="T2246" i="2"/>
  <c r="S2247" i="2"/>
  <c r="T2247" i="2"/>
  <c r="S2248" i="2"/>
  <c r="T2248" i="2"/>
  <c r="S2249" i="2"/>
  <c r="T2249" i="2"/>
  <c r="S2250" i="2"/>
  <c r="T2250" i="2"/>
  <c r="S2251" i="2"/>
  <c r="T2251" i="2"/>
  <c r="S2252" i="2"/>
  <c r="T2252" i="2"/>
  <c r="S2253" i="2"/>
  <c r="T2253" i="2"/>
  <c r="S2254" i="2"/>
  <c r="T2254" i="2"/>
  <c r="S2255" i="2"/>
  <c r="T2255" i="2"/>
  <c r="S2256" i="2"/>
  <c r="T2256" i="2"/>
  <c r="S2257" i="2"/>
  <c r="T2257" i="2"/>
  <c r="S2258" i="2"/>
  <c r="T2258" i="2"/>
  <c r="S2259" i="2"/>
  <c r="T2259" i="2"/>
  <c r="S2260" i="2"/>
  <c r="T2260" i="2"/>
  <c r="S2261" i="2"/>
  <c r="T2261" i="2"/>
  <c r="S2262" i="2"/>
  <c r="T2262" i="2"/>
  <c r="S2263" i="2"/>
  <c r="T2263" i="2"/>
  <c r="S2264" i="2"/>
  <c r="T2264" i="2"/>
  <c r="S2265" i="2"/>
  <c r="T2265" i="2"/>
  <c r="S2266" i="2"/>
  <c r="T2266" i="2"/>
  <c r="S2267" i="2"/>
  <c r="T2267" i="2"/>
  <c r="S2268" i="2"/>
  <c r="T2268" i="2"/>
  <c r="S2269" i="2"/>
  <c r="T2269" i="2"/>
  <c r="S2270" i="2"/>
  <c r="T2270" i="2"/>
  <c r="S2271" i="2"/>
  <c r="T2271" i="2"/>
  <c r="S2272" i="2"/>
  <c r="T2272" i="2"/>
  <c r="S2273" i="2"/>
  <c r="T2273" i="2"/>
  <c r="S2274" i="2"/>
  <c r="T2274" i="2"/>
  <c r="S2275" i="2"/>
  <c r="T2275" i="2"/>
  <c r="S2276" i="2"/>
  <c r="T2276" i="2"/>
  <c r="S2277" i="2"/>
  <c r="T2277" i="2"/>
  <c r="S2278" i="2"/>
  <c r="T2278" i="2"/>
  <c r="S2279" i="2"/>
  <c r="T2279" i="2"/>
  <c r="S2280" i="2"/>
  <c r="T2280" i="2"/>
  <c r="S2281" i="2"/>
  <c r="T2281" i="2"/>
  <c r="S2282" i="2"/>
  <c r="T2282" i="2"/>
  <c r="S2283" i="2"/>
  <c r="T2283" i="2"/>
  <c r="S2284" i="2"/>
  <c r="T2284" i="2"/>
  <c r="S2285" i="2"/>
  <c r="T2285" i="2"/>
  <c r="S2286" i="2"/>
  <c r="T2286" i="2"/>
  <c r="S2287" i="2"/>
  <c r="T2287" i="2"/>
  <c r="S2288" i="2"/>
  <c r="T2288" i="2"/>
  <c r="S2289" i="2"/>
  <c r="T2289" i="2"/>
  <c r="S2290" i="2"/>
  <c r="T2290" i="2"/>
  <c r="S2291" i="2"/>
  <c r="T2291" i="2"/>
  <c r="S2292" i="2"/>
  <c r="T2292" i="2"/>
  <c r="S2293" i="2"/>
  <c r="T2293" i="2"/>
  <c r="S2294" i="2"/>
  <c r="T2294" i="2"/>
  <c r="S2295" i="2"/>
  <c r="T2295" i="2"/>
  <c r="S2296" i="2"/>
  <c r="T2296" i="2"/>
  <c r="S2297" i="2"/>
  <c r="T2297" i="2"/>
  <c r="S2298" i="2"/>
  <c r="T2298" i="2"/>
  <c r="S2299" i="2"/>
  <c r="T2299" i="2"/>
  <c r="S2300" i="2"/>
  <c r="T2300" i="2"/>
  <c r="S2301" i="2"/>
  <c r="T2301" i="2"/>
  <c r="S2302" i="2"/>
  <c r="T2302" i="2"/>
  <c r="S2303" i="2"/>
  <c r="T2303" i="2"/>
  <c r="S2304" i="2"/>
  <c r="T2304" i="2"/>
  <c r="S2305" i="2"/>
  <c r="T2305" i="2"/>
  <c r="S2306" i="2"/>
  <c r="T2306" i="2"/>
  <c r="S2307" i="2"/>
  <c r="T2307" i="2"/>
  <c r="S2308" i="2"/>
  <c r="T2308" i="2"/>
  <c r="S2309" i="2"/>
  <c r="T2309" i="2"/>
  <c r="S2310" i="2"/>
  <c r="T2310" i="2"/>
  <c r="S2311" i="2"/>
  <c r="T2311" i="2"/>
  <c r="S2312" i="2"/>
  <c r="T2312" i="2"/>
  <c r="S2313" i="2"/>
  <c r="T2313" i="2"/>
  <c r="S2314" i="2"/>
  <c r="T2314" i="2"/>
  <c r="S2315" i="2"/>
  <c r="T2315" i="2"/>
  <c r="S2316" i="2"/>
  <c r="T2316" i="2"/>
  <c r="S2317" i="2"/>
  <c r="T2317" i="2"/>
  <c r="S2318" i="2"/>
  <c r="T2318" i="2"/>
  <c r="S2319" i="2"/>
  <c r="T2319" i="2"/>
  <c r="S2320" i="2"/>
  <c r="T2320" i="2"/>
  <c r="S2321" i="2"/>
  <c r="T2321" i="2"/>
  <c r="S2322" i="2"/>
  <c r="T2322" i="2"/>
  <c r="S2323" i="2"/>
  <c r="T2323" i="2"/>
  <c r="S2324" i="2"/>
  <c r="T2324" i="2"/>
  <c r="S2325" i="2"/>
  <c r="T2325" i="2"/>
  <c r="S2326" i="2"/>
  <c r="T2326" i="2"/>
  <c r="S2327" i="2"/>
  <c r="T2327" i="2"/>
  <c r="S2328" i="2"/>
  <c r="T2328" i="2"/>
  <c r="S2329" i="2"/>
  <c r="T2329" i="2"/>
  <c r="S2330" i="2"/>
  <c r="T2330" i="2"/>
  <c r="S2331" i="2"/>
  <c r="T2331" i="2"/>
  <c r="S2332" i="2"/>
  <c r="T2332" i="2"/>
  <c r="S2333" i="2"/>
  <c r="T2333" i="2"/>
  <c r="S2334" i="2"/>
  <c r="T2334" i="2"/>
  <c r="S2335" i="2"/>
  <c r="T2335" i="2"/>
  <c r="S2336" i="2"/>
  <c r="T2336" i="2"/>
  <c r="S2337" i="2"/>
  <c r="T2337" i="2"/>
  <c r="S2338" i="2"/>
  <c r="T2338" i="2"/>
  <c r="S2339" i="2"/>
  <c r="T2339" i="2"/>
  <c r="S2340" i="2"/>
  <c r="T2340" i="2"/>
  <c r="S2341" i="2"/>
  <c r="T2341" i="2"/>
  <c r="S2342" i="2"/>
  <c r="T2342" i="2"/>
  <c r="S2343" i="2"/>
  <c r="T2343" i="2"/>
  <c r="S2344" i="2"/>
  <c r="T2344" i="2"/>
  <c r="S2345" i="2"/>
  <c r="T2345" i="2"/>
  <c r="S2346" i="2"/>
  <c r="T2346" i="2"/>
  <c r="S2347" i="2"/>
  <c r="T2347" i="2"/>
  <c r="S2348" i="2"/>
  <c r="T2348" i="2"/>
  <c r="S2349" i="2"/>
  <c r="T2349" i="2"/>
  <c r="S2350" i="2"/>
  <c r="T2350" i="2"/>
  <c r="S2351" i="2"/>
  <c r="T2351" i="2"/>
  <c r="S2352" i="2"/>
  <c r="T2352" i="2"/>
  <c r="S2353" i="2"/>
  <c r="T2353" i="2"/>
  <c r="S2354" i="2"/>
  <c r="T2354" i="2"/>
  <c r="S2355" i="2"/>
  <c r="T2355" i="2"/>
  <c r="S2356" i="2"/>
  <c r="T2356" i="2"/>
  <c r="S2357" i="2"/>
  <c r="T2357" i="2"/>
  <c r="S2358" i="2"/>
  <c r="T2358" i="2"/>
  <c r="S2359" i="2"/>
  <c r="T2359" i="2"/>
  <c r="S2360" i="2"/>
  <c r="T2360" i="2"/>
  <c r="S2361" i="2"/>
  <c r="T2361" i="2"/>
  <c r="S2362" i="2"/>
  <c r="T2362" i="2"/>
  <c r="S2363" i="2"/>
  <c r="T2363" i="2"/>
  <c r="S2364" i="2"/>
  <c r="T2364" i="2"/>
  <c r="S2365" i="2"/>
  <c r="T2365" i="2"/>
  <c r="S2366" i="2"/>
  <c r="T2366" i="2"/>
  <c r="S2367" i="2"/>
  <c r="T2367" i="2"/>
  <c r="S2368" i="2"/>
  <c r="T2368" i="2"/>
  <c r="S2369" i="2"/>
  <c r="T2369" i="2"/>
  <c r="S2370" i="2"/>
  <c r="T2370" i="2"/>
  <c r="S2371" i="2"/>
  <c r="T2371" i="2"/>
  <c r="S2372" i="2"/>
  <c r="T2372" i="2"/>
  <c r="S2373" i="2"/>
  <c r="T2373" i="2"/>
  <c r="S2374" i="2"/>
  <c r="T2374" i="2"/>
  <c r="S2375" i="2"/>
  <c r="T2375" i="2"/>
  <c r="S2376" i="2"/>
  <c r="T2376" i="2"/>
  <c r="S2377" i="2"/>
  <c r="T2377" i="2"/>
  <c r="S2378" i="2"/>
  <c r="T2378" i="2"/>
  <c r="S2379" i="2"/>
  <c r="T2379" i="2"/>
  <c r="S2380" i="2"/>
  <c r="T2380" i="2"/>
  <c r="S2381" i="2"/>
  <c r="T2381" i="2"/>
  <c r="S2382" i="2"/>
  <c r="T2382" i="2"/>
  <c r="S2383" i="2"/>
  <c r="T2383" i="2"/>
  <c r="S2384" i="2"/>
  <c r="T2384" i="2"/>
  <c r="S2385" i="2"/>
  <c r="T2385" i="2"/>
  <c r="S2386" i="2"/>
  <c r="T2386" i="2"/>
  <c r="S2387" i="2"/>
  <c r="T2387" i="2"/>
  <c r="S2388" i="2"/>
  <c r="T2388" i="2"/>
  <c r="S2389" i="2"/>
  <c r="T2389" i="2"/>
  <c r="S2390" i="2"/>
  <c r="T2390" i="2"/>
  <c r="S2391" i="2"/>
  <c r="T2391" i="2"/>
  <c r="S2392" i="2"/>
  <c r="T2392" i="2"/>
  <c r="S2393" i="2"/>
  <c r="T2393" i="2"/>
  <c r="S2394" i="2"/>
  <c r="T2394" i="2"/>
  <c r="S2395" i="2"/>
  <c r="T2395" i="2"/>
  <c r="S2396" i="2"/>
  <c r="T2396" i="2"/>
  <c r="S2397" i="2"/>
  <c r="T2397" i="2"/>
  <c r="S2398" i="2"/>
  <c r="T2398" i="2"/>
  <c r="S2399" i="2"/>
  <c r="T2399" i="2"/>
  <c r="S2400" i="2"/>
  <c r="T2400" i="2"/>
  <c r="S2401" i="2"/>
  <c r="T2401" i="2"/>
  <c r="S2402" i="2"/>
  <c r="T2402" i="2"/>
  <c r="S2403" i="2"/>
  <c r="T2403" i="2"/>
  <c r="S2404" i="2"/>
  <c r="T2404" i="2"/>
  <c r="S2405" i="2"/>
  <c r="T2405" i="2"/>
  <c r="S2406" i="2"/>
  <c r="T2406" i="2"/>
  <c r="S2407" i="2"/>
  <c r="T2407" i="2"/>
  <c r="S2408" i="2"/>
  <c r="T2408" i="2"/>
  <c r="S2409" i="2"/>
  <c r="T2409" i="2"/>
  <c r="S2410" i="2"/>
  <c r="T2410" i="2"/>
  <c r="S2411" i="2"/>
  <c r="T2411" i="2"/>
  <c r="S2412" i="2"/>
  <c r="T2412" i="2"/>
  <c r="S2413" i="2"/>
  <c r="T2413" i="2"/>
  <c r="S2414" i="2"/>
  <c r="T2414" i="2"/>
  <c r="S2415" i="2"/>
  <c r="T2415" i="2"/>
  <c r="S2416" i="2"/>
  <c r="T2416" i="2"/>
  <c r="S2417" i="2"/>
  <c r="T2417" i="2"/>
  <c r="S2418" i="2"/>
  <c r="T2418" i="2"/>
  <c r="S2419" i="2"/>
  <c r="T2419" i="2"/>
  <c r="S2420" i="2"/>
  <c r="T2420" i="2"/>
  <c r="S2421" i="2"/>
  <c r="T2421" i="2"/>
  <c r="S2422" i="2"/>
  <c r="T2422" i="2"/>
  <c r="S2423" i="2"/>
  <c r="T2423" i="2"/>
  <c r="S2424" i="2"/>
  <c r="T2424" i="2"/>
  <c r="S2425" i="2"/>
  <c r="T2425" i="2"/>
  <c r="S2426" i="2"/>
  <c r="T2426" i="2"/>
  <c r="S2427" i="2"/>
  <c r="T2427" i="2"/>
  <c r="S2428" i="2"/>
  <c r="T2428" i="2"/>
  <c r="S2429" i="2"/>
  <c r="T2429" i="2"/>
  <c r="S2430" i="2"/>
  <c r="T2430" i="2"/>
  <c r="S2431" i="2"/>
  <c r="T2431" i="2"/>
  <c r="S2432" i="2"/>
  <c r="T2432" i="2"/>
  <c r="S2433" i="2"/>
  <c r="T2433" i="2"/>
  <c r="S2434" i="2"/>
  <c r="T2434" i="2"/>
  <c r="S2435" i="2"/>
  <c r="T2435" i="2"/>
  <c r="S2436" i="2"/>
  <c r="T2436" i="2"/>
  <c r="S2437" i="2"/>
  <c r="T2437" i="2"/>
  <c r="S2438" i="2"/>
  <c r="T2438" i="2"/>
  <c r="S2439" i="2"/>
  <c r="T2439" i="2"/>
  <c r="S2440" i="2"/>
  <c r="T2440" i="2"/>
  <c r="S2441" i="2"/>
  <c r="T2441" i="2"/>
  <c r="S2442" i="2"/>
  <c r="T2442" i="2"/>
  <c r="S2443" i="2"/>
  <c r="T2443" i="2"/>
  <c r="S2444" i="2"/>
  <c r="T2444" i="2"/>
  <c r="S2445" i="2"/>
  <c r="T2445" i="2"/>
  <c r="S2446" i="2"/>
  <c r="T2446" i="2"/>
  <c r="S2447" i="2"/>
  <c r="T2447" i="2"/>
  <c r="S2448" i="2"/>
  <c r="T2448" i="2"/>
  <c r="S2449" i="2"/>
  <c r="T2449" i="2"/>
  <c r="S2450" i="2"/>
  <c r="T2450" i="2"/>
  <c r="S2451" i="2"/>
  <c r="T2451" i="2"/>
  <c r="S2452" i="2"/>
  <c r="T2452" i="2"/>
  <c r="S2453" i="2"/>
  <c r="T2453" i="2"/>
  <c r="S2454" i="2"/>
  <c r="T2454" i="2"/>
  <c r="S2455" i="2"/>
  <c r="T2455" i="2"/>
  <c r="S2456" i="2"/>
  <c r="T2456" i="2"/>
  <c r="S2457" i="2"/>
  <c r="T2457" i="2"/>
  <c r="S2458" i="2"/>
  <c r="T2458" i="2"/>
  <c r="S2459" i="2"/>
  <c r="T2459" i="2"/>
  <c r="S2460" i="2"/>
  <c r="T2460" i="2"/>
  <c r="S2461" i="2"/>
  <c r="T2461" i="2"/>
  <c r="S2462" i="2"/>
  <c r="T2462" i="2"/>
  <c r="S2463" i="2"/>
  <c r="T2463" i="2"/>
  <c r="S2464" i="2"/>
  <c r="T2464" i="2"/>
  <c r="S2465" i="2"/>
  <c r="T2465" i="2"/>
  <c r="S2466" i="2"/>
  <c r="T2466" i="2"/>
  <c r="S2467" i="2"/>
  <c r="T2467" i="2"/>
  <c r="S2468" i="2"/>
  <c r="T2468" i="2"/>
  <c r="S2469" i="2"/>
  <c r="T2469" i="2"/>
  <c r="S2470" i="2"/>
  <c r="T2470" i="2"/>
  <c r="S2471" i="2"/>
  <c r="T2471" i="2"/>
  <c r="S2472" i="2"/>
  <c r="T2472" i="2"/>
  <c r="S2473" i="2"/>
  <c r="T2473" i="2"/>
  <c r="S2474" i="2"/>
  <c r="T2474" i="2"/>
  <c r="S2475" i="2"/>
  <c r="T2475" i="2"/>
  <c r="S2476" i="2"/>
  <c r="T2476" i="2"/>
  <c r="S2477" i="2"/>
  <c r="T2477" i="2"/>
  <c r="S2478" i="2"/>
  <c r="T2478" i="2"/>
  <c r="S2479" i="2"/>
  <c r="T2479" i="2"/>
  <c r="S2480" i="2"/>
  <c r="T2480" i="2"/>
  <c r="S2481" i="2"/>
  <c r="T2481" i="2"/>
  <c r="S2482" i="2"/>
  <c r="T2482" i="2"/>
  <c r="S2483" i="2"/>
  <c r="T2483" i="2"/>
  <c r="S2484" i="2"/>
  <c r="T2484" i="2"/>
  <c r="S2485" i="2"/>
  <c r="T2485" i="2"/>
  <c r="S2486" i="2"/>
  <c r="T2486" i="2"/>
  <c r="S2487" i="2"/>
  <c r="T2487" i="2"/>
  <c r="S2488" i="2"/>
  <c r="T2488" i="2"/>
  <c r="S2489" i="2"/>
  <c r="T2489" i="2"/>
  <c r="S2490" i="2"/>
  <c r="T2490" i="2"/>
  <c r="S2491" i="2"/>
  <c r="T2491" i="2"/>
  <c r="S2492" i="2"/>
  <c r="T2492" i="2"/>
  <c r="S2493" i="2"/>
  <c r="T2493" i="2"/>
  <c r="S2494" i="2"/>
  <c r="T2494" i="2"/>
  <c r="S2495" i="2"/>
  <c r="T2495" i="2"/>
  <c r="S2496" i="2"/>
  <c r="T2496" i="2"/>
  <c r="S2497" i="2"/>
  <c r="T2497" i="2"/>
  <c r="S2498" i="2"/>
  <c r="T2498" i="2"/>
  <c r="S2499" i="2"/>
  <c r="T2499" i="2"/>
  <c r="S2500" i="2"/>
  <c r="T2500" i="2"/>
  <c r="S2501" i="2"/>
  <c r="T2501" i="2"/>
  <c r="S2502" i="2"/>
  <c r="T2502" i="2"/>
  <c r="S2503" i="2"/>
  <c r="T2503" i="2"/>
  <c r="S2504" i="2"/>
  <c r="T2504" i="2"/>
  <c r="S2505" i="2"/>
  <c r="T2505" i="2"/>
  <c r="S2506" i="2"/>
  <c r="T2506" i="2"/>
  <c r="S2507" i="2"/>
  <c r="T2507" i="2"/>
  <c r="S2508" i="2"/>
  <c r="T2508" i="2"/>
  <c r="S2509" i="2"/>
  <c r="T2509" i="2"/>
  <c r="S2510" i="2"/>
  <c r="T2510" i="2"/>
  <c r="S2511" i="2"/>
  <c r="T2511" i="2"/>
  <c r="S2512" i="2"/>
  <c r="T2512" i="2"/>
  <c r="S2513" i="2"/>
  <c r="T2513" i="2"/>
  <c r="S2514" i="2"/>
  <c r="T2514" i="2"/>
  <c r="S2515" i="2"/>
  <c r="T2515" i="2"/>
  <c r="S2516" i="2"/>
  <c r="T2516" i="2"/>
  <c r="S2517" i="2"/>
  <c r="T2517" i="2"/>
  <c r="S2518" i="2"/>
  <c r="T2518" i="2"/>
  <c r="S2519" i="2"/>
  <c r="T2519" i="2"/>
  <c r="S2520" i="2"/>
  <c r="T2520" i="2"/>
  <c r="S2521" i="2"/>
  <c r="T2521" i="2"/>
  <c r="S2522" i="2"/>
  <c r="T2522" i="2"/>
  <c r="S2523" i="2"/>
  <c r="T2523" i="2"/>
  <c r="S2524" i="2"/>
  <c r="T2524" i="2"/>
  <c r="S2525" i="2"/>
  <c r="T2525" i="2"/>
  <c r="S2526" i="2"/>
  <c r="T2526" i="2"/>
  <c r="S2527" i="2"/>
  <c r="T2527" i="2"/>
  <c r="S2528" i="2"/>
  <c r="T2528" i="2"/>
  <c r="S2529" i="2"/>
  <c r="T2529" i="2"/>
  <c r="S2530" i="2"/>
  <c r="T2530" i="2"/>
  <c r="S2531" i="2"/>
  <c r="T2531" i="2"/>
  <c r="S2532" i="2"/>
  <c r="T2532" i="2"/>
  <c r="S2533" i="2"/>
  <c r="T2533" i="2"/>
  <c r="S2534" i="2"/>
  <c r="T2534" i="2"/>
  <c r="S2535" i="2"/>
  <c r="T2535" i="2"/>
  <c r="S2536" i="2"/>
  <c r="T2536" i="2"/>
  <c r="S2537" i="2"/>
  <c r="T2537" i="2"/>
  <c r="S2538" i="2"/>
  <c r="T2538" i="2"/>
  <c r="S2539" i="2"/>
  <c r="T2539" i="2"/>
  <c r="S2540" i="2"/>
  <c r="T2540" i="2"/>
  <c r="S2541" i="2"/>
  <c r="T2541" i="2"/>
  <c r="S2542" i="2"/>
  <c r="T2542" i="2"/>
  <c r="S2543" i="2"/>
  <c r="T2543" i="2"/>
  <c r="S2544" i="2"/>
  <c r="T2544" i="2"/>
  <c r="S2545" i="2"/>
  <c r="T2545" i="2"/>
  <c r="S2546" i="2"/>
  <c r="T2546" i="2"/>
  <c r="S2547" i="2"/>
  <c r="T2547" i="2"/>
  <c r="S2548" i="2"/>
  <c r="T2548" i="2"/>
  <c r="S2549" i="2"/>
  <c r="T2549" i="2"/>
  <c r="S2550" i="2"/>
  <c r="T2550" i="2"/>
  <c r="S2551" i="2"/>
  <c r="T2551" i="2"/>
  <c r="S2552" i="2"/>
  <c r="T2552" i="2"/>
  <c r="S2553" i="2"/>
  <c r="T2553" i="2"/>
  <c r="S2554" i="2"/>
  <c r="T2554" i="2"/>
  <c r="S2555" i="2"/>
  <c r="T2555" i="2"/>
  <c r="S2556" i="2"/>
  <c r="T2556" i="2"/>
  <c r="S2557" i="2"/>
  <c r="T2557" i="2"/>
  <c r="S2558" i="2"/>
  <c r="T2558" i="2"/>
  <c r="S2559" i="2"/>
  <c r="T2559" i="2"/>
  <c r="S2560" i="2"/>
  <c r="T2560" i="2"/>
  <c r="S2561" i="2"/>
  <c r="T2561" i="2"/>
  <c r="S2562" i="2"/>
  <c r="T2562" i="2"/>
  <c r="S2563" i="2"/>
  <c r="T2563" i="2"/>
  <c r="S2564" i="2"/>
  <c r="T2564" i="2"/>
  <c r="S2565" i="2"/>
  <c r="T2565" i="2"/>
  <c r="S2566" i="2"/>
  <c r="T2566" i="2"/>
  <c r="S2567" i="2"/>
  <c r="T2567" i="2"/>
  <c r="S2568" i="2"/>
  <c r="T2568" i="2"/>
  <c r="S2569" i="2"/>
  <c r="T2569" i="2"/>
  <c r="S2570" i="2"/>
  <c r="T2570" i="2"/>
  <c r="S2571" i="2"/>
  <c r="T2571" i="2"/>
  <c r="S2572" i="2"/>
  <c r="T2572" i="2"/>
  <c r="S2573" i="2"/>
  <c r="T2573" i="2"/>
  <c r="S2574" i="2"/>
  <c r="T2574" i="2"/>
  <c r="S2575" i="2"/>
  <c r="T2575" i="2"/>
  <c r="S2576" i="2"/>
  <c r="T2576" i="2"/>
  <c r="S2577" i="2"/>
  <c r="T2577" i="2"/>
  <c r="S2578" i="2"/>
  <c r="T2578" i="2"/>
  <c r="S2579" i="2"/>
  <c r="T2579" i="2"/>
  <c r="S2580" i="2"/>
  <c r="T2580" i="2"/>
  <c r="S2581" i="2"/>
  <c r="T2581" i="2"/>
  <c r="S2582" i="2"/>
  <c r="T2582" i="2"/>
  <c r="S2583" i="2"/>
  <c r="T2583" i="2"/>
  <c r="S2584" i="2"/>
  <c r="T2584" i="2"/>
  <c r="S2585" i="2"/>
  <c r="T2585" i="2"/>
  <c r="S2586" i="2"/>
  <c r="T2586" i="2"/>
  <c r="S2587" i="2"/>
  <c r="T2587" i="2"/>
  <c r="S2588" i="2"/>
  <c r="T2588" i="2"/>
  <c r="S2589" i="2"/>
  <c r="T2589" i="2"/>
  <c r="S2590" i="2"/>
  <c r="T2590" i="2"/>
  <c r="S2591" i="2"/>
  <c r="T2591" i="2"/>
  <c r="S2592" i="2"/>
  <c r="T2592" i="2"/>
  <c r="S2593" i="2"/>
  <c r="T2593" i="2"/>
  <c r="S2594" i="2"/>
  <c r="T2594" i="2"/>
  <c r="S2595" i="2"/>
  <c r="T2595" i="2"/>
  <c r="S2596" i="2"/>
  <c r="T2596" i="2"/>
  <c r="S2597" i="2"/>
  <c r="T2597" i="2"/>
  <c r="S2598" i="2"/>
  <c r="T2598" i="2"/>
  <c r="S2599" i="2"/>
  <c r="T2599" i="2"/>
  <c r="S2600" i="2"/>
  <c r="T2600" i="2"/>
  <c r="S2601" i="2"/>
  <c r="T2601" i="2"/>
  <c r="S2602" i="2"/>
  <c r="T2602" i="2"/>
  <c r="S2603" i="2"/>
  <c r="T2603" i="2"/>
  <c r="S2604" i="2"/>
  <c r="T2604" i="2"/>
  <c r="S2605" i="2"/>
  <c r="T2605" i="2"/>
  <c r="S2606" i="2"/>
  <c r="T2606" i="2"/>
  <c r="S2607" i="2"/>
  <c r="T2607" i="2"/>
  <c r="S2608" i="2"/>
  <c r="T2608" i="2"/>
  <c r="S2609" i="2"/>
  <c r="T2609" i="2"/>
  <c r="S2610" i="2"/>
  <c r="T2610" i="2"/>
  <c r="S2611" i="2"/>
  <c r="T2611" i="2"/>
  <c r="S2612" i="2"/>
  <c r="T2612" i="2"/>
  <c r="S2613" i="2"/>
  <c r="T2613" i="2"/>
  <c r="S2614" i="2"/>
  <c r="T2614" i="2"/>
  <c r="S2615" i="2"/>
  <c r="T2615" i="2"/>
  <c r="S2616" i="2"/>
  <c r="T2616" i="2"/>
  <c r="S2617" i="2"/>
  <c r="T2617" i="2"/>
  <c r="S2618" i="2"/>
  <c r="T2618" i="2"/>
  <c r="S2619" i="2"/>
  <c r="T2619" i="2"/>
  <c r="S2620" i="2"/>
  <c r="T2620" i="2"/>
  <c r="S2621" i="2"/>
  <c r="T2621" i="2"/>
  <c r="S2622" i="2"/>
  <c r="T2622" i="2"/>
  <c r="S2623" i="2"/>
  <c r="T2623" i="2"/>
  <c r="S2624" i="2"/>
  <c r="T2624" i="2"/>
  <c r="S2625" i="2"/>
  <c r="T2625" i="2"/>
  <c r="S2626" i="2"/>
  <c r="T2626" i="2"/>
  <c r="S2627" i="2"/>
  <c r="T2627" i="2"/>
  <c r="S2628" i="2"/>
  <c r="T2628" i="2"/>
  <c r="S2629" i="2"/>
  <c r="T2629" i="2"/>
  <c r="S2630" i="2"/>
  <c r="T2630" i="2"/>
  <c r="S2631" i="2"/>
  <c r="T2631" i="2"/>
  <c r="S2632" i="2"/>
  <c r="T2632" i="2"/>
  <c r="S2633" i="2"/>
  <c r="T2633" i="2"/>
  <c r="S2634" i="2"/>
  <c r="T2634" i="2"/>
  <c r="S2635" i="2"/>
  <c r="T2635" i="2"/>
  <c r="S2636" i="2"/>
  <c r="T2636" i="2"/>
  <c r="S2637" i="2"/>
  <c r="T2637" i="2"/>
  <c r="S2638" i="2"/>
  <c r="T2638" i="2"/>
  <c r="S2639" i="2"/>
  <c r="T2639" i="2"/>
  <c r="S2640" i="2"/>
  <c r="T2640" i="2"/>
  <c r="S2641" i="2"/>
  <c r="T2641" i="2"/>
  <c r="S2642" i="2"/>
  <c r="T2642" i="2"/>
  <c r="S2643" i="2"/>
  <c r="T2643" i="2"/>
  <c r="S2644" i="2"/>
  <c r="T2644" i="2"/>
  <c r="S2645" i="2"/>
  <c r="T2645" i="2"/>
  <c r="S2646" i="2"/>
  <c r="T2646" i="2"/>
  <c r="S2647" i="2"/>
  <c r="T2647" i="2"/>
  <c r="S2648" i="2"/>
  <c r="T2648" i="2"/>
  <c r="S2649" i="2"/>
  <c r="T2649" i="2"/>
  <c r="S2650" i="2"/>
  <c r="T2650" i="2"/>
  <c r="S2651" i="2"/>
  <c r="T2651" i="2"/>
  <c r="S2652" i="2"/>
  <c r="T2652" i="2"/>
  <c r="S2653" i="2"/>
  <c r="T2653" i="2"/>
  <c r="S2654" i="2"/>
  <c r="T2654" i="2"/>
  <c r="S2655" i="2"/>
  <c r="T2655" i="2"/>
  <c r="S2656" i="2"/>
  <c r="T2656" i="2"/>
  <c r="S2657" i="2"/>
  <c r="T2657" i="2"/>
  <c r="S2658" i="2"/>
  <c r="T2658" i="2"/>
  <c r="S2659" i="2"/>
  <c r="T2659" i="2"/>
  <c r="S2660" i="2"/>
  <c r="T2660" i="2"/>
  <c r="S2661" i="2"/>
  <c r="T2661" i="2"/>
  <c r="S2662" i="2"/>
  <c r="T2662" i="2"/>
  <c r="S2663" i="2"/>
  <c r="T2663" i="2"/>
  <c r="S2664" i="2"/>
  <c r="T2664" i="2"/>
  <c r="S2665" i="2"/>
  <c r="T2665" i="2"/>
  <c r="S2666" i="2"/>
  <c r="T2666" i="2"/>
  <c r="S2667" i="2"/>
  <c r="T2667" i="2"/>
  <c r="S2668" i="2"/>
  <c r="T2668" i="2"/>
  <c r="S2669" i="2"/>
  <c r="T2669" i="2"/>
  <c r="S2670" i="2"/>
  <c r="T2670" i="2"/>
  <c r="S2671" i="2"/>
  <c r="T2671" i="2"/>
  <c r="S2672" i="2"/>
  <c r="T2672" i="2"/>
  <c r="S2673" i="2"/>
  <c r="T2673" i="2"/>
  <c r="S2674" i="2"/>
  <c r="T2674" i="2"/>
  <c r="S2675" i="2"/>
  <c r="T2675" i="2"/>
  <c r="S2676" i="2"/>
  <c r="T2676" i="2"/>
  <c r="S2677" i="2"/>
  <c r="T2677" i="2"/>
  <c r="S2678" i="2"/>
  <c r="T2678" i="2"/>
  <c r="S2679" i="2"/>
  <c r="T2679" i="2"/>
  <c r="S2680" i="2"/>
  <c r="T2680" i="2"/>
  <c r="S2681" i="2"/>
  <c r="T2681" i="2"/>
  <c r="S2682" i="2"/>
  <c r="T2682" i="2"/>
  <c r="S2683" i="2"/>
  <c r="T2683" i="2"/>
  <c r="S2684" i="2"/>
  <c r="T2684" i="2"/>
  <c r="S2685" i="2"/>
  <c r="T2685" i="2"/>
  <c r="S2686" i="2"/>
  <c r="T2686" i="2"/>
  <c r="S2687" i="2"/>
  <c r="T2687" i="2"/>
  <c r="S2688" i="2"/>
  <c r="T2688" i="2"/>
  <c r="S2689" i="2"/>
  <c r="T2689" i="2"/>
  <c r="S2690" i="2"/>
  <c r="T2690" i="2"/>
  <c r="S2691" i="2"/>
  <c r="T2691" i="2"/>
  <c r="S2692" i="2"/>
  <c r="T2692" i="2"/>
  <c r="S2693" i="2"/>
  <c r="T2693" i="2"/>
  <c r="S2694" i="2"/>
  <c r="T2694" i="2"/>
  <c r="S2695" i="2"/>
  <c r="T2695" i="2"/>
  <c r="S2696" i="2"/>
  <c r="T2696" i="2"/>
  <c r="S2697" i="2"/>
  <c r="T2697" i="2"/>
  <c r="S2698" i="2"/>
  <c r="T2698" i="2"/>
  <c r="S2699" i="2"/>
  <c r="T2699" i="2"/>
  <c r="S2700" i="2"/>
  <c r="T2700" i="2"/>
  <c r="S2701" i="2"/>
  <c r="T2701" i="2"/>
  <c r="S2702" i="2"/>
  <c r="T2702" i="2"/>
  <c r="S2703" i="2"/>
  <c r="T2703" i="2"/>
  <c r="S2704" i="2"/>
  <c r="T2704" i="2"/>
  <c r="S2705" i="2"/>
  <c r="T2705" i="2"/>
  <c r="S2706" i="2"/>
  <c r="T2706" i="2"/>
  <c r="S2707" i="2"/>
  <c r="T2707" i="2"/>
  <c r="S2708" i="2"/>
  <c r="T2708" i="2"/>
  <c r="S2709" i="2"/>
  <c r="T2709" i="2"/>
  <c r="S2710" i="2"/>
  <c r="T2710" i="2"/>
  <c r="S2711" i="2"/>
  <c r="T2711" i="2"/>
  <c r="S2712" i="2"/>
  <c r="T2712" i="2"/>
  <c r="S2713" i="2"/>
  <c r="T2713" i="2"/>
  <c r="S2714" i="2"/>
  <c r="T2714" i="2"/>
  <c r="S2715" i="2"/>
  <c r="T2715" i="2"/>
  <c r="S2716" i="2"/>
  <c r="T2716" i="2"/>
  <c r="S2717" i="2"/>
  <c r="T2717" i="2"/>
  <c r="S2718" i="2"/>
  <c r="T2718" i="2"/>
  <c r="S2719" i="2"/>
  <c r="T2719" i="2"/>
  <c r="S2720" i="2"/>
  <c r="T2720" i="2"/>
  <c r="S2721" i="2"/>
  <c r="T2721" i="2"/>
  <c r="S2722" i="2"/>
  <c r="T2722" i="2"/>
  <c r="S2723" i="2"/>
  <c r="T2723" i="2"/>
  <c r="S2724" i="2"/>
  <c r="T2724" i="2"/>
  <c r="S2725" i="2"/>
  <c r="T2725" i="2"/>
  <c r="S2726" i="2"/>
  <c r="T2726" i="2"/>
  <c r="S2727" i="2"/>
  <c r="T2727" i="2"/>
  <c r="S2728" i="2"/>
  <c r="T2728" i="2"/>
  <c r="S2729" i="2"/>
  <c r="T2729" i="2"/>
  <c r="S2730" i="2"/>
  <c r="T2730" i="2"/>
  <c r="S2731" i="2"/>
  <c r="T2731" i="2"/>
  <c r="S2732" i="2"/>
  <c r="T2732" i="2"/>
  <c r="S2733" i="2"/>
  <c r="T2733" i="2"/>
  <c r="S2734" i="2"/>
  <c r="T2734" i="2"/>
  <c r="S2735" i="2"/>
  <c r="T2735" i="2"/>
  <c r="S2736" i="2"/>
  <c r="T2736" i="2"/>
  <c r="S2737" i="2"/>
  <c r="T2737" i="2"/>
  <c r="S2738" i="2"/>
  <c r="T2738" i="2"/>
  <c r="S2739" i="2"/>
  <c r="T2739" i="2"/>
  <c r="S2740" i="2"/>
  <c r="T2740" i="2"/>
  <c r="S2741" i="2"/>
  <c r="T2741" i="2"/>
  <c r="S2742" i="2"/>
  <c r="T2742" i="2"/>
  <c r="S2743" i="2"/>
  <c r="T2743" i="2"/>
  <c r="S2744" i="2"/>
  <c r="T2744" i="2"/>
  <c r="S2745" i="2"/>
  <c r="T2745" i="2"/>
  <c r="S2746" i="2"/>
  <c r="T2746" i="2"/>
  <c r="S2747" i="2"/>
  <c r="T2747" i="2"/>
  <c r="S2748" i="2"/>
  <c r="T2748" i="2"/>
  <c r="S2749" i="2"/>
  <c r="T2749" i="2"/>
  <c r="S2750" i="2"/>
  <c r="T2750" i="2"/>
  <c r="S2751" i="2"/>
  <c r="T2751" i="2"/>
  <c r="S2752" i="2"/>
  <c r="T2752" i="2"/>
  <c r="S2753" i="2"/>
  <c r="T2753" i="2"/>
  <c r="S2754" i="2"/>
  <c r="T2754" i="2"/>
  <c r="S2755" i="2"/>
  <c r="T2755" i="2"/>
  <c r="S2756" i="2"/>
  <c r="T2756" i="2"/>
  <c r="S2757" i="2"/>
  <c r="T2757" i="2"/>
  <c r="S2758" i="2"/>
  <c r="T2758" i="2"/>
  <c r="S2759" i="2"/>
  <c r="T2759" i="2"/>
  <c r="S2760" i="2"/>
  <c r="T2760" i="2"/>
  <c r="S2761" i="2"/>
  <c r="T2761" i="2"/>
  <c r="S2762" i="2"/>
  <c r="T2762" i="2"/>
  <c r="S2763" i="2"/>
  <c r="T2763" i="2"/>
  <c r="S2764" i="2"/>
  <c r="T2764" i="2"/>
  <c r="S2765" i="2"/>
  <c r="T2765" i="2"/>
  <c r="S2766" i="2"/>
  <c r="T2766" i="2"/>
  <c r="S2767" i="2"/>
  <c r="T2767" i="2"/>
  <c r="S2768" i="2"/>
  <c r="T2768" i="2"/>
  <c r="S2769" i="2"/>
  <c r="T2769" i="2"/>
  <c r="S2770" i="2"/>
  <c r="T2770" i="2"/>
  <c r="S2771" i="2"/>
  <c r="T2771" i="2"/>
  <c r="S2772" i="2"/>
  <c r="T2772" i="2"/>
  <c r="S2773" i="2"/>
  <c r="T2773" i="2"/>
  <c r="S2774" i="2"/>
  <c r="T2774" i="2"/>
  <c r="S2775" i="2"/>
  <c r="T2775" i="2"/>
  <c r="S2776" i="2"/>
  <c r="T2776" i="2"/>
  <c r="S2777" i="2"/>
  <c r="T2777" i="2"/>
  <c r="S2778" i="2"/>
  <c r="T2778" i="2"/>
  <c r="S2779" i="2"/>
  <c r="T2779" i="2"/>
  <c r="S2780" i="2"/>
  <c r="T2780" i="2"/>
  <c r="S2781" i="2"/>
  <c r="T2781" i="2"/>
  <c r="S2782" i="2"/>
  <c r="T2782" i="2"/>
  <c r="S2783" i="2"/>
  <c r="T2783" i="2"/>
  <c r="S2784" i="2"/>
  <c r="T2784" i="2"/>
  <c r="S2785" i="2"/>
  <c r="T2785" i="2"/>
  <c r="S2786" i="2"/>
  <c r="T2786" i="2"/>
  <c r="S2787" i="2"/>
  <c r="T2787" i="2"/>
  <c r="S2788" i="2"/>
  <c r="T2788" i="2"/>
  <c r="S2789" i="2"/>
  <c r="T2789" i="2"/>
  <c r="S2790" i="2"/>
  <c r="T2790" i="2"/>
  <c r="S2791" i="2"/>
  <c r="T2791" i="2"/>
  <c r="S2792" i="2"/>
  <c r="T2792" i="2"/>
  <c r="S2793" i="2"/>
  <c r="T2793" i="2"/>
  <c r="S2794" i="2"/>
  <c r="T2794" i="2"/>
  <c r="S2795" i="2"/>
  <c r="T2795" i="2"/>
  <c r="S2796" i="2"/>
  <c r="T2796" i="2"/>
  <c r="S2797" i="2"/>
  <c r="T2797" i="2"/>
  <c r="S2798" i="2"/>
  <c r="T2798" i="2"/>
  <c r="S2799" i="2"/>
  <c r="T2799" i="2"/>
  <c r="S2800" i="2"/>
  <c r="T2800" i="2"/>
  <c r="S2801" i="2"/>
  <c r="T2801" i="2"/>
  <c r="S2802" i="2"/>
  <c r="T2802" i="2"/>
  <c r="S2803" i="2"/>
  <c r="T2803" i="2"/>
  <c r="S2804" i="2"/>
  <c r="T2804" i="2"/>
  <c r="S2805" i="2"/>
  <c r="T2805" i="2"/>
  <c r="S2806" i="2"/>
  <c r="T2806" i="2"/>
  <c r="S2807" i="2"/>
  <c r="T2807" i="2"/>
  <c r="S2808" i="2"/>
  <c r="T2808" i="2"/>
  <c r="S2809" i="2"/>
  <c r="T2809" i="2"/>
  <c r="S2810" i="2"/>
  <c r="T2810" i="2"/>
  <c r="S2811" i="2"/>
  <c r="T2811" i="2"/>
  <c r="S2812" i="2"/>
  <c r="T2812" i="2"/>
  <c r="S2813" i="2"/>
  <c r="T2813" i="2"/>
  <c r="S2814" i="2"/>
  <c r="T2814" i="2"/>
  <c r="S2815" i="2"/>
  <c r="T2815" i="2"/>
  <c r="S2816" i="2"/>
  <c r="T2816" i="2"/>
  <c r="S2817" i="2"/>
  <c r="T2817" i="2"/>
  <c r="S2818" i="2"/>
  <c r="T2818" i="2"/>
  <c r="S2819" i="2"/>
  <c r="T2819" i="2"/>
  <c r="S2820" i="2"/>
  <c r="T2820" i="2"/>
  <c r="S2821" i="2"/>
  <c r="T2821" i="2"/>
  <c r="S2822" i="2"/>
  <c r="T2822" i="2"/>
  <c r="S2823" i="2"/>
  <c r="T2823" i="2"/>
  <c r="S2824" i="2"/>
  <c r="T2824" i="2"/>
  <c r="S2825" i="2"/>
  <c r="T2825" i="2"/>
  <c r="S2826" i="2"/>
  <c r="T2826" i="2"/>
  <c r="S2827" i="2"/>
  <c r="T2827" i="2"/>
  <c r="S2828" i="2"/>
  <c r="T2828" i="2"/>
  <c r="S2829" i="2"/>
  <c r="T2829" i="2"/>
  <c r="S2830" i="2"/>
  <c r="T2830" i="2"/>
  <c r="S2831" i="2"/>
  <c r="T2831" i="2"/>
  <c r="S2832" i="2"/>
  <c r="T2832" i="2"/>
  <c r="S2833" i="2"/>
  <c r="T2833" i="2"/>
  <c r="S2834" i="2"/>
  <c r="T2834" i="2"/>
  <c r="S2835" i="2"/>
  <c r="T2835" i="2"/>
  <c r="S2836" i="2"/>
  <c r="T2836" i="2"/>
  <c r="S2837" i="2"/>
  <c r="T2837" i="2"/>
  <c r="S2838" i="2"/>
  <c r="T2838" i="2"/>
  <c r="S2839" i="2"/>
  <c r="T2839" i="2"/>
  <c r="S2840" i="2"/>
  <c r="T2840" i="2"/>
  <c r="S2841" i="2"/>
  <c r="T2841" i="2"/>
  <c r="S2842" i="2"/>
  <c r="T2842" i="2"/>
  <c r="S2843" i="2"/>
  <c r="T2843" i="2"/>
  <c r="S2844" i="2"/>
  <c r="T2844" i="2"/>
  <c r="S2845" i="2"/>
  <c r="T2845" i="2"/>
  <c r="S2846" i="2"/>
  <c r="T2846" i="2"/>
  <c r="S2847" i="2"/>
  <c r="T2847" i="2"/>
  <c r="S2848" i="2"/>
  <c r="T2848" i="2"/>
  <c r="S2849" i="2"/>
  <c r="T2849" i="2"/>
  <c r="S2850" i="2"/>
  <c r="T2850" i="2"/>
  <c r="S2851" i="2"/>
  <c r="T2851" i="2"/>
  <c r="S2852" i="2"/>
  <c r="T2852" i="2"/>
  <c r="S2853" i="2"/>
  <c r="T2853" i="2"/>
  <c r="S2854" i="2"/>
  <c r="T2854" i="2"/>
  <c r="S2855" i="2"/>
  <c r="T2855" i="2"/>
  <c r="S2856" i="2"/>
  <c r="T2856" i="2"/>
  <c r="S2857" i="2"/>
  <c r="T2857" i="2"/>
  <c r="S2858" i="2"/>
  <c r="T2858" i="2"/>
  <c r="S2859" i="2"/>
  <c r="T2859" i="2"/>
  <c r="S2860" i="2"/>
  <c r="T2860" i="2"/>
  <c r="S2861" i="2"/>
  <c r="T2861" i="2"/>
  <c r="S2862" i="2"/>
  <c r="T2862" i="2"/>
  <c r="S2863" i="2"/>
  <c r="T2863" i="2"/>
  <c r="S2864" i="2"/>
  <c r="T2864" i="2"/>
  <c r="S2865" i="2"/>
  <c r="T2865" i="2"/>
  <c r="S2866" i="2"/>
  <c r="T2866" i="2"/>
  <c r="S2867" i="2"/>
  <c r="T2867" i="2"/>
  <c r="S2868" i="2"/>
  <c r="T2868" i="2"/>
  <c r="S2869" i="2"/>
  <c r="T2869" i="2"/>
  <c r="S2870" i="2"/>
  <c r="T2870" i="2"/>
  <c r="S2871" i="2"/>
  <c r="T2871" i="2"/>
  <c r="S2872" i="2"/>
  <c r="T2872" i="2"/>
  <c r="S2873" i="2"/>
  <c r="T2873" i="2"/>
  <c r="S2874" i="2"/>
  <c r="T2874" i="2"/>
  <c r="S2875" i="2"/>
  <c r="T2875" i="2"/>
  <c r="S2876" i="2"/>
  <c r="T2876" i="2"/>
  <c r="S2877" i="2"/>
  <c r="T2877" i="2"/>
  <c r="S2878" i="2"/>
  <c r="T2878" i="2"/>
  <c r="S2879" i="2"/>
  <c r="T2879" i="2"/>
  <c r="S2880" i="2"/>
  <c r="T2880" i="2"/>
  <c r="S2881" i="2"/>
  <c r="T2881" i="2"/>
  <c r="S2882" i="2"/>
  <c r="T2882" i="2"/>
  <c r="S2883" i="2"/>
  <c r="T2883" i="2"/>
  <c r="S2884" i="2"/>
  <c r="T2884" i="2"/>
  <c r="S2885" i="2"/>
  <c r="T2885" i="2"/>
  <c r="S2886" i="2"/>
  <c r="T2886" i="2"/>
  <c r="S2887" i="2"/>
  <c r="T2887" i="2"/>
  <c r="S2888" i="2"/>
  <c r="T2888" i="2"/>
  <c r="S2889" i="2"/>
  <c r="T2889" i="2"/>
  <c r="S2890" i="2"/>
  <c r="T2890" i="2"/>
  <c r="S2891" i="2"/>
  <c r="T2891" i="2"/>
  <c r="S2892" i="2"/>
  <c r="T2892" i="2"/>
  <c r="S2893" i="2"/>
  <c r="T2893" i="2"/>
  <c r="S2894" i="2"/>
  <c r="T2894" i="2"/>
  <c r="S2895" i="2"/>
  <c r="T2895" i="2"/>
  <c r="S2896" i="2"/>
  <c r="T2896" i="2"/>
  <c r="S2897" i="2"/>
  <c r="T2897" i="2"/>
  <c r="S2898" i="2"/>
  <c r="T2898" i="2"/>
  <c r="S2899" i="2"/>
  <c r="T2899" i="2"/>
  <c r="S2900" i="2"/>
  <c r="T2900" i="2"/>
  <c r="S2901" i="2"/>
  <c r="T2901" i="2"/>
  <c r="S2902" i="2"/>
  <c r="T2902" i="2"/>
  <c r="S2903" i="2"/>
  <c r="T2903" i="2"/>
  <c r="S2904" i="2"/>
  <c r="T2904" i="2"/>
  <c r="S2905" i="2"/>
  <c r="T2905" i="2"/>
  <c r="S2906" i="2"/>
  <c r="T2906" i="2"/>
  <c r="S2907" i="2"/>
  <c r="T2907" i="2"/>
  <c r="S2908" i="2"/>
  <c r="T2908" i="2"/>
  <c r="S2909" i="2"/>
  <c r="T2909" i="2"/>
  <c r="S2910" i="2"/>
  <c r="T2910" i="2"/>
  <c r="S2911" i="2"/>
  <c r="T2911" i="2"/>
  <c r="S2912" i="2"/>
  <c r="T2912" i="2"/>
  <c r="S2913" i="2"/>
  <c r="T2913" i="2"/>
  <c r="S2914" i="2"/>
  <c r="T2914" i="2"/>
  <c r="S2915" i="2"/>
  <c r="T2915" i="2"/>
  <c r="S2916" i="2"/>
  <c r="T2916" i="2"/>
  <c r="S2917" i="2"/>
  <c r="T2917" i="2"/>
  <c r="S2918" i="2"/>
  <c r="T2918" i="2"/>
  <c r="S2919" i="2"/>
  <c r="T2919" i="2"/>
  <c r="S2920" i="2"/>
  <c r="T2920" i="2"/>
  <c r="S2921" i="2"/>
  <c r="T2921" i="2"/>
  <c r="S2922" i="2"/>
  <c r="T2922" i="2"/>
  <c r="S2923" i="2"/>
  <c r="T2923" i="2"/>
  <c r="S2924" i="2"/>
  <c r="T2924" i="2"/>
  <c r="S2925" i="2"/>
  <c r="T2925" i="2"/>
  <c r="S2926" i="2"/>
  <c r="T2926" i="2"/>
  <c r="S2927" i="2"/>
  <c r="T2927" i="2"/>
  <c r="S2928" i="2"/>
  <c r="T2928" i="2"/>
  <c r="S2929" i="2"/>
  <c r="T2929" i="2"/>
  <c r="S2930" i="2"/>
  <c r="T2930" i="2"/>
  <c r="S2931" i="2"/>
  <c r="T2931" i="2"/>
  <c r="S2932" i="2"/>
  <c r="T2932" i="2"/>
  <c r="S2933" i="2"/>
  <c r="T2933" i="2"/>
  <c r="S2934" i="2"/>
  <c r="T2934" i="2"/>
  <c r="S2935" i="2"/>
  <c r="T2935" i="2"/>
  <c r="S2936" i="2"/>
  <c r="T2936" i="2"/>
  <c r="S2937" i="2"/>
  <c r="T2937" i="2"/>
  <c r="S2938" i="2"/>
  <c r="T2938" i="2"/>
  <c r="S2939" i="2"/>
  <c r="T2939" i="2"/>
  <c r="S2940" i="2"/>
  <c r="T2940" i="2"/>
  <c r="S2941" i="2"/>
  <c r="T2941" i="2"/>
  <c r="S2942" i="2"/>
  <c r="T2942" i="2"/>
  <c r="S2943" i="2"/>
  <c r="T2943" i="2"/>
  <c r="S2944" i="2"/>
  <c r="T2944" i="2"/>
  <c r="S2945" i="2"/>
  <c r="T2945" i="2"/>
  <c r="S2946" i="2"/>
  <c r="T2946" i="2"/>
  <c r="S2947" i="2"/>
  <c r="T2947" i="2"/>
  <c r="S2948" i="2"/>
  <c r="T2948" i="2"/>
  <c r="S2949" i="2"/>
  <c r="T2949" i="2"/>
  <c r="S2950" i="2"/>
  <c r="T2950" i="2"/>
  <c r="S2951" i="2"/>
  <c r="T2951" i="2"/>
  <c r="S2952" i="2"/>
  <c r="T2952" i="2"/>
  <c r="S2953" i="2"/>
  <c r="T2953" i="2"/>
  <c r="S2954" i="2"/>
  <c r="T2954" i="2"/>
  <c r="S2955" i="2"/>
  <c r="T2955" i="2"/>
  <c r="S2956" i="2"/>
  <c r="T2956" i="2"/>
  <c r="S2957" i="2"/>
  <c r="T2957" i="2"/>
  <c r="S2958" i="2"/>
  <c r="T2958" i="2"/>
  <c r="S2959" i="2"/>
  <c r="T2959" i="2"/>
  <c r="S2960" i="2"/>
  <c r="T2960" i="2"/>
  <c r="S2961" i="2"/>
  <c r="T2961" i="2"/>
  <c r="S2962" i="2"/>
  <c r="T2962" i="2"/>
  <c r="S2963" i="2"/>
  <c r="T2963" i="2"/>
  <c r="S2964" i="2"/>
  <c r="T2964" i="2"/>
  <c r="S2965" i="2"/>
  <c r="T2965" i="2"/>
  <c r="S2966" i="2"/>
  <c r="T2966" i="2"/>
  <c r="S2967" i="2"/>
  <c r="T2967" i="2"/>
  <c r="S2968" i="2"/>
  <c r="T2968" i="2"/>
  <c r="S2969" i="2"/>
  <c r="T2969" i="2"/>
  <c r="S2970" i="2"/>
  <c r="T2970" i="2"/>
  <c r="S2971" i="2"/>
  <c r="T2971" i="2"/>
  <c r="S2972" i="2"/>
  <c r="T2972" i="2"/>
  <c r="S2973" i="2"/>
  <c r="T2973" i="2"/>
  <c r="S2974" i="2"/>
  <c r="T2974" i="2"/>
  <c r="S2975" i="2"/>
  <c r="T2975" i="2"/>
  <c r="S2976" i="2"/>
  <c r="T2976" i="2"/>
  <c r="S2977" i="2"/>
  <c r="T2977" i="2"/>
  <c r="S2978" i="2"/>
  <c r="T2978" i="2"/>
  <c r="S2979" i="2"/>
  <c r="T2979" i="2"/>
  <c r="S2980" i="2"/>
  <c r="T2980" i="2"/>
  <c r="S2981" i="2"/>
  <c r="T2981" i="2"/>
  <c r="S2982" i="2"/>
  <c r="T2982" i="2"/>
  <c r="S2983" i="2"/>
  <c r="T2983" i="2"/>
  <c r="S2984" i="2"/>
  <c r="T2984" i="2"/>
  <c r="S2985" i="2"/>
  <c r="T2985" i="2"/>
  <c r="S2986" i="2"/>
  <c r="T2986" i="2"/>
  <c r="S2987" i="2"/>
  <c r="T2987" i="2"/>
  <c r="S2988" i="2"/>
  <c r="T2988" i="2"/>
  <c r="S2989" i="2"/>
  <c r="T2989" i="2"/>
  <c r="S2990" i="2"/>
  <c r="T2990" i="2"/>
  <c r="S2991" i="2"/>
  <c r="T2991" i="2"/>
  <c r="S2992" i="2"/>
  <c r="T2992" i="2"/>
  <c r="S2993" i="2"/>
  <c r="T2993" i="2"/>
  <c r="S2994" i="2"/>
  <c r="T2994" i="2"/>
  <c r="S2995" i="2"/>
  <c r="T2995" i="2"/>
  <c r="S2996" i="2"/>
  <c r="T2996" i="2"/>
  <c r="S2997" i="2"/>
  <c r="T2997" i="2"/>
  <c r="S2998" i="2"/>
  <c r="T2998" i="2"/>
  <c r="S2999" i="2"/>
  <c r="T2999" i="2"/>
  <c r="S3000" i="2"/>
  <c r="T3000" i="2"/>
  <c r="S3001" i="2"/>
  <c r="T3001" i="2"/>
  <c r="S3002" i="2"/>
  <c r="T3002" i="2"/>
  <c r="S3003" i="2"/>
  <c r="T3003" i="2"/>
  <c r="S3004" i="2"/>
  <c r="T3004" i="2"/>
  <c r="S3005" i="2"/>
  <c r="T3005" i="2"/>
  <c r="S3006" i="2"/>
  <c r="T3006" i="2"/>
  <c r="S3007" i="2"/>
  <c r="T3007" i="2"/>
  <c r="S3008" i="2"/>
  <c r="T3008" i="2"/>
  <c r="S3009" i="2"/>
  <c r="T3009" i="2"/>
  <c r="S3010" i="2"/>
  <c r="T3010" i="2"/>
  <c r="S3011" i="2"/>
  <c r="T3011" i="2"/>
  <c r="S3012" i="2"/>
  <c r="T3012" i="2"/>
  <c r="S3013" i="2"/>
  <c r="T3013" i="2"/>
  <c r="S3014" i="2"/>
  <c r="T3014" i="2"/>
  <c r="S3015" i="2"/>
  <c r="T3015" i="2"/>
  <c r="S3016" i="2"/>
  <c r="T3016" i="2"/>
  <c r="S3017" i="2"/>
  <c r="T3017" i="2"/>
  <c r="S3018" i="2"/>
  <c r="T3018" i="2"/>
  <c r="S3019" i="2"/>
  <c r="T3019" i="2"/>
  <c r="S3020" i="2"/>
  <c r="T3020" i="2"/>
  <c r="S3021" i="2"/>
  <c r="T3021" i="2"/>
  <c r="S3022" i="2"/>
  <c r="T3022" i="2"/>
  <c r="S3023" i="2"/>
  <c r="T3023" i="2"/>
  <c r="S3024" i="2"/>
  <c r="T3024" i="2"/>
  <c r="S3025" i="2"/>
  <c r="T3025" i="2"/>
  <c r="S3026" i="2"/>
  <c r="T3026" i="2"/>
  <c r="S3027" i="2"/>
  <c r="T3027" i="2"/>
  <c r="S3028" i="2"/>
  <c r="T3028" i="2"/>
  <c r="S3029" i="2"/>
  <c r="T3029" i="2"/>
  <c r="S3030" i="2"/>
  <c r="T3030" i="2"/>
  <c r="S3031" i="2"/>
  <c r="T3031" i="2"/>
  <c r="S3032" i="2"/>
  <c r="T3032" i="2"/>
  <c r="S3033" i="2"/>
  <c r="T3033" i="2"/>
  <c r="S3034" i="2"/>
  <c r="T3034" i="2"/>
  <c r="S3035" i="2"/>
  <c r="T3035" i="2"/>
  <c r="S3036" i="2"/>
  <c r="T3036" i="2"/>
  <c r="S3037" i="2"/>
  <c r="T3037" i="2"/>
  <c r="S3038" i="2"/>
  <c r="T3038" i="2"/>
  <c r="S3039" i="2"/>
  <c r="T3039" i="2"/>
  <c r="S3040" i="2"/>
  <c r="T3040" i="2"/>
  <c r="S3041" i="2"/>
  <c r="T3041" i="2"/>
  <c r="S3042" i="2"/>
  <c r="T3042" i="2"/>
  <c r="S3043" i="2"/>
  <c r="T3043" i="2"/>
  <c r="S3044" i="2"/>
  <c r="T3044" i="2"/>
  <c r="S3045" i="2"/>
  <c r="T3045" i="2"/>
  <c r="S3046" i="2"/>
  <c r="T3046" i="2"/>
  <c r="S3047" i="2"/>
  <c r="T3047" i="2"/>
  <c r="S3048" i="2"/>
  <c r="T3048" i="2"/>
  <c r="S3049" i="2"/>
  <c r="T3049" i="2"/>
  <c r="S3050" i="2"/>
  <c r="T3050" i="2"/>
  <c r="S3051" i="2"/>
  <c r="T3051" i="2"/>
  <c r="S3052" i="2"/>
  <c r="T3052" i="2"/>
  <c r="S3053" i="2"/>
  <c r="T3053" i="2"/>
  <c r="S3054" i="2"/>
  <c r="T3054" i="2"/>
  <c r="S3055" i="2"/>
  <c r="T3055" i="2"/>
  <c r="S3056" i="2"/>
  <c r="T3056" i="2"/>
  <c r="S3057" i="2"/>
  <c r="T3057" i="2"/>
  <c r="S3058" i="2"/>
  <c r="T3058" i="2"/>
  <c r="S3059" i="2"/>
  <c r="T3059" i="2"/>
  <c r="S3060" i="2"/>
  <c r="T3060" i="2"/>
  <c r="S3061" i="2"/>
  <c r="T3061" i="2"/>
  <c r="S3062" i="2"/>
  <c r="T3062" i="2"/>
  <c r="S3063" i="2"/>
  <c r="T3063" i="2"/>
  <c r="S3064" i="2"/>
  <c r="T3064" i="2"/>
  <c r="S3065" i="2"/>
  <c r="T3065" i="2"/>
  <c r="S3066" i="2"/>
  <c r="T3066" i="2"/>
  <c r="S3067" i="2"/>
  <c r="T3067" i="2"/>
  <c r="S3068" i="2"/>
  <c r="T3068" i="2"/>
  <c r="S3069" i="2"/>
  <c r="T3069" i="2"/>
  <c r="S3070" i="2"/>
  <c r="T3070" i="2"/>
  <c r="S3071" i="2"/>
  <c r="T3071" i="2"/>
  <c r="S3072" i="2"/>
  <c r="T3072" i="2"/>
  <c r="S3073" i="2"/>
  <c r="T3073" i="2"/>
  <c r="S3074" i="2"/>
  <c r="T3074" i="2"/>
  <c r="S3075" i="2"/>
  <c r="T3075" i="2"/>
  <c r="S3076" i="2"/>
  <c r="T3076" i="2"/>
  <c r="S3077" i="2"/>
  <c r="T3077" i="2"/>
  <c r="S3078" i="2"/>
  <c r="T3078" i="2"/>
  <c r="S3079" i="2"/>
  <c r="T3079" i="2"/>
  <c r="S3080" i="2"/>
  <c r="T3080" i="2"/>
  <c r="S3081" i="2"/>
  <c r="T3081" i="2"/>
  <c r="S3082" i="2"/>
  <c r="T3082" i="2"/>
  <c r="S3083" i="2"/>
  <c r="T3083" i="2"/>
  <c r="S3084" i="2"/>
  <c r="T3084" i="2"/>
  <c r="S3085" i="2"/>
  <c r="T3085" i="2"/>
  <c r="S3086" i="2"/>
  <c r="T3086" i="2"/>
  <c r="S3087" i="2"/>
  <c r="T3087" i="2"/>
  <c r="S3088" i="2"/>
  <c r="T3088" i="2"/>
  <c r="S3089" i="2"/>
  <c r="T3089" i="2"/>
  <c r="S3090" i="2"/>
  <c r="T3090" i="2"/>
  <c r="S3091" i="2"/>
  <c r="T3091" i="2"/>
  <c r="S3092" i="2"/>
  <c r="T3092" i="2"/>
  <c r="S3093" i="2"/>
  <c r="T3093" i="2"/>
  <c r="S3094" i="2"/>
  <c r="T3094" i="2"/>
  <c r="S3095" i="2"/>
  <c r="T3095" i="2"/>
  <c r="S3096" i="2"/>
  <c r="T3096" i="2"/>
  <c r="S3097" i="2"/>
  <c r="T3097" i="2"/>
  <c r="S3098" i="2"/>
  <c r="T3098" i="2"/>
  <c r="S3099" i="2"/>
  <c r="T3099" i="2"/>
  <c r="S3100" i="2"/>
  <c r="T3100" i="2"/>
  <c r="S3101" i="2"/>
  <c r="T3101" i="2"/>
  <c r="S3102" i="2"/>
  <c r="T3102" i="2"/>
  <c r="S3103" i="2"/>
  <c r="T3103" i="2"/>
  <c r="S3104" i="2"/>
  <c r="T3104" i="2"/>
  <c r="S3105" i="2"/>
  <c r="T3105" i="2"/>
  <c r="S3106" i="2"/>
  <c r="T3106" i="2"/>
  <c r="S3107" i="2"/>
  <c r="T3107" i="2"/>
  <c r="S3108" i="2"/>
  <c r="T3108" i="2"/>
  <c r="S3109" i="2"/>
  <c r="T3109" i="2"/>
  <c r="S3110" i="2"/>
  <c r="T3110" i="2"/>
  <c r="S3111" i="2"/>
  <c r="T3111" i="2"/>
  <c r="S3112" i="2"/>
  <c r="T3112" i="2"/>
  <c r="S3113" i="2"/>
  <c r="T3113" i="2"/>
  <c r="S3114" i="2"/>
  <c r="T3114" i="2"/>
  <c r="S3115" i="2"/>
  <c r="T3115" i="2"/>
  <c r="S3116" i="2"/>
  <c r="T3116" i="2"/>
  <c r="S3117" i="2"/>
  <c r="T3117" i="2"/>
  <c r="S3118" i="2"/>
  <c r="T3118" i="2"/>
  <c r="S3119" i="2"/>
  <c r="T3119" i="2"/>
  <c r="S3120" i="2"/>
  <c r="T3120" i="2"/>
  <c r="S3121" i="2"/>
  <c r="T3121" i="2"/>
  <c r="S3122" i="2"/>
  <c r="T3122" i="2"/>
  <c r="S3123" i="2"/>
  <c r="T3123" i="2"/>
  <c r="S3124" i="2"/>
  <c r="T3124" i="2"/>
  <c r="S3125" i="2"/>
  <c r="T3125" i="2"/>
  <c r="S3126" i="2"/>
  <c r="T3126" i="2"/>
  <c r="S3127" i="2"/>
  <c r="T3127" i="2"/>
  <c r="S3128" i="2"/>
  <c r="T3128" i="2"/>
  <c r="S3129" i="2"/>
  <c r="T3129" i="2"/>
  <c r="S3130" i="2"/>
  <c r="T3130" i="2"/>
  <c r="S3131" i="2"/>
  <c r="T3131" i="2"/>
  <c r="S3132" i="2"/>
  <c r="T3132" i="2"/>
  <c r="S3133" i="2"/>
  <c r="T3133" i="2"/>
  <c r="S3134" i="2"/>
  <c r="T3134" i="2"/>
  <c r="S3135" i="2"/>
  <c r="T3135" i="2"/>
  <c r="S3136" i="2"/>
  <c r="T3136" i="2"/>
  <c r="S3137" i="2"/>
  <c r="T3137" i="2"/>
  <c r="S3138" i="2"/>
  <c r="T3138" i="2"/>
  <c r="S3139" i="2"/>
  <c r="T3139" i="2"/>
  <c r="S3140" i="2"/>
  <c r="T3140" i="2"/>
  <c r="S3141" i="2"/>
  <c r="T3141" i="2"/>
  <c r="S3142" i="2"/>
  <c r="T3142" i="2"/>
  <c r="S3143" i="2"/>
  <c r="T3143" i="2"/>
  <c r="S3144" i="2"/>
  <c r="T3144" i="2"/>
  <c r="S3145" i="2"/>
  <c r="T3145" i="2"/>
  <c r="S3146" i="2"/>
  <c r="T3146" i="2"/>
  <c r="S3147" i="2"/>
  <c r="T3147" i="2"/>
  <c r="S3148" i="2"/>
  <c r="T3148" i="2"/>
  <c r="S3149" i="2"/>
  <c r="T3149" i="2"/>
  <c r="S3150" i="2"/>
  <c r="T3150" i="2"/>
  <c r="S3151" i="2"/>
  <c r="T3151" i="2"/>
  <c r="S3152" i="2"/>
  <c r="T3152" i="2"/>
  <c r="S3153" i="2"/>
  <c r="T3153" i="2"/>
  <c r="S3154" i="2"/>
  <c r="T3154" i="2"/>
  <c r="S3155" i="2"/>
  <c r="T3155" i="2"/>
  <c r="S3156" i="2"/>
  <c r="T3156" i="2"/>
  <c r="S3157" i="2"/>
  <c r="T3157" i="2"/>
  <c r="S3158" i="2"/>
  <c r="T3158" i="2"/>
  <c r="S3159" i="2"/>
  <c r="T3159" i="2"/>
  <c r="S3160" i="2"/>
  <c r="T3160" i="2"/>
  <c r="S3161" i="2"/>
  <c r="T3161" i="2"/>
  <c r="S3162" i="2"/>
  <c r="T3162" i="2"/>
  <c r="S3163" i="2"/>
  <c r="T3163" i="2"/>
  <c r="S3164" i="2"/>
  <c r="T3164" i="2"/>
  <c r="S3165" i="2"/>
  <c r="T3165" i="2"/>
  <c r="S3166" i="2"/>
  <c r="T3166" i="2"/>
  <c r="S3167" i="2"/>
  <c r="T3167" i="2"/>
  <c r="S3168" i="2"/>
  <c r="T3168" i="2"/>
  <c r="S3169" i="2"/>
  <c r="T3169" i="2"/>
  <c r="S3170" i="2"/>
  <c r="T3170" i="2"/>
  <c r="S3171" i="2"/>
  <c r="T3171" i="2"/>
  <c r="S3172" i="2"/>
  <c r="T3172" i="2"/>
  <c r="S3173" i="2"/>
  <c r="T3173" i="2"/>
  <c r="S3174" i="2"/>
  <c r="T3174" i="2"/>
  <c r="S3175" i="2"/>
  <c r="T3175" i="2"/>
  <c r="S3176" i="2"/>
  <c r="T3176" i="2"/>
  <c r="S3177" i="2"/>
  <c r="T3177" i="2"/>
  <c r="S3178" i="2"/>
  <c r="T3178" i="2"/>
  <c r="S3179" i="2"/>
  <c r="T3179" i="2"/>
  <c r="S3180" i="2"/>
  <c r="T3180" i="2"/>
  <c r="S3181" i="2"/>
  <c r="T3181" i="2"/>
  <c r="S3182" i="2"/>
  <c r="T3182" i="2"/>
  <c r="S3183" i="2"/>
  <c r="T3183" i="2"/>
  <c r="S3184" i="2"/>
  <c r="T3184" i="2"/>
  <c r="S3185" i="2"/>
  <c r="T3185" i="2"/>
  <c r="S3186" i="2"/>
  <c r="T3186" i="2"/>
  <c r="S3187" i="2"/>
  <c r="T3187" i="2"/>
  <c r="S3188" i="2"/>
  <c r="T3188" i="2"/>
  <c r="S3189" i="2"/>
  <c r="T3189" i="2"/>
  <c r="S3190" i="2"/>
  <c r="T3190" i="2"/>
  <c r="S3191" i="2"/>
  <c r="T3191" i="2"/>
  <c r="S3192" i="2"/>
  <c r="T3192" i="2"/>
  <c r="S3193" i="2"/>
  <c r="T3193" i="2"/>
  <c r="S3194" i="2"/>
  <c r="T3194" i="2"/>
  <c r="S3195" i="2"/>
  <c r="T3195" i="2"/>
  <c r="S3196" i="2"/>
  <c r="T3196" i="2"/>
  <c r="S3197" i="2"/>
  <c r="T3197" i="2"/>
  <c r="S3198" i="2"/>
  <c r="T3198" i="2"/>
  <c r="S3199" i="2"/>
  <c r="T3199" i="2"/>
  <c r="S3200" i="2"/>
  <c r="T3200" i="2"/>
  <c r="S3201" i="2"/>
  <c r="T3201" i="2"/>
  <c r="S3202" i="2"/>
  <c r="T3202" i="2"/>
  <c r="S3203" i="2"/>
  <c r="T3203" i="2"/>
  <c r="S3204" i="2"/>
  <c r="T3204" i="2"/>
  <c r="S3205" i="2"/>
  <c r="T3205" i="2"/>
  <c r="S3206" i="2"/>
  <c r="T3206" i="2"/>
  <c r="S3207" i="2"/>
  <c r="T3207" i="2"/>
  <c r="S3208" i="2"/>
  <c r="T3208" i="2"/>
  <c r="S3209" i="2"/>
  <c r="T3209" i="2"/>
  <c r="S3210" i="2"/>
  <c r="T3210" i="2"/>
  <c r="S3211" i="2"/>
  <c r="T3211" i="2"/>
  <c r="S3212" i="2"/>
  <c r="T3212" i="2"/>
  <c r="S3213" i="2"/>
  <c r="T3213" i="2"/>
  <c r="S3214" i="2"/>
  <c r="T3214" i="2"/>
  <c r="S3215" i="2"/>
  <c r="T3215" i="2"/>
  <c r="S3216" i="2"/>
  <c r="T3216" i="2"/>
  <c r="S3217" i="2"/>
  <c r="T3217" i="2"/>
  <c r="S3218" i="2"/>
  <c r="T3218" i="2"/>
  <c r="S3219" i="2"/>
  <c r="T3219" i="2"/>
  <c r="S3220" i="2"/>
  <c r="T3220" i="2"/>
  <c r="S3221" i="2"/>
  <c r="T3221" i="2"/>
  <c r="S3222" i="2"/>
  <c r="T3222" i="2"/>
  <c r="S3223" i="2"/>
  <c r="T3223" i="2"/>
  <c r="S3224" i="2"/>
  <c r="T3224" i="2"/>
  <c r="S3225" i="2"/>
  <c r="T3225" i="2"/>
  <c r="S3226" i="2"/>
  <c r="T3226" i="2"/>
  <c r="S3227" i="2"/>
  <c r="T3227" i="2"/>
  <c r="S3228" i="2"/>
  <c r="T3228" i="2"/>
  <c r="S3229" i="2"/>
  <c r="T3229" i="2"/>
  <c r="S3230" i="2"/>
  <c r="T3230" i="2"/>
  <c r="S3231" i="2"/>
  <c r="T3231" i="2"/>
  <c r="S3232" i="2"/>
  <c r="T3232" i="2"/>
  <c r="S3233" i="2"/>
  <c r="T3233" i="2"/>
  <c r="S3234" i="2"/>
  <c r="T3234" i="2"/>
  <c r="S3235" i="2"/>
  <c r="T3235" i="2"/>
  <c r="S3236" i="2"/>
  <c r="T3236" i="2"/>
  <c r="S3237" i="2"/>
  <c r="T3237" i="2"/>
  <c r="S3238" i="2"/>
  <c r="T3238" i="2"/>
  <c r="S3239" i="2"/>
  <c r="T3239" i="2"/>
  <c r="S3240" i="2"/>
  <c r="T3240" i="2"/>
  <c r="S3241" i="2"/>
  <c r="T3241" i="2"/>
  <c r="S3242" i="2"/>
  <c r="T3242" i="2"/>
  <c r="S3243" i="2"/>
  <c r="T3243" i="2"/>
  <c r="S3244" i="2"/>
  <c r="T3244" i="2"/>
  <c r="S3245" i="2"/>
  <c r="T3245" i="2"/>
  <c r="S3246" i="2"/>
  <c r="T3246" i="2"/>
  <c r="S3247" i="2"/>
  <c r="T3247" i="2"/>
  <c r="S3248" i="2"/>
  <c r="T3248" i="2"/>
  <c r="S3249" i="2"/>
  <c r="T3249" i="2"/>
  <c r="S3250" i="2"/>
  <c r="T3250" i="2"/>
  <c r="S3251" i="2"/>
  <c r="T3251" i="2"/>
  <c r="S3252" i="2"/>
  <c r="T3252" i="2"/>
  <c r="S3253" i="2"/>
  <c r="T3253" i="2"/>
  <c r="S3254" i="2"/>
  <c r="T3254" i="2"/>
  <c r="S3255" i="2"/>
  <c r="T3255" i="2"/>
  <c r="S3256" i="2"/>
  <c r="T3256" i="2"/>
  <c r="S3257" i="2"/>
  <c r="T3257" i="2"/>
  <c r="S3258" i="2"/>
  <c r="T3258" i="2"/>
  <c r="S3259" i="2"/>
  <c r="T3259" i="2"/>
  <c r="S3260" i="2"/>
  <c r="T3260" i="2"/>
  <c r="S3261" i="2"/>
  <c r="T3261" i="2"/>
  <c r="S3262" i="2"/>
  <c r="T3262" i="2"/>
  <c r="S3263" i="2"/>
  <c r="T3263" i="2"/>
  <c r="S3264" i="2"/>
  <c r="T3264" i="2"/>
  <c r="S3265" i="2"/>
  <c r="T3265" i="2"/>
  <c r="S3266" i="2"/>
  <c r="T3266" i="2"/>
  <c r="S3267" i="2"/>
  <c r="T3267" i="2"/>
  <c r="S3268" i="2"/>
  <c r="T3268" i="2"/>
  <c r="S3269" i="2"/>
  <c r="T3269" i="2"/>
  <c r="S3270" i="2"/>
  <c r="T3270" i="2"/>
  <c r="S3271" i="2"/>
  <c r="T3271" i="2"/>
  <c r="S3272" i="2"/>
  <c r="T3272" i="2"/>
  <c r="S3273" i="2"/>
  <c r="T3273" i="2"/>
  <c r="S3274" i="2"/>
  <c r="T3274" i="2"/>
  <c r="S3275" i="2"/>
  <c r="T3275" i="2"/>
  <c r="S3276" i="2"/>
  <c r="T3276" i="2"/>
  <c r="S3277" i="2"/>
  <c r="T3277" i="2"/>
  <c r="S3278" i="2"/>
  <c r="T3278" i="2"/>
  <c r="S3279" i="2"/>
  <c r="T3279" i="2"/>
  <c r="S3280" i="2"/>
  <c r="T3280" i="2"/>
  <c r="S3281" i="2"/>
  <c r="T3281" i="2"/>
  <c r="S3282" i="2"/>
  <c r="T3282" i="2"/>
  <c r="S3283" i="2"/>
  <c r="T3283" i="2"/>
  <c r="S3284" i="2"/>
  <c r="T3284" i="2"/>
  <c r="S3285" i="2"/>
  <c r="T3285" i="2"/>
  <c r="S3286" i="2"/>
  <c r="T3286" i="2"/>
  <c r="S3287" i="2"/>
  <c r="T3287" i="2"/>
  <c r="S3288" i="2"/>
  <c r="T3288" i="2"/>
  <c r="S3289" i="2"/>
  <c r="T3289" i="2"/>
  <c r="S3290" i="2"/>
  <c r="T3290" i="2"/>
  <c r="S3291" i="2"/>
  <c r="T3291" i="2"/>
  <c r="S3292" i="2"/>
  <c r="T3292" i="2"/>
  <c r="S3293" i="2"/>
  <c r="T3293" i="2"/>
  <c r="S3294" i="2"/>
  <c r="T3294" i="2"/>
  <c r="S3295" i="2"/>
  <c r="T3295" i="2"/>
  <c r="S3296" i="2"/>
  <c r="T3296" i="2"/>
  <c r="S3297" i="2"/>
  <c r="T3297" i="2"/>
  <c r="S3298" i="2"/>
  <c r="T3298" i="2"/>
  <c r="S3299" i="2"/>
  <c r="T3299" i="2"/>
  <c r="S3300" i="2"/>
  <c r="T3300" i="2"/>
  <c r="S3301" i="2"/>
  <c r="T3301" i="2"/>
  <c r="S3302" i="2"/>
  <c r="T3302" i="2"/>
  <c r="S3303" i="2"/>
  <c r="T3303" i="2"/>
  <c r="S3304" i="2"/>
  <c r="T3304" i="2"/>
  <c r="S3305" i="2"/>
  <c r="T3305" i="2"/>
  <c r="S3306" i="2"/>
  <c r="T3306" i="2"/>
  <c r="S3307" i="2"/>
  <c r="T3307" i="2"/>
  <c r="S3308" i="2"/>
  <c r="T3308" i="2"/>
  <c r="S3309" i="2"/>
  <c r="T3309" i="2"/>
  <c r="S3310" i="2"/>
  <c r="T3310" i="2"/>
  <c r="S3311" i="2"/>
  <c r="T3311" i="2"/>
  <c r="S3312" i="2"/>
  <c r="T3312" i="2"/>
  <c r="S3313" i="2"/>
  <c r="T3313" i="2"/>
  <c r="S3314" i="2"/>
  <c r="T3314" i="2"/>
  <c r="S3315" i="2"/>
  <c r="T3315" i="2"/>
  <c r="S3316" i="2"/>
  <c r="T3316" i="2"/>
  <c r="S3317" i="2"/>
  <c r="T3317" i="2"/>
  <c r="S3318" i="2"/>
  <c r="T3318" i="2"/>
  <c r="S3319" i="2"/>
  <c r="T3319" i="2"/>
  <c r="S3320" i="2"/>
  <c r="T3320" i="2"/>
  <c r="S3321" i="2"/>
  <c r="T3321" i="2"/>
  <c r="S3322" i="2"/>
  <c r="T3322" i="2"/>
  <c r="S3323" i="2"/>
  <c r="T3323" i="2"/>
  <c r="S3324" i="2"/>
  <c r="T3324" i="2"/>
  <c r="S3325" i="2"/>
  <c r="T3325" i="2"/>
  <c r="S3326" i="2"/>
  <c r="T3326" i="2"/>
  <c r="S3327" i="2"/>
  <c r="T3327" i="2"/>
  <c r="S3328" i="2"/>
  <c r="T3328" i="2"/>
  <c r="S3329" i="2"/>
  <c r="T3329" i="2"/>
  <c r="S3330" i="2"/>
  <c r="T3330" i="2"/>
  <c r="S3331" i="2"/>
  <c r="T3331" i="2"/>
  <c r="S3332" i="2"/>
  <c r="T3332" i="2"/>
  <c r="S3333" i="2"/>
  <c r="T3333" i="2"/>
  <c r="S3334" i="2"/>
  <c r="T3334" i="2"/>
  <c r="S3335" i="2"/>
  <c r="T3335" i="2"/>
  <c r="S3336" i="2"/>
  <c r="T3336" i="2"/>
  <c r="S3337" i="2"/>
  <c r="T3337" i="2"/>
  <c r="S3338" i="2"/>
  <c r="T3338" i="2"/>
  <c r="S3339" i="2"/>
  <c r="T3339" i="2"/>
  <c r="S3340" i="2"/>
  <c r="T3340" i="2"/>
  <c r="S3341" i="2"/>
  <c r="T3341" i="2"/>
  <c r="S3342" i="2"/>
  <c r="T3342" i="2"/>
  <c r="S3343" i="2"/>
  <c r="T3343" i="2"/>
  <c r="S3344" i="2"/>
  <c r="T3344" i="2"/>
  <c r="S3345" i="2"/>
  <c r="T3345" i="2"/>
  <c r="S3346" i="2"/>
  <c r="T3346" i="2"/>
  <c r="S3347" i="2"/>
  <c r="T3347" i="2"/>
  <c r="S3348" i="2"/>
  <c r="T3348" i="2"/>
  <c r="S3349" i="2"/>
  <c r="T3349" i="2"/>
  <c r="S3350" i="2"/>
  <c r="T3350" i="2"/>
  <c r="S3351" i="2"/>
  <c r="T3351" i="2"/>
  <c r="S3352" i="2"/>
  <c r="T3352" i="2"/>
  <c r="S3353" i="2"/>
  <c r="T3353" i="2"/>
  <c r="S3354" i="2"/>
  <c r="T3354" i="2"/>
  <c r="S3355" i="2"/>
  <c r="T3355" i="2"/>
  <c r="S3356" i="2"/>
  <c r="T3356" i="2"/>
  <c r="S3357" i="2"/>
  <c r="T3357" i="2"/>
  <c r="S3358" i="2"/>
  <c r="T3358" i="2"/>
  <c r="S3359" i="2"/>
  <c r="T3359" i="2"/>
  <c r="S3360" i="2"/>
  <c r="T3360" i="2"/>
  <c r="S3361" i="2"/>
  <c r="T3361" i="2"/>
  <c r="S3362" i="2"/>
  <c r="T3362" i="2"/>
  <c r="S3363" i="2"/>
  <c r="T3363" i="2"/>
  <c r="S3364" i="2"/>
  <c r="T3364" i="2"/>
  <c r="S3365" i="2"/>
  <c r="T3365" i="2"/>
  <c r="S3366" i="2"/>
  <c r="T3366" i="2"/>
  <c r="S3367" i="2"/>
  <c r="T3367" i="2"/>
  <c r="S3368" i="2"/>
  <c r="T3368" i="2"/>
  <c r="S3369" i="2"/>
  <c r="T3369" i="2"/>
  <c r="S3370" i="2"/>
  <c r="T3370" i="2"/>
  <c r="S3371" i="2"/>
  <c r="T3371" i="2"/>
  <c r="S3372" i="2"/>
  <c r="T3372" i="2"/>
  <c r="S3373" i="2"/>
  <c r="T3373" i="2"/>
  <c r="S3374" i="2"/>
  <c r="T3374" i="2"/>
  <c r="S3375" i="2"/>
  <c r="T3375" i="2"/>
  <c r="S3376" i="2"/>
  <c r="T3376" i="2"/>
  <c r="S3377" i="2"/>
  <c r="T3377" i="2"/>
  <c r="S3378" i="2"/>
  <c r="T3378" i="2"/>
  <c r="S3379" i="2"/>
  <c r="T3379" i="2"/>
  <c r="S3380" i="2"/>
  <c r="T3380" i="2"/>
  <c r="S3381" i="2"/>
  <c r="T3381" i="2"/>
  <c r="S3382" i="2"/>
  <c r="T3382" i="2"/>
  <c r="S3383" i="2"/>
  <c r="T3383" i="2"/>
  <c r="S3384" i="2"/>
  <c r="T3384" i="2"/>
  <c r="S3385" i="2"/>
  <c r="T3385" i="2"/>
  <c r="S3386" i="2"/>
  <c r="T3386" i="2"/>
  <c r="S3387" i="2"/>
  <c r="T3387" i="2"/>
  <c r="S3388" i="2"/>
  <c r="T3388" i="2"/>
  <c r="S3389" i="2"/>
  <c r="T3389" i="2"/>
  <c r="S3390" i="2"/>
  <c r="T3390" i="2"/>
  <c r="S3391" i="2"/>
  <c r="T3391" i="2"/>
  <c r="S3392" i="2"/>
  <c r="T3392" i="2"/>
  <c r="S3393" i="2"/>
  <c r="T3393" i="2"/>
  <c r="S3394" i="2"/>
  <c r="T3394" i="2"/>
  <c r="S3395" i="2"/>
  <c r="T3395" i="2"/>
  <c r="S3396" i="2"/>
  <c r="T3396" i="2"/>
  <c r="S3397" i="2"/>
  <c r="T3397" i="2"/>
  <c r="S3398" i="2"/>
  <c r="T3398" i="2"/>
  <c r="S3399" i="2"/>
  <c r="T3399" i="2"/>
  <c r="S3400" i="2"/>
  <c r="T3400" i="2"/>
  <c r="S3401" i="2"/>
  <c r="T3401" i="2"/>
  <c r="S3402" i="2"/>
  <c r="T3402" i="2"/>
  <c r="S3403" i="2"/>
  <c r="T3403" i="2"/>
  <c r="S3404" i="2"/>
  <c r="T3404" i="2"/>
  <c r="S3405" i="2"/>
  <c r="T3405" i="2"/>
  <c r="S3406" i="2"/>
  <c r="T3406" i="2"/>
  <c r="S3407" i="2"/>
  <c r="T3407" i="2"/>
  <c r="S3408" i="2"/>
  <c r="T3408" i="2"/>
  <c r="S3409" i="2"/>
  <c r="T3409" i="2"/>
  <c r="S3410" i="2"/>
  <c r="T3410" i="2"/>
  <c r="S3411" i="2"/>
  <c r="T3411" i="2"/>
  <c r="S3412" i="2"/>
  <c r="T3412" i="2"/>
  <c r="S3413" i="2"/>
  <c r="T3413" i="2"/>
  <c r="S3414" i="2"/>
  <c r="T3414" i="2"/>
  <c r="S3415" i="2"/>
  <c r="T3415" i="2"/>
  <c r="S3416" i="2"/>
  <c r="T3416" i="2"/>
  <c r="S3417" i="2"/>
  <c r="T3417" i="2"/>
  <c r="S3418" i="2"/>
  <c r="T3418" i="2"/>
  <c r="S3419" i="2"/>
  <c r="T3419" i="2"/>
  <c r="S3420" i="2"/>
  <c r="T3420" i="2"/>
  <c r="S3421" i="2"/>
  <c r="T3421" i="2"/>
  <c r="S3422" i="2"/>
  <c r="T3422" i="2"/>
  <c r="S3423" i="2"/>
  <c r="T3423" i="2"/>
  <c r="S3424" i="2"/>
  <c r="T3424" i="2"/>
  <c r="S3425" i="2"/>
  <c r="T3425" i="2"/>
  <c r="S3426" i="2"/>
  <c r="T3426" i="2"/>
  <c r="S3427" i="2"/>
  <c r="T3427" i="2"/>
  <c r="S3428" i="2"/>
  <c r="T3428" i="2"/>
  <c r="S3429" i="2"/>
  <c r="T3429" i="2"/>
  <c r="S3430" i="2"/>
  <c r="T3430" i="2"/>
  <c r="S3431" i="2"/>
  <c r="T3431" i="2"/>
  <c r="S3432" i="2"/>
  <c r="T3432" i="2"/>
  <c r="S3433" i="2"/>
  <c r="T3433" i="2"/>
  <c r="S3434" i="2"/>
  <c r="T3434" i="2"/>
  <c r="S3435" i="2"/>
  <c r="T3435" i="2"/>
  <c r="S3436" i="2"/>
  <c r="T3436" i="2"/>
  <c r="S3437" i="2"/>
  <c r="T3437" i="2"/>
  <c r="S3438" i="2"/>
  <c r="T3438" i="2"/>
  <c r="S3439" i="2"/>
  <c r="T3439" i="2"/>
  <c r="S3440" i="2"/>
  <c r="T3440" i="2"/>
  <c r="S3441" i="2"/>
  <c r="T3441" i="2"/>
  <c r="S3442" i="2"/>
  <c r="T3442" i="2"/>
  <c r="S3443" i="2"/>
  <c r="T3443" i="2"/>
  <c r="S3444" i="2"/>
  <c r="T3444" i="2"/>
  <c r="S3445" i="2"/>
  <c r="T3445" i="2"/>
  <c r="S3446" i="2"/>
  <c r="T3446" i="2"/>
  <c r="S3447" i="2"/>
  <c r="T3447" i="2"/>
  <c r="S3448" i="2"/>
  <c r="T3448" i="2"/>
  <c r="S3449" i="2"/>
  <c r="T3449" i="2"/>
  <c r="S3450" i="2"/>
  <c r="T3450" i="2"/>
  <c r="S3451" i="2"/>
  <c r="T3451" i="2"/>
  <c r="S3452" i="2"/>
  <c r="T3452" i="2"/>
  <c r="S3453" i="2"/>
  <c r="T3453" i="2"/>
  <c r="S3454" i="2"/>
  <c r="T3454" i="2"/>
  <c r="S3455" i="2"/>
  <c r="T3455" i="2"/>
  <c r="S3456" i="2"/>
  <c r="T3456" i="2"/>
  <c r="S3457" i="2"/>
  <c r="T3457" i="2"/>
  <c r="S3458" i="2"/>
  <c r="T3458" i="2"/>
  <c r="S3459" i="2"/>
  <c r="T3459" i="2"/>
  <c r="S3460" i="2"/>
  <c r="T3460" i="2"/>
  <c r="S3461" i="2"/>
  <c r="T3461" i="2"/>
  <c r="S3462" i="2"/>
  <c r="T3462" i="2"/>
  <c r="S3463" i="2"/>
  <c r="T3463" i="2"/>
  <c r="S3464" i="2"/>
  <c r="T3464" i="2"/>
  <c r="S3465" i="2"/>
  <c r="T3465" i="2"/>
  <c r="S3466" i="2"/>
  <c r="T3466" i="2"/>
  <c r="S3467" i="2"/>
  <c r="T3467" i="2"/>
  <c r="S3468" i="2"/>
  <c r="T3468" i="2"/>
  <c r="S3469" i="2"/>
  <c r="T3469" i="2"/>
  <c r="S3470" i="2"/>
  <c r="T3470" i="2"/>
  <c r="S3471" i="2"/>
  <c r="T3471" i="2"/>
  <c r="S3472" i="2"/>
  <c r="T3472" i="2"/>
  <c r="S3473" i="2"/>
  <c r="T3473" i="2"/>
  <c r="S3474" i="2"/>
  <c r="T3474" i="2"/>
  <c r="S3475" i="2"/>
  <c r="T3475" i="2"/>
  <c r="S3476" i="2"/>
  <c r="T3476" i="2"/>
  <c r="S3477" i="2"/>
  <c r="T3477" i="2"/>
  <c r="S3478" i="2"/>
  <c r="T3478" i="2"/>
  <c r="S3479" i="2"/>
  <c r="T3479" i="2"/>
  <c r="S3480" i="2"/>
  <c r="T3480" i="2"/>
  <c r="S3481" i="2"/>
  <c r="T3481" i="2"/>
  <c r="S3482" i="2"/>
  <c r="T3482" i="2"/>
  <c r="S3483" i="2"/>
  <c r="T3483" i="2"/>
  <c r="S3484" i="2"/>
  <c r="T3484" i="2"/>
  <c r="S3485" i="2"/>
  <c r="T3485" i="2"/>
  <c r="S3486" i="2"/>
  <c r="T3486" i="2"/>
  <c r="S3487" i="2"/>
  <c r="T3487" i="2"/>
  <c r="S3488" i="2"/>
  <c r="T3488" i="2"/>
  <c r="S3489" i="2"/>
  <c r="T3489" i="2"/>
  <c r="S3490" i="2"/>
  <c r="T3490" i="2"/>
  <c r="S3491" i="2"/>
  <c r="T3491" i="2"/>
  <c r="S3492" i="2"/>
  <c r="T3492" i="2"/>
  <c r="S3493" i="2"/>
  <c r="T3493" i="2"/>
  <c r="S3494" i="2"/>
  <c r="T3494" i="2"/>
  <c r="S3495" i="2"/>
  <c r="T3495" i="2"/>
  <c r="S3496" i="2"/>
  <c r="T3496" i="2"/>
  <c r="S3497" i="2"/>
  <c r="T3497" i="2"/>
  <c r="S3498" i="2"/>
  <c r="T3498" i="2"/>
  <c r="S3499" i="2"/>
  <c r="T3499" i="2"/>
  <c r="S3500" i="2"/>
  <c r="T3500" i="2"/>
  <c r="S3501" i="2"/>
  <c r="T3501" i="2"/>
  <c r="S3502" i="2"/>
  <c r="T3502" i="2"/>
  <c r="S3503" i="2"/>
  <c r="T3503" i="2"/>
  <c r="S3504" i="2"/>
  <c r="T3504" i="2"/>
  <c r="S3505" i="2"/>
  <c r="T3505" i="2"/>
  <c r="S3506" i="2"/>
  <c r="T3506" i="2"/>
  <c r="S3507" i="2"/>
  <c r="T3507" i="2"/>
  <c r="S3508" i="2"/>
  <c r="T3508" i="2"/>
  <c r="S3509" i="2"/>
  <c r="T3509" i="2"/>
  <c r="S3510" i="2"/>
  <c r="T3510" i="2"/>
  <c r="S3511" i="2"/>
  <c r="T3511" i="2"/>
  <c r="S3512" i="2"/>
  <c r="T3512" i="2"/>
  <c r="S3513" i="2"/>
  <c r="T3513" i="2"/>
  <c r="S3514" i="2"/>
  <c r="T3514" i="2"/>
  <c r="S3515" i="2"/>
  <c r="T3515" i="2"/>
  <c r="S3516" i="2"/>
  <c r="T3516" i="2"/>
  <c r="S3517" i="2"/>
  <c r="T3517" i="2"/>
  <c r="S3518" i="2"/>
  <c r="T3518" i="2"/>
  <c r="S3519" i="2"/>
  <c r="T3519" i="2"/>
  <c r="S3520" i="2"/>
  <c r="T3520" i="2"/>
  <c r="S3521" i="2"/>
  <c r="T3521" i="2"/>
  <c r="S3522" i="2"/>
  <c r="T3522" i="2"/>
  <c r="S3523" i="2"/>
  <c r="T3523" i="2"/>
  <c r="S3524" i="2"/>
  <c r="T3524" i="2"/>
  <c r="S3525" i="2"/>
  <c r="T3525" i="2"/>
  <c r="S3526" i="2"/>
  <c r="T3526" i="2"/>
  <c r="S3527" i="2"/>
  <c r="T3527" i="2"/>
  <c r="S3528" i="2"/>
  <c r="T3528" i="2"/>
  <c r="S3529" i="2"/>
  <c r="T3529" i="2"/>
  <c r="S3530" i="2"/>
  <c r="T3530" i="2"/>
  <c r="S3531" i="2"/>
  <c r="T3531" i="2"/>
  <c r="S3532" i="2"/>
  <c r="T3532" i="2"/>
  <c r="S3533" i="2"/>
  <c r="T3533" i="2"/>
  <c r="S3534" i="2"/>
  <c r="T3534" i="2"/>
  <c r="S3535" i="2"/>
  <c r="T3535" i="2"/>
  <c r="S3536" i="2"/>
  <c r="T3536" i="2"/>
  <c r="S3537" i="2"/>
  <c r="T3537" i="2"/>
  <c r="S3538" i="2"/>
  <c r="T3538" i="2"/>
  <c r="S3539" i="2"/>
  <c r="T3539" i="2"/>
  <c r="S3540" i="2"/>
  <c r="T3540" i="2"/>
  <c r="S3541" i="2"/>
  <c r="T3541" i="2"/>
  <c r="S3542" i="2"/>
  <c r="T3542" i="2"/>
  <c r="S3543" i="2"/>
  <c r="T3543" i="2"/>
  <c r="S3544" i="2"/>
  <c r="T3544" i="2"/>
  <c r="S3545" i="2"/>
  <c r="T3545" i="2"/>
  <c r="S3546" i="2"/>
  <c r="T3546" i="2"/>
  <c r="S3547" i="2"/>
  <c r="T3547" i="2"/>
  <c r="S3548" i="2"/>
  <c r="T3548" i="2"/>
  <c r="S3549" i="2"/>
  <c r="T3549" i="2"/>
  <c r="S3550" i="2"/>
  <c r="T3550" i="2"/>
  <c r="S3551" i="2"/>
  <c r="T3551" i="2"/>
  <c r="S3552" i="2"/>
  <c r="T3552" i="2"/>
  <c r="S3553" i="2"/>
  <c r="T3553" i="2"/>
  <c r="S3554" i="2"/>
  <c r="T3554" i="2"/>
  <c r="S3555" i="2"/>
  <c r="T3555" i="2"/>
  <c r="S3556" i="2"/>
  <c r="T3556" i="2"/>
  <c r="S3557" i="2"/>
  <c r="T3557" i="2"/>
  <c r="S3558" i="2"/>
  <c r="T3558" i="2"/>
  <c r="S3559" i="2"/>
  <c r="T3559" i="2"/>
  <c r="S3560" i="2"/>
  <c r="T3560" i="2"/>
  <c r="S3561" i="2"/>
  <c r="T3561" i="2"/>
  <c r="S3562" i="2"/>
  <c r="T3562" i="2"/>
  <c r="S3563" i="2"/>
  <c r="T3563" i="2"/>
  <c r="S3564" i="2"/>
  <c r="T3564" i="2"/>
  <c r="S3565" i="2"/>
  <c r="T3565" i="2"/>
  <c r="S3566" i="2"/>
  <c r="T3566" i="2"/>
  <c r="S3567" i="2"/>
  <c r="T3567" i="2"/>
  <c r="S3568" i="2"/>
  <c r="T3568" i="2"/>
  <c r="S3569" i="2"/>
  <c r="T3569" i="2"/>
  <c r="S3570" i="2"/>
  <c r="T3570" i="2"/>
  <c r="S3571" i="2"/>
  <c r="T3571" i="2"/>
  <c r="S3572" i="2"/>
  <c r="T3572" i="2"/>
  <c r="S3573" i="2"/>
  <c r="T3573" i="2"/>
  <c r="S3574" i="2"/>
  <c r="T3574" i="2"/>
  <c r="S3575" i="2"/>
  <c r="T3575" i="2"/>
  <c r="S3576" i="2"/>
  <c r="T3576" i="2"/>
  <c r="S3577" i="2"/>
  <c r="T3577" i="2"/>
  <c r="S3578" i="2"/>
  <c r="T3578" i="2"/>
  <c r="S3579" i="2"/>
  <c r="T3579" i="2"/>
  <c r="S3580" i="2"/>
  <c r="T3580" i="2"/>
  <c r="S3581" i="2"/>
  <c r="T3581" i="2"/>
  <c r="S3582" i="2"/>
  <c r="T3582" i="2"/>
  <c r="S3583" i="2"/>
  <c r="T3583" i="2"/>
  <c r="S3584" i="2"/>
  <c r="T3584" i="2"/>
  <c r="S3585" i="2"/>
  <c r="T3585" i="2"/>
  <c r="S3586" i="2"/>
  <c r="T3586" i="2"/>
  <c r="S3587" i="2"/>
  <c r="T3587" i="2"/>
  <c r="S3588" i="2"/>
  <c r="T3588" i="2"/>
  <c r="S3589" i="2"/>
  <c r="T3589" i="2"/>
  <c r="S3590" i="2"/>
  <c r="T3590" i="2"/>
  <c r="S3591" i="2"/>
  <c r="T3591" i="2"/>
  <c r="S3592" i="2"/>
  <c r="T3592" i="2"/>
  <c r="S3593" i="2"/>
  <c r="T3593" i="2"/>
  <c r="S3594" i="2"/>
  <c r="T3594" i="2"/>
  <c r="S3595" i="2"/>
  <c r="T3595" i="2"/>
  <c r="S3596" i="2"/>
  <c r="T3596" i="2"/>
  <c r="S3597" i="2"/>
  <c r="T3597" i="2"/>
  <c r="S3598" i="2"/>
  <c r="T3598" i="2"/>
  <c r="S3599" i="2"/>
  <c r="T3599" i="2"/>
  <c r="S3600" i="2"/>
  <c r="T3600" i="2"/>
  <c r="S3601" i="2"/>
  <c r="T3601" i="2"/>
  <c r="S3602" i="2"/>
  <c r="T3602" i="2"/>
  <c r="S3603" i="2"/>
  <c r="T3603" i="2"/>
  <c r="S3604" i="2"/>
  <c r="T3604" i="2"/>
  <c r="S3605" i="2"/>
  <c r="T3605" i="2"/>
  <c r="S3606" i="2"/>
  <c r="T3606" i="2"/>
  <c r="S3607" i="2"/>
  <c r="T3607" i="2"/>
  <c r="S3608" i="2"/>
  <c r="T3608" i="2"/>
  <c r="S3609" i="2"/>
  <c r="T3609" i="2"/>
  <c r="S3610" i="2"/>
  <c r="T3610" i="2"/>
  <c r="S3611" i="2"/>
  <c r="T3611" i="2"/>
  <c r="S3612" i="2"/>
  <c r="T3612" i="2"/>
  <c r="S3613" i="2"/>
  <c r="T3613" i="2"/>
  <c r="S3614" i="2"/>
  <c r="T3614" i="2"/>
  <c r="S3615" i="2"/>
  <c r="T3615" i="2"/>
  <c r="S3616" i="2"/>
  <c r="T3616" i="2"/>
  <c r="S3617" i="2"/>
  <c r="T3617" i="2"/>
  <c r="S3618" i="2"/>
  <c r="T3618" i="2"/>
  <c r="S3619" i="2"/>
  <c r="T3619" i="2"/>
  <c r="S3620" i="2"/>
  <c r="T3620" i="2"/>
  <c r="S3621" i="2"/>
  <c r="T3621" i="2"/>
  <c r="S3622" i="2"/>
  <c r="T3622" i="2"/>
  <c r="S3623" i="2"/>
  <c r="T3623" i="2"/>
  <c r="S3624" i="2"/>
  <c r="T3624" i="2"/>
  <c r="S3625" i="2"/>
  <c r="T3625" i="2"/>
  <c r="S3626" i="2"/>
  <c r="T3626" i="2"/>
  <c r="S3627" i="2"/>
  <c r="T3627" i="2"/>
  <c r="S3628" i="2"/>
  <c r="T3628" i="2"/>
  <c r="S3629" i="2"/>
  <c r="T3629" i="2"/>
  <c r="S3630" i="2"/>
  <c r="T3630" i="2"/>
  <c r="S3631" i="2"/>
  <c r="T3631" i="2"/>
  <c r="S3632" i="2"/>
  <c r="T3632" i="2"/>
  <c r="S3633" i="2"/>
  <c r="T3633" i="2"/>
  <c r="S3634" i="2"/>
  <c r="T3634" i="2"/>
  <c r="S3635" i="2"/>
  <c r="T3635" i="2"/>
  <c r="S3636" i="2"/>
  <c r="T3636" i="2"/>
  <c r="S3637" i="2"/>
  <c r="T3637" i="2"/>
  <c r="S3638" i="2"/>
  <c r="T3638" i="2"/>
  <c r="S3639" i="2"/>
  <c r="T3639" i="2"/>
  <c r="S3640" i="2"/>
  <c r="T3640" i="2"/>
  <c r="S3641" i="2"/>
  <c r="T3641" i="2"/>
  <c r="S3642" i="2"/>
  <c r="T3642" i="2"/>
  <c r="S3643" i="2"/>
  <c r="T3643" i="2"/>
  <c r="S3644" i="2"/>
  <c r="T3644" i="2"/>
  <c r="S3645" i="2"/>
  <c r="T3645" i="2"/>
  <c r="S3646" i="2"/>
  <c r="T3646" i="2"/>
  <c r="S3647" i="2"/>
  <c r="T3647" i="2"/>
  <c r="S3648" i="2"/>
  <c r="T3648" i="2"/>
  <c r="S3649" i="2"/>
  <c r="T3649" i="2"/>
  <c r="S3650" i="2"/>
  <c r="T3650" i="2"/>
  <c r="S3651" i="2"/>
  <c r="T3651" i="2"/>
  <c r="S3652" i="2"/>
  <c r="T3652" i="2"/>
  <c r="S3653" i="2"/>
  <c r="T3653" i="2"/>
  <c r="S3654" i="2"/>
  <c r="T3654" i="2"/>
  <c r="S3655" i="2"/>
  <c r="T3655" i="2"/>
  <c r="S3656" i="2"/>
  <c r="T3656" i="2"/>
  <c r="S3657" i="2"/>
  <c r="T3657" i="2"/>
  <c r="S3658" i="2"/>
  <c r="T3658" i="2"/>
  <c r="S3659" i="2"/>
  <c r="T3659" i="2"/>
  <c r="S3660" i="2"/>
  <c r="T3660" i="2"/>
  <c r="S3661" i="2"/>
  <c r="T3661" i="2"/>
  <c r="S3662" i="2"/>
  <c r="T3662" i="2"/>
  <c r="S3663" i="2"/>
  <c r="T3663" i="2"/>
  <c r="S3664" i="2"/>
  <c r="T3664" i="2"/>
  <c r="S3665" i="2"/>
  <c r="T3665" i="2"/>
  <c r="S3666" i="2"/>
  <c r="T3666" i="2"/>
  <c r="S3667" i="2"/>
  <c r="T3667" i="2"/>
  <c r="S3668" i="2"/>
  <c r="T3668" i="2"/>
  <c r="S3669" i="2"/>
  <c r="T3669" i="2"/>
  <c r="S3670" i="2"/>
  <c r="T3670" i="2"/>
  <c r="S3671" i="2"/>
  <c r="T3671" i="2"/>
  <c r="S3672" i="2"/>
  <c r="T3672" i="2"/>
  <c r="S3673" i="2"/>
  <c r="T3673" i="2"/>
  <c r="S3674" i="2"/>
  <c r="T3674" i="2"/>
  <c r="S3675" i="2"/>
  <c r="T3675" i="2"/>
  <c r="S3676" i="2"/>
  <c r="T3676" i="2"/>
  <c r="S3677" i="2"/>
  <c r="T3677" i="2"/>
  <c r="S3678" i="2"/>
  <c r="T3678" i="2"/>
  <c r="S3679" i="2"/>
  <c r="T3679" i="2"/>
  <c r="S3680" i="2"/>
  <c r="T3680" i="2"/>
  <c r="S3681" i="2"/>
  <c r="T3681" i="2"/>
  <c r="S3682" i="2"/>
  <c r="T3682" i="2"/>
  <c r="S3683" i="2"/>
  <c r="T3683" i="2"/>
  <c r="S3684" i="2"/>
  <c r="T3684" i="2"/>
  <c r="S3685" i="2"/>
  <c r="T3685" i="2"/>
  <c r="S3686" i="2"/>
  <c r="T3686" i="2"/>
  <c r="S3687" i="2"/>
  <c r="T3687" i="2"/>
  <c r="S3688" i="2"/>
  <c r="T3688" i="2"/>
  <c r="S3689" i="2"/>
  <c r="T3689" i="2"/>
  <c r="S3690" i="2"/>
  <c r="T3690" i="2"/>
  <c r="S3691" i="2"/>
  <c r="T3691" i="2"/>
  <c r="S3692" i="2"/>
  <c r="T3692" i="2"/>
  <c r="S3693" i="2"/>
  <c r="T3693" i="2"/>
  <c r="S3694" i="2"/>
  <c r="T3694" i="2"/>
  <c r="S3695" i="2"/>
  <c r="T3695" i="2"/>
  <c r="S3696" i="2"/>
  <c r="T3696" i="2"/>
  <c r="S3697" i="2"/>
  <c r="T3697" i="2"/>
  <c r="S3698" i="2"/>
  <c r="T3698" i="2"/>
  <c r="S3699" i="2"/>
  <c r="T3699" i="2"/>
  <c r="S3700" i="2"/>
  <c r="T3700" i="2"/>
  <c r="S3701" i="2"/>
  <c r="T3701" i="2"/>
  <c r="S3702" i="2"/>
  <c r="T3702" i="2"/>
  <c r="S3703" i="2"/>
  <c r="T3703" i="2"/>
  <c r="S3704" i="2"/>
  <c r="T3704" i="2"/>
  <c r="S3705" i="2"/>
  <c r="T3705" i="2"/>
  <c r="S3706" i="2"/>
  <c r="T3706" i="2"/>
  <c r="S3707" i="2"/>
  <c r="T3707" i="2"/>
  <c r="S3708" i="2"/>
  <c r="T3708" i="2"/>
  <c r="S3709" i="2"/>
  <c r="T3709" i="2"/>
  <c r="S3710" i="2"/>
  <c r="T3710" i="2"/>
  <c r="S3711" i="2"/>
  <c r="T3711" i="2"/>
  <c r="S3712" i="2"/>
  <c r="T3712" i="2"/>
  <c r="S3713" i="2"/>
  <c r="T3713" i="2"/>
  <c r="S3714" i="2"/>
  <c r="T3714" i="2"/>
  <c r="S3715" i="2"/>
  <c r="T3715" i="2"/>
  <c r="S3716" i="2"/>
  <c r="T3716" i="2"/>
  <c r="S3717" i="2"/>
  <c r="T3717" i="2"/>
  <c r="S3718" i="2"/>
  <c r="T3718" i="2"/>
  <c r="S3719" i="2"/>
  <c r="T3719" i="2"/>
  <c r="S3720" i="2"/>
  <c r="T3720" i="2"/>
  <c r="S3721" i="2"/>
  <c r="T3721" i="2"/>
  <c r="S3722" i="2"/>
  <c r="T3722" i="2"/>
  <c r="S3723" i="2"/>
  <c r="T3723" i="2"/>
  <c r="S3724" i="2"/>
  <c r="T3724" i="2"/>
  <c r="S3725" i="2"/>
  <c r="T3725" i="2"/>
  <c r="S3726" i="2"/>
  <c r="T3726" i="2"/>
  <c r="S3727" i="2"/>
  <c r="T3727" i="2"/>
  <c r="S3728" i="2"/>
  <c r="T3728" i="2"/>
  <c r="S3729" i="2"/>
  <c r="T3729" i="2"/>
  <c r="S3730" i="2"/>
  <c r="T3730" i="2"/>
  <c r="S3731" i="2"/>
  <c r="T3731" i="2"/>
  <c r="S3732" i="2"/>
  <c r="T3732" i="2"/>
  <c r="S3733" i="2"/>
  <c r="T3733" i="2"/>
  <c r="S3734" i="2"/>
  <c r="T3734" i="2"/>
  <c r="S3735" i="2"/>
  <c r="T3735" i="2"/>
  <c r="S3736" i="2"/>
  <c r="T3736" i="2"/>
  <c r="S3737" i="2"/>
  <c r="T3737" i="2"/>
  <c r="S3738" i="2"/>
  <c r="T3738" i="2"/>
  <c r="S3739" i="2"/>
  <c r="T3739" i="2"/>
  <c r="S3740" i="2"/>
  <c r="T3740" i="2"/>
  <c r="S3741" i="2"/>
  <c r="T3741" i="2"/>
  <c r="S3742" i="2"/>
  <c r="T3742" i="2"/>
  <c r="S3743" i="2"/>
  <c r="T3743" i="2"/>
  <c r="S3744" i="2"/>
  <c r="T3744" i="2"/>
  <c r="S3745" i="2"/>
  <c r="T3745" i="2"/>
  <c r="S3746" i="2"/>
  <c r="T3746" i="2"/>
  <c r="S3747" i="2"/>
  <c r="T3747" i="2"/>
  <c r="S3748" i="2"/>
  <c r="T3748" i="2"/>
  <c r="S3749" i="2"/>
  <c r="T3749" i="2"/>
  <c r="S3750" i="2"/>
  <c r="T3750" i="2"/>
  <c r="S3751" i="2"/>
  <c r="T3751" i="2"/>
  <c r="S3752" i="2"/>
  <c r="T3752" i="2"/>
  <c r="S3753" i="2"/>
  <c r="T3753" i="2"/>
  <c r="S3754" i="2"/>
  <c r="T3754" i="2"/>
  <c r="S3755" i="2"/>
  <c r="T3755" i="2"/>
  <c r="S3756" i="2"/>
  <c r="T3756" i="2"/>
  <c r="S3757" i="2"/>
  <c r="T3757" i="2"/>
  <c r="S3758" i="2"/>
  <c r="T3758" i="2"/>
  <c r="S3759" i="2"/>
  <c r="T3759" i="2"/>
  <c r="S3760" i="2"/>
  <c r="T3760" i="2"/>
  <c r="S3761" i="2"/>
  <c r="T3761" i="2"/>
  <c r="S3762" i="2"/>
  <c r="T3762" i="2"/>
  <c r="S3763" i="2"/>
  <c r="T3763" i="2"/>
  <c r="S3764" i="2"/>
  <c r="T3764" i="2"/>
  <c r="S3765" i="2"/>
  <c r="T3765" i="2"/>
  <c r="S3766" i="2"/>
  <c r="T3766" i="2"/>
  <c r="S3767" i="2"/>
  <c r="T3767" i="2"/>
  <c r="S3768" i="2"/>
  <c r="T3768" i="2"/>
  <c r="S3769" i="2"/>
  <c r="T3769" i="2"/>
  <c r="S3770" i="2"/>
  <c r="T3770" i="2"/>
  <c r="S3771" i="2"/>
  <c r="T3771" i="2"/>
  <c r="S3772" i="2"/>
  <c r="T3772" i="2"/>
  <c r="S3773" i="2"/>
  <c r="T3773" i="2"/>
  <c r="S3774" i="2"/>
  <c r="T3774" i="2"/>
  <c r="S3775" i="2"/>
  <c r="T3775" i="2"/>
  <c r="S3776" i="2"/>
  <c r="T3776" i="2"/>
  <c r="S3777" i="2"/>
  <c r="T3777" i="2"/>
  <c r="S3778" i="2"/>
  <c r="T3778" i="2"/>
  <c r="S3779" i="2"/>
  <c r="T3779" i="2"/>
  <c r="S3780" i="2"/>
  <c r="T3780" i="2"/>
  <c r="S3781" i="2"/>
  <c r="T3781" i="2"/>
  <c r="S3782" i="2"/>
  <c r="T3782" i="2"/>
  <c r="S3783" i="2"/>
  <c r="T3783" i="2"/>
  <c r="S3784" i="2"/>
  <c r="T3784" i="2"/>
  <c r="S3785" i="2"/>
  <c r="T3785" i="2"/>
  <c r="S3786" i="2"/>
  <c r="T3786" i="2"/>
  <c r="S3787" i="2"/>
  <c r="T3787" i="2"/>
  <c r="S3788" i="2"/>
  <c r="T3788" i="2"/>
  <c r="S3789" i="2"/>
  <c r="T3789" i="2"/>
  <c r="S3790" i="2"/>
  <c r="T3790" i="2"/>
  <c r="S3791" i="2"/>
  <c r="T3791" i="2"/>
  <c r="S3792" i="2"/>
  <c r="T3792" i="2"/>
  <c r="S3793" i="2"/>
  <c r="T3793" i="2"/>
  <c r="S3794" i="2"/>
  <c r="T3794" i="2"/>
  <c r="S3795" i="2"/>
  <c r="T3795" i="2"/>
  <c r="S3796" i="2"/>
  <c r="T3796" i="2"/>
  <c r="S3797" i="2"/>
  <c r="T3797" i="2"/>
  <c r="S3798" i="2"/>
  <c r="T3798" i="2"/>
  <c r="S3799" i="2"/>
  <c r="T3799" i="2"/>
  <c r="S3800" i="2"/>
  <c r="T3800" i="2"/>
  <c r="S3801" i="2"/>
  <c r="T3801" i="2"/>
  <c r="S3802" i="2"/>
  <c r="T3802" i="2"/>
  <c r="S3803" i="2"/>
  <c r="T3803" i="2"/>
  <c r="S3804" i="2"/>
  <c r="T3804" i="2"/>
  <c r="S3805" i="2"/>
  <c r="T3805" i="2"/>
  <c r="S3806" i="2"/>
  <c r="T3806" i="2"/>
  <c r="S3807" i="2"/>
  <c r="T3807" i="2"/>
  <c r="S3808" i="2"/>
  <c r="T3808" i="2"/>
  <c r="S3809" i="2"/>
  <c r="T3809" i="2"/>
  <c r="S3810" i="2"/>
  <c r="T3810" i="2"/>
  <c r="S3811" i="2"/>
  <c r="T3811" i="2"/>
  <c r="S3812" i="2"/>
  <c r="T3812" i="2"/>
  <c r="S3813" i="2"/>
  <c r="T3813" i="2"/>
  <c r="S3814" i="2"/>
  <c r="T3814" i="2"/>
  <c r="S3815" i="2"/>
  <c r="T3815" i="2"/>
  <c r="S3816" i="2"/>
  <c r="T3816" i="2"/>
  <c r="S3817" i="2"/>
  <c r="T3817" i="2"/>
  <c r="S3818" i="2"/>
  <c r="T3818" i="2"/>
  <c r="S3819" i="2"/>
  <c r="T3819" i="2"/>
  <c r="S3820" i="2"/>
  <c r="T3820" i="2"/>
  <c r="S3821" i="2"/>
  <c r="T3821" i="2"/>
  <c r="S3822" i="2"/>
  <c r="T3822" i="2"/>
  <c r="S3823" i="2"/>
  <c r="T3823" i="2"/>
  <c r="S3824" i="2"/>
  <c r="T3824" i="2"/>
  <c r="S3825" i="2"/>
  <c r="T3825" i="2"/>
  <c r="S3826" i="2"/>
  <c r="T3826" i="2"/>
  <c r="S3827" i="2"/>
  <c r="T3827" i="2"/>
  <c r="S3828" i="2"/>
  <c r="T3828" i="2"/>
  <c r="S3829" i="2"/>
  <c r="T3829" i="2"/>
  <c r="S3830" i="2"/>
  <c r="T3830" i="2"/>
  <c r="S3831" i="2"/>
  <c r="T3831" i="2"/>
  <c r="S3832" i="2"/>
  <c r="T3832" i="2"/>
  <c r="S3833" i="2"/>
  <c r="T3833" i="2"/>
  <c r="S3834" i="2"/>
  <c r="T3834" i="2"/>
  <c r="S3835" i="2"/>
  <c r="T3835" i="2"/>
  <c r="S3836" i="2"/>
  <c r="T3836" i="2"/>
  <c r="S3837" i="2"/>
  <c r="T3837" i="2"/>
  <c r="S3838" i="2"/>
  <c r="T3838" i="2"/>
  <c r="S3839" i="2"/>
  <c r="T3839" i="2"/>
  <c r="S3840" i="2"/>
  <c r="T3840" i="2"/>
  <c r="S3841" i="2"/>
  <c r="T3841" i="2"/>
  <c r="S3842" i="2"/>
  <c r="T3842" i="2"/>
  <c r="S3843" i="2"/>
  <c r="T3843" i="2"/>
  <c r="S3844" i="2"/>
  <c r="T3844" i="2"/>
  <c r="S3845" i="2"/>
  <c r="T3845" i="2"/>
  <c r="S3846" i="2"/>
  <c r="T3846" i="2"/>
  <c r="S3847" i="2"/>
  <c r="T3847" i="2"/>
  <c r="S3848" i="2"/>
  <c r="T3848" i="2"/>
  <c r="S3849" i="2"/>
  <c r="T3849" i="2"/>
  <c r="S3850" i="2"/>
  <c r="T3850" i="2"/>
  <c r="S3851" i="2"/>
  <c r="T3851" i="2"/>
  <c r="S3852" i="2"/>
  <c r="T3852" i="2"/>
  <c r="S3853" i="2"/>
  <c r="T3853" i="2"/>
  <c r="S3854" i="2"/>
  <c r="T3854" i="2"/>
  <c r="S3855" i="2"/>
  <c r="T3855" i="2"/>
  <c r="S3856" i="2"/>
  <c r="T3856" i="2"/>
  <c r="S3857" i="2"/>
  <c r="T3857" i="2"/>
  <c r="S3858" i="2"/>
  <c r="T3858" i="2"/>
  <c r="S3859" i="2"/>
  <c r="T3859" i="2"/>
  <c r="S3860" i="2"/>
  <c r="T3860" i="2"/>
  <c r="S3861" i="2"/>
  <c r="T3861" i="2"/>
  <c r="S3862" i="2"/>
  <c r="T3862" i="2"/>
  <c r="S3863" i="2"/>
  <c r="T3863" i="2"/>
  <c r="S3864" i="2"/>
  <c r="T3864" i="2"/>
  <c r="S3865" i="2"/>
  <c r="T3865" i="2"/>
  <c r="S3866" i="2"/>
  <c r="T3866" i="2"/>
  <c r="S3867" i="2"/>
  <c r="T3867" i="2"/>
  <c r="S3868" i="2"/>
  <c r="T3868" i="2"/>
  <c r="S3869" i="2"/>
  <c r="T3869" i="2"/>
  <c r="S3870" i="2"/>
  <c r="T3870" i="2"/>
  <c r="S3871" i="2"/>
  <c r="T3871" i="2"/>
  <c r="S3872" i="2"/>
  <c r="T3872" i="2"/>
  <c r="S3873" i="2"/>
  <c r="T3873" i="2"/>
  <c r="S3874" i="2"/>
  <c r="T3874" i="2"/>
  <c r="S3875" i="2"/>
  <c r="T3875" i="2"/>
  <c r="S3876" i="2"/>
  <c r="T3876" i="2"/>
  <c r="S3877" i="2"/>
  <c r="T3877" i="2"/>
  <c r="S3878" i="2"/>
  <c r="T3878" i="2"/>
  <c r="S3879" i="2"/>
  <c r="T3879" i="2"/>
  <c r="S3880" i="2"/>
  <c r="T3880" i="2"/>
  <c r="S3881" i="2"/>
  <c r="T3881" i="2"/>
  <c r="S3882" i="2"/>
  <c r="T3882" i="2"/>
  <c r="S3883" i="2"/>
  <c r="T3883" i="2"/>
  <c r="S3884" i="2"/>
  <c r="T3884" i="2"/>
  <c r="S3885" i="2"/>
  <c r="T3885" i="2"/>
  <c r="S3886" i="2"/>
  <c r="T3886" i="2"/>
  <c r="S3887" i="2"/>
  <c r="T3887" i="2"/>
  <c r="S3888" i="2"/>
  <c r="T3888" i="2"/>
  <c r="S3889" i="2"/>
  <c r="T3889" i="2"/>
  <c r="S3890" i="2"/>
  <c r="T3890" i="2"/>
  <c r="S3891" i="2"/>
  <c r="T3891" i="2"/>
  <c r="S3892" i="2"/>
  <c r="T3892" i="2"/>
  <c r="S3893" i="2"/>
  <c r="T3893" i="2"/>
  <c r="S3894" i="2"/>
  <c r="T3894" i="2"/>
  <c r="S3895" i="2"/>
  <c r="T3895" i="2"/>
  <c r="S3896" i="2"/>
  <c r="T3896" i="2"/>
  <c r="S3897" i="2"/>
  <c r="T3897" i="2"/>
  <c r="S3898" i="2"/>
  <c r="T3898" i="2"/>
  <c r="S3899" i="2"/>
  <c r="T3899" i="2"/>
  <c r="S3900" i="2"/>
  <c r="T3900" i="2"/>
  <c r="S3901" i="2"/>
  <c r="T3901" i="2"/>
  <c r="S3902" i="2"/>
  <c r="T3902" i="2"/>
  <c r="S3903" i="2"/>
  <c r="T3903" i="2"/>
  <c r="S3904" i="2"/>
  <c r="T3904" i="2"/>
  <c r="S3905" i="2"/>
  <c r="T3905" i="2"/>
  <c r="S3906" i="2"/>
  <c r="T3906" i="2"/>
  <c r="S3907" i="2"/>
  <c r="T3907" i="2"/>
  <c r="S3908" i="2"/>
  <c r="T3908" i="2"/>
  <c r="S3909" i="2"/>
  <c r="T3909" i="2"/>
  <c r="S3910" i="2"/>
  <c r="T3910" i="2"/>
  <c r="S3911" i="2"/>
  <c r="T3911" i="2"/>
  <c r="S3912" i="2"/>
  <c r="T3912" i="2"/>
  <c r="S3913" i="2"/>
  <c r="T3913" i="2"/>
  <c r="S3914" i="2"/>
  <c r="T3914" i="2"/>
  <c r="S3915" i="2"/>
  <c r="T3915" i="2"/>
  <c r="S3916" i="2"/>
  <c r="T3916" i="2"/>
  <c r="S3917" i="2"/>
  <c r="T3917" i="2"/>
  <c r="S3918" i="2"/>
  <c r="T3918" i="2"/>
  <c r="S3919" i="2"/>
  <c r="T3919" i="2"/>
  <c r="S3920" i="2"/>
  <c r="T3920" i="2"/>
  <c r="S3921" i="2"/>
  <c r="T3921" i="2"/>
  <c r="S3922" i="2"/>
  <c r="T3922" i="2"/>
  <c r="S3923" i="2"/>
  <c r="T3923" i="2"/>
  <c r="S3924" i="2"/>
  <c r="T3924" i="2"/>
  <c r="S3925" i="2"/>
  <c r="T3925" i="2"/>
  <c r="S3926" i="2"/>
  <c r="T3926" i="2"/>
  <c r="S3927" i="2"/>
  <c r="T3927" i="2"/>
  <c r="S3928" i="2"/>
  <c r="T3928" i="2"/>
  <c r="S3929" i="2"/>
  <c r="T3929" i="2"/>
  <c r="S3930" i="2"/>
  <c r="T3930" i="2"/>
  <c r="S3931" i="2"/>
  <c r="T3931" i="2"/>
  <c r="S3932" i="2"/>
  <c r="T3932" i="2"/>
  <c r="S3933" i="2"/>
  <c r="T3933" i="2"/>
  <c r="S3934" i="2"/>
  <c r="T3934" i="2"/>
  <c r="S3935" i="2"/>
  <c r="T3935" i="2"/>
  <c r="S3936" i="2"/>
  <c r="T3936" i="2"/>
  <c r="S3937" i="2"/>
  <c r="T3937" i="2"/>
  <c r="S3938" i="2"/>
  <c r="T3938" i="2"/>
  <c r="S3939" i="2"/>
  <c r="T3939" i="2"/>
  <c r="S3940" i="2"/>
  <c r="T3940" i="2"/>
  <c r="S3941" i="2"/>
  <c r="T3941" i="2"/>
  <c r="S3942" i="2"/>
  <c r="T3942" i="2"/>
  <c r="S3943" i="2"/>
  <c r="T3943" i="2"/>
  <c r="S3944" i="2"/>
  <c r="T3944" i="2"/>
  <c r="S3945" i="2"/>
  <c r="T3945" i="2"/>
  <c r="S3946" i="2"/>
  <c r="T3946" i="2"/>
  <c r="S3947" i="2"/>
  <c r="T3947" i="2"/>
  <c r="S3948" i="2"/>
  <c r="T3948" i="2"/>
  <c r="S3949" i="2"/>
  <c r="T3949" i="2"/>
  <c r="S3950" i="2"/>
  <c r="T3950" i="2"/>
  <c r="S3951" i="2"/>
  <c r="T3951" i="2"/>
  <c r="S3952" i="2"/>
  <c r="T3952" i="2"/>
  <c r="S3953" i="2"/>
  <c r="T3953" i="2"/>
  <c r="S3954" i="2"/>
  <c r="T3954" i="2"/>
  <c r="S3955" i="2"/>
  <c r="T3955" i="2"/>
  <c r="S3956" i="2"/>
  <c r="T3956" i="2"/>
  <c r="S3957" i="2"/>
  <c r="T3957" i="2"/>
  <c r="S3958" i="2"/>
  <c r="T3958" i="2"/>
  <c r="S3959" i="2"/>
  <c r="T3959" i="2"/>
  <c r="S3960" i="2"/>
  <c r="T3960" i="2"/>
  <c r="S3961" i="2"/>
  <c r="T3961" i="2"/>
  <c r="S3962" i="2"/>
  <c r="T3962" i="2"/>
  <c r="S3963" i="2"/>
  <c r="T3963" i="2"/>
  <c r="S3964" i="2"/>
  <c r="T3964" i="2"/>
  <c r="S3965" i="2"/>
  <c r="T3965" i="2"/>
  <c r="S3966" i="2"/>
  <c r="T3966" i="2"/>
  <c r="S3967" i="2"/>
  <c r="T3967" i="2"/>
  <c r="S3968" i="2"/>
  <c r="T3968" i="2"/>
  <c r="S3969" i="2"/>
  <c r="T3969" i="2"/>
  <c r="S3970" i="2"/>
  <c r="T3970" i="2"/>
  <c r="S3971" i="2"/>
  <c r="T3971" i="2"/>
  <c r="S3972" i="2"/>
  <c r="T3972" i="2"/>
  <c r="S3973" i="2"/>
  <c r="T3973" i="2"/>
  <c r="S3974" i="2"/>
  <c r="T3974" i="2"/>
  <c r="S3975" i="2"/>
  <c r="T3975" i="2"/>
  <c r="S3976" i="2"/>
  <c r="T3976" i="2"/>
  <c r="S3977" i="2"/>
  <c r="T3977" i="2"/>
  <c r="S3978" i="2"/>
  <c r="T3978" i="2"/>
  <c r="S3979" i="2"/>
  <c r="T3979" i="2"/>
  <c r="S3980" i="2"/>
  <c r="T3980" i="2"/>
  <c r="S3981" i="2"/>
  <c r="T3981" i="2"/>
  <c r="S3982" i="2"/>
  <c r="T3982" i="2"/>
  <c r="S3983" i="2"/>
  <c r="T3983" i="2"/>
  <c r="S3984" i="2"/>
  <c r="T3984" i="2"/>
  <c r="S3985" i="2"/>
  <c r="T3985" i="2"/>
  <c r="S3986" i="2"/>
  <c r="T3986" i="2"/>
  <c r="S3987" i="2"/>
  <c r="T3987" i="2"/>
  <c r="S3988" i="2"/>
  <c r="T3988" i="2"/>
  <c r="S3989" i="2"/>
  <c r="T3989" i="2"/>
  <c r="S3990" i="2"/>
  <c r="T3990" i="2"/>
  <c r="S3991" i="2"/>
  <c r="T3991" i="2"/>
  <c r="S3992" i="2"/>
  <c r="T3992" i="2"/>
  <c r="S3993" i="2"/>
  <c r="T3993" i="2"/>
  <c r="S3994" i="2"/>
  <c r="T3994" i="2"/>
  <c r="S3995" i="2"/>
  <c r="T3995" i="2"/>
  <c r="S3996" i="2"/>
  <c r="T3996" i="2"/>
  <c r="S3997" i="2"/>
  <c r="T3997" i="2"/>
  <c r="S3998" i="2"/>
  <c r="T3998" i="2"/>
  <c r="S3999" i="2"/>
  <c r="T3999" i="2"/>
  <c r="S4000" i="2"/>
  <c r="T4000" i="2"/>
  <c r="S4001" i="2"/>
  <c r="T4001" i="2"/>
  <c r="S4002" i="2"/>
  <c r="T4002" i="2"/>
  <c r="S4003" i="2"/>
  <c r="T4003" i="2"/>
  <c r="S4004" i="2"/>
  <c r="T4004" i="2"/>
  <c r="S4005" i="2"/>
  <c r="T4005" i="2"/>
  <c r="S4006" i="2"/>
  <c r="T4006" i="2"/>
  <c r="S4007" i="2"/>
  <c r="T4007" i="2"/>
  <c r="S4008" i="2"/>
  <c r="T4008" i="2"/>
  <c r="S4009" i="2"/>
  <c r="T4009" i="2"/>
  <c r="S4010" i="2"/>
  <c r="T4010" i="2"/>
  <c r="S4011" i="2"/>
  <c r="T4011" i="2"/>
  <c r="S4012" i="2"/>
  <c r="T4012" i="2"/>
  <c r="S4013" i="2"/>
  <c r="T4013" i="2"/>
  <c r="S4014" i="2"/>
  <c r="T4014" i="2"/>
  <c r="S4015" i="2"/>
  <c r="T4015" i="2"/>
  <c r="S4016" i="2"/>
  <c r="T4016" i="2"/>
  <c r="S4017" i="2"/>
  <c r="T4017" i="2"/>
  <c r="S4018" i="2"/>
  <c r="T4018" i="2"/>
  <c r="S4019" i="2"/>
  <c r="T4019" i="2"/>
  <c r="S4020" i="2"/>
  <c r="T4020" i="2"/>
  <c r="S4021" i="2"/>
  <c r="T4021" i="2"/>
  <c r="S4022" i="2"/>
  <c r="T4022" i="2"/>
  <c r="S4023" i="2"/>
  <c r="T4023" i="2"/>
  <c r="S4024" i="2"/>
  <c r="T4024" i="2"/>
  <c r="S4025" i="2"/>
  <c r="T4025" i="2"/>
  <c r="S4026" i="2"/>
  <c r="T4026" i="2"/>
  <c r="S4027" i="2"/>
  <c r="T4027" i="2"/>
  <c r="S4028" i="2"/>
  <c r="T4028" i="2"/>
  <c r="S4029" i="2"/>
  <c r="T4029" i="2"/>
  <c r="S4030" i="2"/>
  <c r="T4030" i="2"/>
  <c r="S4031" i="2"/>
  <c r="T4031" i="2"/>
  <c r="S4032" i="2"/>
  <c r="T4032" i="2"/>
  <c r="S4033" i="2"/>
  <c r="T4033" i="2"/>
  <c r="S4034" i="2"/>
  <c r="T4034" i="2"/>
  <c r="S4035" i="2"/>
  <c r="T4035" i="2"/>
  <c r="S4036" i="2"/>
  <c r="T4036" i="2"/>
  <c r="S4037" i="2"/>
  <c r="T4037" i="2"/>
  <c r="S4038" i="2"/>
  <c r="T4038" i="2"/>
  <c r="S4039" i="2"/>
  <c r="T4039" i="2"/>
  <c r="S4040" i="2"/>
  <c r="T4040" i="2"/>
  <c r="S4041" i="2"/>
  <c r="T4041" i="2"/>
  <c r="S4042" i="2"/>
  <c r="T4042" i="2"/>
  <c r="S4043" i="2"/>
  <c r="T4043" i="2"/>
  <c r="S4044" i="2"/>
  <c r="T4044" i="2"/>
  <c r="S4045" i="2"/>
  <c r="T4045" i="2"/>
  <c r="S4046" i="2"/>
  <c r="T4046" i="2"/>
  <c r="S4047" i="2"/>
  <c r="T4047" i="2"/>
  <c r="S4048" i="2"/>
  <c r="T4048" i="2"/>
  <c r="S4049" i="2"/>
  <c r="T4049" i="2"/>
  <c r="S4050" i="2"/>
  <c r="T4050" i="2"/>
  <c r="S4051" i="2"/>
  <c r="T4051" i="2"/>
  <c r="S4052" i="2"/>
  <c r="T4052" i="2"/>
  <c r="S4053" i="2"/>
  <c r="T4053" i="2"/>
  <c r="S4054" i="2"/>
  <c r="T4054" i="2"/>
  <c r="S4055" i="2"/>
  <c r="T4055" i="2"/>
  <c r="S4056" i="2"/>
  <c r="T4056" i="2"/>
  <c r="S4057" i="2"/>
  <c r="T4057" i="2"/>
  <c r="S4058" i="2"/>
  <c r="T4058" i="2"/>
  <c r="S4059" i="2"/>
  <c r="T4059" i="2"/>
  <c r="S4060" i="2"/>
  <c r="T4060" i="2"/>
  <c r="S4061" i="2"/>
  <c r="T4061" i="2"/>
  <c r="S4062" i="2"/>
  <c r="T4062" i="2"/>
  <c r="S4063" i="2"/>
  <c r="T4063" i="2"/>
  <c r="S4064" i="2"/>
  <c r="T4064" i="2"/>
  <c r="S4065" i="2"/>
  <c r="T4065" i="2"/>
  <c r="S4066" i="2"/>
  <c r="T4066" i="2"/>
  <c r="S4067" i="2"/>
  <c r="T4067" i="2"/>
  <c r="S4068" i="2"/>
  <c r="T4068" i="2"/>
  <c r="S4069" i="2"/>
  <c r="T4069" i="2"/>
  <c r="S4070" i="2"/>
  <c r="T4070" i="2"/>
  <c r="S4071" i="2"/>
  <c r="T4071" i="2"/>
  <c r="S4072" i="2"/>
  <c r="T4072" i="2"/>
  <c r="S4073" i="2"/>
  <c r="T4073" i="2"/>
  <c r="S4074" i="2"/>
  <c r="T4074" i="2"/>
  <c r="S4075" i="2"/>
  <c r="T4075" i="2"/>
  <c r="S4076" i="2"/>
  <c r="T4076" i="2"/>
  <c r="S4077" i="2"/>
  <c r="T4077" i="2"/>
  <c r="S4078" i="2"/>
  <c r="T4078" i="2"/>
  <c r="S4079" i="2"/>
  <c r="T4079" i="2"/>
  <c r="S4080" i="2"/>
  <c r="T4080" i="2"/>
  <c r="S4081" i="2"/>
  <c r="T4081" i="2"/>
  <c r="S4082" i="2"/>
  <c r="T4082" i="2"/>
  <c r="S4083" i="2"/>
  <c r="T4083" i="2"/>
  <c r="S4084" i="2"/>
  <c r="T4084" i="2"/>
  <c r="S4085" i="2"/>
  <c r="T4085" i="2"/>
  <c r="S4086" i="2"/>
  <c r="T4086" i="2"/>
  <c r="S4087" i="2"/>
  <c r="T4087" i="2"/>
  <c r="S4088" i="2"/>
  <c r="T4088" i="2"/>
  <c r="S4089" i="2"/>
  <c r="T4089" i="2"/>
  <c r="S4090" i="2"/>
  <c r="T4090" i="2"/>
  <c r="S4091" i="2"/>
  <c r="T4091" i="2"/>
  <c r="S4092" i="2"/>
  <c r="T4092" i="2"/>
  <c r="S4093" i="2"/>
  <c r="T4093" i="2"/>
  <c r="S4094" i="2"/>
  <c r="T4094" i="2"/>
  <c r="S4095" i="2"/>
  <c r="T4095" i="2"/>
  <c r="S4096" i="2"/>
  <c r="T4096" i="2"/>
  <c r="S4097" i="2"/>
  <c r="T4097" i="2"/>
  <c r="S4098" i="2"/>
  <c r="T4098" i="2"/>
  <c r="S4099" i="2"/>
  <c r="T4099" i="2"/>
  <c r="S4100" i="2"/>
  <c r="T4100" i="2"/>
  <c r="S4101" i="2"/>
  <c r="T4101" i="2"/>
  <c r="S4102" i="2"/>
  <c r="T4102" i="2"/>
  <c r="S4103" i="2"/>
  <c r="T4103" i="2"/>
  <c r="S4104" i="2"/>
  <c r="T4104" i="2"/>
  <c r="S4105" i="2"/>
  <c r="T4105" i="2"/>
  <c r="S4106" i="2"/>
  <c r="T4106" i="2"/>
  <c r="S4107" i="2"/>
  <c r="T4107" i="2"/>
  <c r="S4108" i="2"/>
  <c r="T4108" i="2"/>
  <c r="S4109" i="2"/>
  <c r="T4109" i="2"/>
  <c r="S4110" i="2"/>
  <c r="T4110" i="2"/>
  <c r="S4111" i="2"/>
  <c r="T4111" i="2"/>
  <c r="S4112" i="2"/>
  <c r="T4112" i="2"/>
  <c r="S4113" i="2"/>
  <c r="T4113" i="2"/>
  <c r="S4114" i="2"/>
  <c r="T4114" i="2"/>
  <c r="S4115" i="2"/>
  <c r="T4115" i="2"/>
  <c r="T2" i="2"/>
  <c r="S2" i="2"/>
  <c r="Q3" i="2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Q1082" i="2"/>
  <c r="R1082" i="2"/>
  <c r="Q1083" i="2"/>
  <c r="R1083" i="2"/>
  <c r="Q1084" i="2"/>
  <c r="R1084" i="2"/>
  <c r="Q1085" i="2"/>
  <c r="R1085" i="2"/>
  <c r="Q1086" i="2"/>
  <c r="R1086" i="2"/>
  <c r="Q1087" i="2"/>
  <c r="R1087" i="2"/>
  <c r="Q1088" i="2"/>
  <c r="R1088" i="2"/>
  <c r="Q1089" i="2"/>
  <c r="R1089" i="2"/>
  <c r="Q1090" i="2"/>
  <c r="R1090" i="2"/>
  <c r="Q1091" i="2"/>
  <c r="R1091" i="2"/>
  <c r="Q1092" i="2"/>
  <c r="R1092" i="2"/>
  <c r="Q1093" i="2"/>
  <c r="R1093" i="2"/>
  <c r="Q1094" i="2"/>
  <c r="R1094" i="2"/>
  <c r="Q1095" i="2"/>
  <c r="R1095" i="2"/>
  <c r="Q1096" i="2"/>
  <c r="R1096" i="2"/>
  <c r="Q1097" i="2"/>
  <c r="R1097" i="2"/>
  <c r="Q1098" i="2"/>
  <c r="R1098" i="2"/>
  <c r="Q1099" i="2"/>
  <c r="R1099" i="2"/>
  <c r="Q1100" i="2"/>
  <c r="R1100" i="2"/>
  <c r="Q1101" i="2"/>
  <c r="R1101" i="2"/>
  <c r="Q1102" i="2"/>
  <c r="R1102" i="2"/>
  <c r="Q1103" i="2"/>
  <c r="R1103" i="2"/>
  <c r="Q1104" i="2"/>
  <c r="R1104" i="2"/>
  <c r="Q1105" i="2"/>
  <c r="R1105" i="2"/>
  <c r="Q1106" i="2"/>
  <c r="R1106" i="2"/>
  <c r="Q1107" i="2"/>
  <c r="R1107" i="2"/>
  <c r="Q1108" i="2"/>
  <c r="R1108" i="2"/>
  <c r="Q1109" i="2"/>
  <c r="R1109" i="2"/>
  <c r="Q1110" i="2"/>
  <c r="R1110" i="2"/>
  <c r="Q1111" i="2"/>
  <c r="R1111" i="2"/>
  <c r="Q1112" i="2"/>
  <c r="R1112" i="2"/>
  <c r="Q1113" i="2"/>
  <c r="R1113" i="2"/>
  <c r="Q1114" i="2"/>
  <c r="R1114" i="2"/>
  <c r="Q1115" i="2"/>
  <c r="R1115" i="2"/>
  <c r="Q1116" i="2"/>
  <c r="R1116" i="2"/>
  <c r="Q1117" i="2"/>
  <c r="R1117" i="2"/>
  <c r="Q1118" i="2"/>
  <c r="R1118" i="2"/>
  <c r="Q1119" i="2"/>
  <c r="R1119" i="2"/>
  <c r="Q1120" i="2"/>
  <c r="R1120" i="2"/>
  <c r="Q1121" i="2"/>
  <c r="R1121" i="2"/>
  <c r="Q1122" i="2"/>
  <c r="R1122" i="2"/>
  <c r="Q1123" i="2"/>
  <c r="R1123" i="2"/>
  <c r="Q1124" i="2"/>
  <c r="R1124" i="2"/>
  <c r="Q1125" i="2"/>
  <c r="R1125" i="2"/>
  <c r="Q1126" i="2"/>
  <c r="R1126" i="2"/>
  <c r="Q1127" i="2"/>
  <c r="R1127" i="2"/>
  <c r="Q1128" i="2"/>
  <c r="R1128" i="2"/>
  <c r="Q1129" i="2"/>
  <c r="R1129" i="2"/>
  <c r="Q1130" i="2"/>
  <c r="R1130" i="2"/>
  <c r="Q1131" i="2"/>
  <c r="R1131" i="2"/>
  <c r="Q1132" i="2"/>
  <c r="R1132" i="2"/>
  <c r="Q1133" i="2"/>
  <c r="R1133" i="2"/>
  <c r="Q1134" i="2"/>
  <c r="R1134" i="2"/>
  <c r="Q1135" i="2"/>
  <c r="R1135" i="2"/>
  <c r="Q1136" i="2"/>
  <c r="R1136" i="2"/>
  <c r="Q1137" i="2"/>
  <c r="R1137" i="2"/>
  <c r="Q1138" i="2"/>
  <c r="R1138" i="2"/>
  <c r="Q1139" i="2"/>
  <c r="R1139" i="2"/>
  <c r="Q1140" i="2"/>
  <c r="R1140" i="2"/>
  <c r="Q1141" i="2"/>
  <c r="R1141" i="2"/>
  <c r="Q1142" i="2"/>
  <c r="R1142" i="2"/>
  <c r="Q1143" i="2"/>
  <c r="R1143" i="2"/>
  <c r="Q1144" i="2"/>
  <c r="R1144" i="2"/>
  <c r="Q1145" i="2"/>
  <c r="R1145" i="2"/>
  <c r="Q1146" i="2"/>
  <c r="R1146" i="2"/>
  <c r="Q1147" i="2"/>
  <c r="R1147" i="2"/>
  <c r="Q1148" i="2"/>
  <c r="R1148" i="2"/>
  <c r="Q1149" i="2"/>
  <c r="R1149" i="2"/>
  <c r="Q1150" i="2"/>
  <c r="R1150" i="2"/>
  <c r="Q1151" i="2"/>
  <c r="R1151" i="2"/>
  <c r="Q1152" i="2"/>
  <c r="R1152" i="2"/>
  <c r="Q1153" i="2"/>
  <c r="R1153" i="2"/>
  <c r="Q1154" i="2"/>
  <c r="R1154" i="2"/>
  <c r="Q1155" i="2"/>
  <c r="R1155" i="2"/>
  <c r="Q1156" i="2"/>
  <c r="R1156" i="2"/>
  <c r="Q1157" i="2"/>
  <c r="R1157" i="2"/>
  <c r="Q1158" i="2"/>
  <c r="R1158" i="2"/>
  <c r="Q1159" i="2"/>
  <c r="R1159" i="2"/>
  <c r="Q1160" i="2"/>
  <c r="R1160" i="2"/>
  <c r="Q1161" i="2"/>
  <c r="R1161" i="2"/>
  <c r="Q1162" i="2"/>
  <c r="R1162" i="2"/>
  <c r="Q1163" i="2"/>
  <c r="R1163" i="2"/>
  <c r="Q1164" i="2"/>
  <c r="R1164" i="2"/>
  <c r="Q1165" i="2"/>
  <c r="R1165" i="2"/>
  <c r="Q1166" i="2"/>
  <c r="R1166" i="2"/>
  <c r="Q1167" i="2"/>
  <c r="R1167" i="2"/>
  <c r="Q1168" i="2"/>
  <c r="R1168" i="2"/>
  <c r="Q1169" i="2"/>
  <c r="R1169" i="2"/>
  <c r="Q1170" i="2"/>
  <c r="R1170" i="2"/>
  <c r="Q1171" i="2"/>
  <c r="R1171" i="2"/>
  <c r="Q1172" i="2"/>
  <c r="R1172" i="2"/>
  <c r="Q1173" i="2"/>
  <c r="R1173" i="2"/>
  <c r="Q1174" i="2"/>
  <c r="R1174" i="2"/>
  <c r="Q1175" i="2"/>
  <c r="R1175" i="2"/>
  <c r="Q1176" i="2"/>
  <c r="R1176" i="2"/>
  <c r="Q1177" i="2"/>
  <c r="R1177" i="2"/>
  <c r="Q1178" i="2"/>
  <c r="R1178" i="2"/>
  <c r="Q1179" i="2"/>
  <c r="R1179" i="2"/>
  <c r="Q1180" i="2"/>
  <c r="R1180" i="2"/>
  <c r="Q1181" i="2"/>
  <c r="R1181" i="2"/>
  <c r="Q1182" i="2"/>
  <c r="R1182" i="2"/>
  <c r="Q1183" i="2"/>
  <c r="R1183" i="2"/>
  <c r="Q1184" i="2"/>
  <c r="R1184" i="2"/>
  <c r="Q1185" i="2"/>
  <c r="R1185" i="2"/>
  <c r="Q1186" i="2"/>
  <c r="R1186" i="2"/>
  <c r="Q1187" i="2"/>
  <c r="R1187" i="2"/>
  <c r="Q1188" i="2"/>
  <c r="R1188" i="2"/>
  <c r="Q1189" i="2"/>
  <c r="R1189" i="2"/>
  <c r="Q1190" i="2"/>
  <c r="R1190" i="2"/>
  <c r="Q1191" i="2"/>
  <c r="R1191" i="2"/>
  <c r="Q1192" i="2"/>
  <c r="R1192" i="2"/>
  <c r="Q1193" i="2"/>
  <c r="R1193" i="2"/>
  <c r="Q1194" i="2"/>
  <c r="R1194" i="2"/>
  <c r="Q1195" i="2"/>
  <c r="R1195" i="2"/>
  <c r="Q1196" i="2"/>
  <c r="R1196" i="2"/>
  <c r="Q1197" i="2"/>
  <c r="R1197" i="2"/>
  <c r="Q1198" i="2"/>
  <c r="R1198" i="2"/>
  <c r="Q1199" i="2"/>
  <c r="R1199" i="2"/>
  <c r="Q1200" i="2"/>
  <c r="R1200" i="2"/>
  <c r="Q1201" i="2"/>
  <c r="R1201" i="2"/>
  <c r="Q1202" i="2"/>
  <c r="R1202" i="2"/>
  <c r="Q1203" i="2"/>
  <c r="R1203" i="2"/>
  <c r="Q1204" i="2"/>
  <c r="R1204" i="2"/>
  <c r="Q1205" i="2"/>
  <c r="R1205" i="2"/>
  <c r="Q1206" i="2"/>
  <c r="R1206" i="2"/>
  <c r="Q1207" i="2"/>
  <c r="R1207" i="2"/>
  <c r="Q1208" i="2"/>
  <c r="R1208" i="2"/>
  <c r="Q1209" i="2"/>
  <c r="R1209" i="2"/>
  <c r="Q1210" i="2"/>
  <c r="R1210" i="2"/>
  <c r="Q1211" i="2"/>
  <c r="R1211" i="2"/>
  <c r="Q1212" i="2"/>
  <c r="R1212" i="2"/>
  <c r="Q1213" i="2"/>
  <c r="R1213" i="2"/>
  <c r="Q1214" i="2"/>
  <c r="R1214" i="2"/>
  <c r="Q1215" i="2"/>
  <c r="R1215" i="2"/>
  <c r="Q1216" i="2"/>
  <c r="R1216" i="2"/>
  <c r="Q1217" i="2"/>
  <c r="R1217" i="2"/>
  <c r="Q1218" i="2"/>
  <c r="R1218" i="2"/>
  <c r="Q1219" i="2"/>
  <c r="R1219" i="2"/>
  <c r="Q1220" i="2"/>
  <c r="R1220" i="2"/>
  <c r="Q1221" i="2"/>
  <c r="R1221" i="2"/>
  <c r="Q1222" i="2"/>
  <c r="R1222" i="2"/>
  <c r="Q1223" i="2"/>
  <c r="R1223" i="2"/>
  <c r="Q1224" i="2"/>
  <c r="R1224" i="2"/>
  <c r="Q1225" i="2"/>
  <c r="R1225" i="2"/>
  <c r="Q1226" i="2"/>
  <c r="R1226" i="2"/>
  <c r="Q1227" i="2"/>
  <c r="R1227" i="2"/>
  <c r="Q1228" i="2"/>
  <c r="R1228" i="2"/>
  <c r="Q1229" i="2"/>
  <c r="R1229" i="2"/>
  <c r="Q1230" i="2"/>
  <c r="R1230" i="2"/>
  <c r="Q1231" i="2"/>
  <c r="R1231" i="2"/>
  <c r="Q1232" i="2"/>
  <c r="R1232" i="2"/>
  <c r="Q1233" i="2"/>
  <c r="R1233" i="2"/>
  <c r="Q1234" i="2"/>
  <c r="R1234" i="2"/>
  <c r="Q1235" i="2"/>
  <c r="R1235" i="2"/>
  <c r="Q1236" i="2"/>
  <c r="R1236" i="2"/>
  <c r="Q1237" i="2"/>
  <c r="R1237" i="2"/>
  <c r="Q1238" i="2"/>
  <c r="R1238" i="2"/>
  <c r="Q1239" i="2"/>
  <c r="R1239" i="2"/>
  <c r="Q1240" i="2"/>
  <c r="R1240" i="2"/>
  <c r="Q1241" i="2"/>
  <c r="R1241" i="2"/>
  <c r="Q1242" i="2"/>
  <c r="R1242" i="2"/>
  <c r="Q1243" i="2"/>
  <c r="R1243" i="2"/>
  <c r="Q1244" i="2"/>
  <c r="R1244" i="2"/>
  <c r="Q1245" i="2"/>
  <c r="R1245" i="2"/>
  <c r="Q1246" i="2"/>
  <c r="R1246" i="2"/>
  <c r="Q1247" i="2"/>
  <c r="R1247" i="2"/>
  <c r="Q1248" i="2"/>
  <c r="R1248" i="2"/>
  <c r="Q1249" i="2"/>
  <c r="R1249" i="2"/>
  <c r="Q1250" i="2"/>
  <c r="R1250" i="2"/>
  <c r="Q1251" i="2"/>
  <c r="R1251" i="2"/>
  <c r="Q1252" i="2"/>
  <c r="R1252" i="2"/>
  <c r="Q1253" i="2"/>
  <c r="R1253" i="2"/>
  <c r="Q1254" i="2"/>
  <c r="R1254" i="2"/>
  <c r="Q1255" i="2"/>
  <c r="R1255" i="2"/>
  <c r="Q1256" i="2"/>
  <c r="R1256" i="2"/>
  <c r="Q1257" i="2"/>
  <c r="R1257" i="2"/>
  <c r="Q1258" i="2"/>
  <c r="R1258" i="2"/>
  <c r="Q1259" i="2"/>
  <c r="R1259" i="2"/>
  <c r="Q1260" i="2"/>
  <c r="R1260" i="2"/>
  <c r="Q1261" i="2"/>
  <c r="R1261" i="2"/>
  <c r="Q1262" i="2"/>
  <c r="R1262" i="2"/>
  <c r="Q1263" i="2"/>
  <c r="R1263" i="2"/>
  <c r="Q1264" i="2"/>
  <c r="R1264" i="2"/>
  <c r="Q1265" i="2"/>
  <c r="R1265" i="2"/>
  <c r="Q1266" i="2"/>
  <c r="R1266" i="2"/>
  <c r="Q1267" i="2"/>
  <c r="R1267" i="2"/>
  <c r="Q1268" i="2"/>
  <c r="R1268" i="2"/>
  <c r="Q1269" i="2"/>
  <c r="R1269" i="2"/>
  <c r="Q1270" i="2"/>
  <c r="R1270" i="2"/>
  <c r="Q1271" i="2"/>
  <c r="R1271" i="2"/>
  <c r="Q1272" i="2"/>
  <c r="R1272" i="2"/>
  <c r="Q1273" i="2"/>
  <c r="R1273" i="2"/>
  <c r="Q1274" i="2"/>
  <c r="R1274" i="2"/>
  <c r="Q1275" i="2"/>
  <c r="R1275" i="2"/>
  <c r="Q1276" i="2"/>
  <c r="R1276" i="2"/>
  <c r="Q1277" i="2"/>
  <c r="R1277" i="2"/>
  <c r="Q1278" i="2"/>
  <c r="R1278" i="2"/>
  <c r="Q1279" i="2"/>
  <c r="R1279" i="2"/>
  <c r="Q1280" i="2"/>
  <c r="R1280" i="2"/>
  <c r="Q1281" i="2"/>
  <c r="R1281" i="2"/>
  <c r="Q1282" i="2"/>
  <c r="R1282" i="2"/>
  <c r="Q1283" i="2"/>
  <c r="R1283" i="2"/>
  <c r="Q1284" i="2"/>
  <c r="R1284" i="2"/>
  <c r="Q1285" i="2"/>
  <c r="R1285" i="2"/>
  <c r="Q1286" i="2"/>
  <c r="R1286" i="2"/>
  <c r="Q1287" i="2"/>
  <c r="R1287" i="2"/>
  <c r="Q1288" i="2"/>
  <c r="R1288" i="2"/>
  <c r="Q1289" i="2"/>
  <c r="R1289" i="2"/>
  <c r="Q1290" i="2"/>
  <c r="R1290" i="2"/>
  <c r="Q1291" i="2"/>
  <c r="R1291" i="2"/>
  <c r="Q1292" i="2"/>
  <c r="R1292" i="2"/>
  <c r="Q1293" i="2"/>
  <c r="R1293" i="2"/>
  <c r="Q1294" i="2"/>
  <c r="R1294" i="2"/>
  <c r="Q1295" i="2"/>
  <c r="R1295" i="2"/>
  <c r="Q1296" i="2"/>
  <c r="R1296" i="2"/>
  <c r="Q1297" i="2"/>
  <c r="R1297" i="2"/>
  <c r="Q1298" i="2"/>
  <c r="R1298" i="2"/>
  <c r="Q1299" i="2"/>
  <c r="R1299" i="2"/>
  <c r="Q1300" i="2"/>
  <c r="R1300" i="2"/>
  <c r="Q1301" i="2"/>
  <c r="R1301" i="2"/>
  <c r="Q1302" i="2"/>
  <c r="R1302" i="2"/>
  <c r="Q1303" i="2"/>
  <c r="R1303" i="2"/>
  <c r="Q1304" i="2"/>
  <c r="R1304" i="2"/>
  <c r="Q1305" i="2"/>
  <c r="R1305" i="2"/>
  <c r="Q1306" i="2"/>
  <c r="R1306" i="2"/>
  <c r="Q1307" i="2"/>
  <c r="R1307" i="2"/>
  <c r="Q1308" i="2"/>
  <c r="R1308" i="2"/>
  <c r="Q1309" i="2"/>
  <c r="R1309" i="2"/>
  <c r="Q1310" i="2"/>
  <c r="R1310" i="2"/>
  <c r="Q1311" i="2"/>
  <c r="R1311" i="2"/>
  <c r="Q1312" i="2"/>
  <c r="R1312" i="2"/>
  <c r="Q1313" i="2"/>
  <c r="R1313" i="2"/>
  <c r="Q1314" i="2"/>
  <c r="R1314" i="2"/>
  <c r="Q1315" i="2"/>
  <c r="R1315" i="2"/>
  <c r="Q1316" i="2"/>
  <c r="R1316" i="2"/>
  <c r="Q1317" i="2"/>
  <c r="R1317" i="2"/>
  <c r="Q1318" i="2"/>
  <c r="R1318" i="2"/>
  <c r="Q1319" i="2"/>
  <c r="R1319" i="2"/>
  <c r="Q1320" i="2"/>
  <c r="R1320" i="2"/>
  <c r="Q1321" i="2"/>
  <c r="R1321" i="2"/>
  <c r="Q1322" i="2"/>
  <c r="R1322" i="2"/>
  <c r="Q1323" i="2"/>
  <c r="R1323" i="2"/>
  <c r="Q1324" i="2"/>
  <c r="R1324" i="2"/>
  <c r="Q1325" i="2"/>
  <c r="R1325" i="2"/>
  <c r="Q1326" i="2"/>
  <c r="R1326" i="2"/>
  <c r="Q1327" i="2"/>
  <c r="R1327" i="2"/>
  <c r="Q1328" i="2"/>
  <c r="R1328" i="2"/>
  <c r="Q1329" i="2"/>
  <c r="R1329" i="2"/>
  <c r="Q1330" i="2"/>
  <c r="R1330" i="2"/>
  <c r="Q1331" i="2"/>
  <c r="R1331" i="2"/>
  <c r="Q1332" i="2"/>
  <c r="R1332" i="2"/>
  <c r="Q1333" i="2"/>
  <c r="R1333" i="2"/>
  <c r="Q1334" i="2"/>
  <c r="R1334" i="2"/>
  <c r="Q1335" i="2"/>
  <c r="R1335" i="2"/>
  <c r="Q1336" i="2"/>
  <c r="R1336" i="2"/>
  <c r="Q1337" i="2"/>
  <c r="R1337" i="2"/>
  <c r="Q1338" i="2"/>
  <c r="R1338" i="2"/>
  <c r="Q1339" i="2"/>
  <c r="R1339" i="2"/>
  <c r="Q1340" i="2"/>
  <c r="R1340" i="2"/>
  <c r="Q1341" i="2"/>
  <c r="R1341" i="2"/>
  <c r="Q1342" i="2"/>
  <c r="R1342" i="2"/>
  <c r="Q1343" i="2"/>
  <c r="R1343" i="2"/>
  <c r="Q1344" i="2"/>
  <c r="R1344" i="2"/>
  <c r="Q1345" i="2"/>
  <c r="R1345" i="2"/>
  <c r="Q1346" i="2"/>
  <c r="R1346" i="2"/>
  <c r="Q1347" i="2"/>
  <c r="R1347" i="2"/>
  <c r="Q1348" i="2"/>
  <c r="R1348" i="2"/>
  <c r="Q1349" i="2"/>
  <c r="R1349" i="2"/>
  <c r="Q1350" i="2"/>
  <c r="R1350" i="2"/>
  <c r="Q1351" i="2"/>
  <c r="R1351" i="2"/>
  <c r="Q1352" i="2"/>
  <c r="R1352" i="2"/>
  <c r="Q1353" i="2"/>
  <c r="R1353" i="2"/>
  <c r="Q1354" i="2"/>
  <c r="R1354" i="2"/>
  <c r="Q1355" i="2"/>
  <c r="R1355" i="2"/>
  <c r="Q1356" i="2"/>
  <c r="R1356" i="2"/>
  <c r="Q1357" i="2"/>
  <c r="R1357" i="2"/>
  <c r="Q1358" i="2"/>
  <c r="R1358" i="2"/>
  <c r="Q1359" i="2"/>
  <c r="R1359" i="2"/>
  <c r="Q1360" i="2"/>
  <c r="R1360" i="2"/>
  <c r="Q1361" i="2"/>
  <c r="R1361" i="2"/>
  <c r="Q1362" i="2"/>
  <c r="R1362" i="2"/>
  <c r="Q1363" i="2"/>
  <c r="R1363" i="2"/>
  <c r="Q1364" i="2"/>
  <c r="R1364" i="2"/>
  <c r="Q1365" i="2"/>
  <c r="R1365" i="2"/>
  <c r="Q1366" i="2"/>
  <c r="R1366" i="2"/>
  <c r="Q1367" i="2"/>
  <c r="R1367" i="2"/>
  <c r="Q1368" i="2"/>
  <c r="R1368" i="2"/>
  <c r="Q1369" i="2"/>
  <c r="R1369" i="2"/>
  <c r="Q1370" i="2"/>
  <c r="R1370" i="2"/>
  <c r="Q1371" i="2"/>
  <c r="R1371" i="2"/>
  <c r="Q1372" i="2"/>
  <c r="R1372" i="2"/>
  <c r="Q1373" i="2"/>
  <c r="R1373" i="2"/>
  <c r="Q1374" i="2"/>
  <c r="R1374" i="2"/>
  <c r="Q1375" i="2"/>
  <c r="R1375" i="2"/>
  <c r="Q1376" i="2"/>
  <c r="R1376" i="2"/>
  <c r="Q1377" i="2"/>
  <c r="R1377" i="2"/>
  <c r="Q1378" i="2"/>
  <c r="R1378" i="2"/>
  <c r="Q1379" i="2"/>
  <c r="R1379" i="2"/>
  <c r="Q1380" i="2"/>
  <c r="R1380" i="2"/>
  <c r="Q1381" i="2"/>
  <c r="R1381" i="2"/>
  <c r="Q1382" i="2"/>
  <c r="R1382" i="2"/>
  <c r="Q1383" i="2"/>
  <c r="R1383" i="2"/>
  <c r="Q1384" i="2"/>
  <c r="R1384" i="2"/>
  <c r="Q1385" i="2"/>
  <c r="R1385" i="2"/>
  <c r="Q1386" i="2"/>
  <c r="R1386" i="2"/>
  <c r="Q1387" i="2"/>
  <c r="R1387" i="2"/>
  <c r="Q1388" i="2"/>
  <c r="R1388" i="2"/>
  <c r="Q1389" i="2"/>
  <c r="R1389" i="2"/>
  <c r="Q1390" i="2"/>
  <c r="R1390" i="2"/>
  <c r="Q1391" i="2"/>
  <c r="R1391" i="2"/>
  <c r="Q1392" i="2"/>
  <c r="R1392" i="2"/>
  <c r="Q1393" i="2"/>
  <c r="R1393" i="2"/>
  <c r="Q1394" i="2"/>
  <c r="R1394" i="2"/>
  <c r="Q1395" i="2"/>
  <c r="R1395" i="2"/>
  <c r="Q1396" i="2"/>
  <c r="R1396" i="2"/>
  <c r="Q1397" i="2"/>
  <c r="R1397" i="2"/>
  <c r="Q1398" i="2"/>
  <c r="R1398" i="2"/>
  <c r="Q1399" i="2"/>
  <c r="R1399" i="2"/>
  <c r="Q1400" i="2"/>
  <c r="R1400" i="2"/>
  <c r="Q1401" i="2"/>
  <c r="R1401" i="2"/>
  <c r="Q1402" i="2"/>
  <c r="R1402" i="2"/>
  <c r="Q1403" i="2"/>
  <c r="R1403" i="2"/>
  <c r="Q1404" i="2"/>
  <c r="R1404" i="2"/>
  <c r="Q1405" i="2"/>
  <c r="R1405" i="2"/>
  <c r="Q1406" i="2"/>
  <c r="R1406" i="2"/>
  <c r="Q1407" i="2"/>
  <c r="R1407" i="2"/>
  <c r="Q1408" i="2"/>
  <c r="R1408" i="2"/>
  <c r="Q1409" i="2"/>
  <c r="R1409" i="2"/>
  <c r="Q1410" i="2"/>
  <c r="R1410" i="2"/>
  <c r="Q1411" i="2"/>
  <c r="R1411" i="2"/>
  <c r="Q1412" i="2"/>
  <c r="R1412" i="2"/>
  <c r="Q1413" i="2"/>
  <c r="R1413" i="2"/>
  <c r="Q1414" i="2"/>
  <c r="R1414" i="2"/>
  <c r="Q1415" i="2"/>
  <c r="R1415" i="2"/>
  <c r="Q1416" i="2"/>
  <c r="R1416" i="2"/>
  <c r="Q1417" i="2"/>
  <c r="R1417" i="2"/>
  <c r="Q1418" i="2"/>
  <c r="R1418" i="2"/>
  <c r="Q1419" i="2"/>
  <c r="R1419" i="2"/>
  <c r="Q1420" i="2"/>
  <c r="R1420" i="2"/>
  <c r="Q1421" i="2"/>
  <c r="R1421" i="2"/>
  <c r="Q1422" i="2"/>
  <c r="R1422" i="2"/>
  <c r="Q1423" i="2"/>
  <c r="R1423" i="2"/>
  <c r="Q1424" i="2"/>
  <c r="R1424" i="2"/>
  <c r="Q1425" i="2"/>
  <c r="R1425" i="2"/>
  <c r="Q1426" i="2"/>
  <c r="R1426" i="2"/>
  <c r="Q1427" i="2"/>
  <c r="R1427" i="2"/>
  <c r="Q1428" i="2"/>
  <c r="R1428" i="2"/>
  <c r="Q1429" i="2"/>
  <c r="R1429" i="2"/>
  <c r="Q1430" i="2"/>
  <c r="R1430" i="2"/>
  <c r="Q1431" i="2"/>
  <c r="R1431" i="2"/>
  <c r="Q1432" i="2"/>
  <c r="R1432" i="2"/>
  <c r="Q1433" i="2"/>
  <c r="R1433" i="2"/>
  <c r="Q1434" i="2"/>
  <c r="R1434" i="2"/>
  <c r="Q1435" i="2"/>
  <c r="R1435" i="2"/>
  <c r="Q1436" i="2"/>
  <c r="R1436" i="2"/>
  <c r="Q1437" i="2"/>
  <c r="R1437" i="2"/>
  <c r="Q1438" i="2"/>
  <c r="R1438" i="2"/>
  <c r="Q1439" i="2"/>
  <c r="R1439" i="2"/>
  <c r="Q1440" i="2"/>
  <c r="R1440" i="2"/>
  <c r="Q1441" i="2"/>
  <c r="R1441" i="2"/>
  <c r="Q1442" i="2"/>
  <c r="R1442" i="2"/>
  <c r="Q1443" i="2"/>
  <c r="R1443" i="2"/>
  <c r="Q1444" i="2"/>
  <c r="R1444" i="2"/>
  <c r="Q1445" i="2"/>
  <c r="R1445" i="2"/>
  <c r="Q1446" i="2"/>
  <c r="R1446" i="2"/>
  <c r="Q1447" i="2"/>
  <c r="R1447" i="2"/>
  <c r="Q1448" i="2"/>
  <c r="R1448" i="2"/>
  <c r="Q1449" i="2"/>
  <c r="R1449" i="2"/>
  <c r="Q1450" i="2"/>
  <c r="R1450" i="2"/>
  <c r="Q1451" i="2"/>
  <c r="R1451" i="2"/>
  <c r="Q1452" i="2"/>
  <c r="R1452" i="2"/>
  <c r="Q1453" i="2"/>
  <c r="R1453" i="2"/>
  <c r="Q1454" i="2"/>
  <c r="R1454" i="2"/>
  <c r="Q1455" i="2"/>
  <c r="R1455" i="2"/>
  <c r="Q1456" i="2"/>
  <c r="R1456" i="2"/>
  <c r="Q1457" i="2"/>
  <c r="R1457" i="2"/>
  <c r="Q1458" i="2"/>
  <c r="R1458" i="2"/>
  <c r="Q1459" i="2"/>
  <c r="R1459" i="2"/>
  <c r="Q1460" i="2"/>
  <c r="R1460" i="2"/>
  <c r="Q1461" i="2"/>
  <c r="R1461" i="2"/>
  <c r="Q1462" i="2"/>
  <c r="R1462" i="2"/>
  <c r="Q1463" i="2"/>
  <c r="R1463" i="2"/>
  <c r="Q1464" i="2"/>
  <c r="R1464" i="2"/>
  <c r="Q1465" i="2"/>
  <c r="R1465" i="2"/>
  <c r="Q1466" i="2"/>
  <c r="R1466" i="2"/>
  <c r="Q1467" i="2"/>
  <c r="R1467" i="2"/>
  <c r="Q1468" i="2"/>
  <c r="R1468" i="2"/>
  <c r="Q1469" i="2"/>
  <c r="R1469" i="2"/>
  <c r="Q1470" i="2"/>
  <c r="R1470" i="2"/>
  <c r="Q1471" i="2"/>
  <c r="R1471" i="2"/>
  <c r="Q1472" i="2"/>
  <c r="R1472" i="2"/>
  <c r="Q1473" i="2"/>
  <c r="R1473" i="2"/>
  <c r="Q1474" i="2"/>
  <c r="R1474" i="2"/>
  <c r="Q1475" i="2"/>
  <c r="R1475" i="2"/>
  <c r="Q1476" i="2"/>
  <c r="R1476" i="2"/>
  <c r="Q1477" i="2"/>
  <c r="R1477" i="2"/>
  <c r="Q1478" i="2"/>
  <c r="R1478" i="2"/>
  <c r="Q1479" i="2"/>
  <c r="R1479" i="2"/>
  <c r="Q1480" i="2"/>
  <c r="R1480" i="2"/>
  <c r="Q1481" i="2"/>
  <c r="R1481" i="2"/>
  <c r="Q1482" i="2"/>
  <c r="R1482" i="2"/>
  <c r="Q1483" i="2"/>
  <c r="R1483" i="2"/>
  <c r="Q1484" i="2"/>
  <c r="R1484" i="2"/>
  <c r="Q1485" i="2"/>
  <c r="R1485" i="2"/>
  <c r="Q1486" i="2"/>
  <c r="R1486" i="2"/>
  <c r="Q1487" i="2"/>
  <c r="R1487" i="2"/>
  <c r="Q1488" i="2"/>
  <c r="R1488" i="2"/>
  <c r="Q1489" i="2"/>
  <c r="R1489" i="2"/>
  <c r="Q1490" i="2"/>
  <c r="R1490" i="2"/>
  <c r="Q1491" i="2"/>
  <c r="R1491" i="2"/>
  <c r="Q1492" i="2"/>
  <c r="R1492" i="2"/>
  <c r="Q1493" i="2"/>
  <c r="R1493" i="2"/>
  <c r="Q1494" i="2"/>
  <c r="R1494" i="2"/>
  <c r="Q1495" i="2"/>
  <c r="R1495" i="2"/>
  <c r="Q1496" i="2"/>
  <c r="R1496" i="2"/>
  <c r="Q1497" i="2"/>
  <c r="R1497" i="2"/>
  <c r="Q1498" i="2"/>
  <c r="R1498" i="2"/>
  <c r="Q1499" i="2"/>
  <c r="R1499" i="2"/>
  <c r="Q1500" i="2"/>
  <c r="R1500" i="2"/>
  <c r="Q1501" i="2"/>
  <c r="R1501" i="2"/>
  <c r="Q1502" i="2"/>
  <c r="R1502" i="2"/>
  <c r="Q1503" i="2"/>
  <c r="R1503" i="2"/>
  <c r="Q1504" i="2"/>
  <c r="R1504" i="2"/>
  <c r="Q1505" i="2"/>
  <c r="R1505" i="2"/>
  <c r="Q1506" i="2"/>
  <c r="R1506" i="2"/>
  <c r="Q1507" i="2"/>
  <c r="R1507" i="2"/>
  <c r="Q1508" i="2"/>
  <c r="R1508" i="2"/>
  <c r="Q1509" i="2"/>
  <c r="R1509" i="2"/>
  <c r="Q1510" i="2"/>
  <c r="R1510" i="2"/>
  <c r="Q1511" i="2"/>
  <c r="R1511" i="2"/>
  <c r="Q1512" i="2"/>
  <c r="R1512" i="2"/>
  <c r="Q1513" i="2"/>
  <c r="R1513" i="2"/>
  <c r="Q1514" i="2"/>
  <c r="R1514" i="2"/>
  <c r="Q1515" i="2"/>
  <c r="R1515" i="2"/>
  <c r="Q1516" i="2"/>
  <c r="R1516" i="2"/>
  <c r="Q1517" i="2"/>
  <c r="R1517" i="2"/>
  <c r="Q1518" i="2"/>
  <c r="R1518" i="2"/>
  <c r="Q1519" i="2"/>
  <c r="R1519" i="2"/>
  <c r="Q1520" i="2"/>
  <c r="R1520" i="2"/>
  <c r="Q1521" i="2"/>
  <c r="R1521" i="2"/>
  <c r="Q1522" i="2"/>
  <c r="R1522" i="2"/>
  <c r="Q1523" i="2"/>
  <c r="R1523" i="2"/>
  <c r="Q1524" i="2"/>
  <c r="R1524" i="2"/>
  <c r="Q1525" i="2"/>
  <c r="R1525" i="2"/>
  <c r="Q1526" i="2"/>
  <c r="R1526" i="2"/>
  <c r="Q1527" i="2"/>
  <c r="R1527" i="2"/>
  <c r="Q1528" i="2"/>
  <c r="R1528" i="2"/>
  <c r="Q1529" i="2"/>
  <c r="R1529" i="2"/>
  <c r="Q1530" i="2"/>
  <c r="R1530" i="2"/>
  <c r="Q1531" i="2"/>
  <c r="R1531" i="2"/>
  <c r="Q1532" i="2"/>
  <c r="R1532" i="2"/>
  <c r="Q1533" i="2"/>
  <c r="R1533" i="2"/>
  <c r="Q1534" i="2"/>
  <c r="R1534" i="2"/>
  <c r="Q1535" i="2"/>
  <c r="R1535" i="2"/>
  <c r="Q1536" i="2"/>
  <c r="R1536" i="2"/>
  <c r="Q1537" i="2"/>
  <c r="R1537" i="2"/>
  <c r="Q1538" i="2"/>
  <c r="R1538" i="2"/>
  <c r="Q1539" i="2"/>
  <c r="R1539" i="2"/>
  <c r="Q1540" i="2"/>
  <c r="R1540" i="2"/>
  <c r="Q1541" i="2"/>
  <c r="R1541" i="2"/>
  <c r="Q1542" i="2"/>
  <c r="R1542" i="2"/>
  <c r="Q1543" i="2"/>
  <c r="R1543" i="2"/>
  <c r="Q1544" i="2"/>
  <c r="R1544" i="2"/>
  <c r="Q1545" i="2"/>
  <c r="R1545" i="2"/>
  <c r="Q1546" i="2"/>
  <c r="R1546" i="2"/>
  <c r="Q1547" i="2"/>
  <c r="R1547" i="2"/>
  <c r="Q1548" i="2"/>
  <c r="R1548" i="2"/>
  <c r="Q1549" i="2"/>
  <c r="R1549" i="2"/>
  <c r="Q1550" i="2"/>
  <c r="R1550" i="2"/>
  <c r="Q1551" i="2"/>
  <c r="R1551" i="2"/>
  <c r="Q1552" i="2"/>
  <c r="R1552" i="2"/>
  <c r="Q1553" i="2"/>
  <c r="R1553" i="2"/>
  <c r="Q1554" i="2"/>
  <c r="R1554" i="2"/>
  <c r="Q1555" i="2"/>
  <c r="R1555" i="2"/>
  <c r="Q1556" i="2"/>
  <c r="R1556" i="2"/>
  <c r="Q1557" i="2"/>
  <c r="R1557" i="2"/>
  <c r="Q1558" i="2"/>
  <c r="R1558" i="2"/>
  <c r="Q1559" i="2"/>
  <c r="R1559" i="2"/>
  <c r="Q1560" i="2"/>
  <c r="R1560" i="2"/>
  <c r="Q1561" i="2"/>
  <c r="R1561" i="2"/>
  <c r="Q1562" i="2"/>
  <c r="R1562" i="2"/>
  <c r="Q1563" i="2"/>
  <c r="R1563" i="2"/>
  <c r="Q1564" i="2"/>
  <c r="R1564" i="2"/>
  <c r="Q1565" i="2"/>
  <c r="R1565" i="2"/>
  <c r="Q1566" i="2"/>
  <c r="R1566" i="2"/>
  <c r="Q1567" i="2"/>
  <c r="R1567" i="2"/>
  <c r="Q1568" i="2"/>
  <c r="R1568" i="2"/>
  <c r="Q1569" i="2"/>
  <c r="R1569" i="2"/>
  <c r="Q1570" i="2"/>
  <c r="R1570" i="2"/>
  <c r="Q1571" i="2"/>
  <c r="R1571" i="2"/>
  <c r="Q1572" i="2"/>
  <c r="R1572" i="2"/>
  <c r="Q1573" i="2"/>
  <c r="R1573" i="2"/>
  <c r="Q1574" i="2"/>
  <c r="R1574" i="2"/>
  <c r="Q1575" i="2"/>
  <c r="R1575" i="2"/>
  <c r="Q1576" i="2"/>
  <c r="R1576" i="2"/>
  <c r="Q1577" i="2"/>
  <c r="R1577" i="2"/>
  <c r="Q1578" i="2"/>
  <c r="R1578" i="2"/>
  <c r="Q1579" i="2"/>
  <c r="R1579" i="2"/>
  <c r="Q1580" i="2"/>
  <c r="R1580" i="2"/>
  <c r="Q1581" i="2"/>
  <c r="R1581" i="2"/>
  <c r="Q1582" i="2"/>
  <c r="R1582" i="2"/>
  <c r="Q1583" i="2"/>
  <c r="R1583" i="2"/>
  <c r="Q1584" i="2"/>
  <c r="R1584" i="2"/>
  <c r="Q1585" i="2"/>
  <c r="R1585" i="2"/>
  <c r="Q1586" i="2"/>
  <c r="R1586" i="2"/>
  <c r="Q1587" i="2"/>
  <c r="R1587" i="2"/>
  <c r="Q1588" i="2"/>
  <c r="R1588" i="2"/>
  <c r="Q1589" i="2"/>
  <c r="R1589" i="2"/>
  <c r="Q1590" i="2"/>
  <c r="R1590" i="2"/>
  <c r="Q1591" i="2"/>
  <c r="R1591" i="2"/>
  <c r="Q1592" i="2"/>
  <c r="R1592" i="2"/>
  <c r="Q1593" i="2"/>
  <c r="R1593" i="2"/>
  <c r="Q1594" i="2"/>
  <c r="R1594" i="2"/>
  <c r="Q1595" i="2"/>
  <c r="R1595" i="2"/>
  <c r="Q1596" i="2"/>
  <c r="R1596" i="2"/>
  <c r="Q1597" i="2"/>
  <c r="R1597" i="2"/>
  <c r="Q1598" i="2"/>
  <c r="R1598" i="2"/>
  <c r="Q1599" i="2"/>
  <c r="R1599" i="2"/>
  <c r="Q1600" i="2"/>
  <c r="R1600" i="2"/>
  <c r="Q1601" i="2"/>
  <c r="R1601" i="2"/>
  <c r="Q1602" i="2"/>
  <c r="R1602" i="2"/>
  <c r="Q1603" i="2"/>
  <c r="R1603" i="2"/>
  <c r="Q1604" i="2"/>
  <c r="R1604" i="2"/>
  <c r="Q1605" i="2"/>
  <c r="R1605" i="2"/>
  <c r="Q1606" i="2"/>
  <c r="R1606" i="2"/>
  <c r="Q1607" i="2"/>
  <c r="R1607" i="2"/>
  <c r="Q1608" i="2"/>
  <c r="R1608" i="2"/>
  <c r="Q1609" i="2"/>
  <c r="R1609" i="2"/>
  <c r="Q1610" i="2"/>
  <c r="R1610" i="2"/>
  <c r="Q1611" i="2"/>
  <c r="R1611" i="2"/>
  <c r="Q1612" i="2"/>
  <c r="R1612" i="2"/>
  <c r="Q1613" i="2"/>
  <c r="R1613" i="2"/>
  <c r="Q1614" i="2"/>
  <c r="R1614" i="2"/>
  <c r="Q1615" i="2"/>
  <c r="R1615" i="2"/>
  <c r="Q1616" i="2"/>
  <c r="R1616" i="2"/>
  <c r="Q1617" i="2"/>
  <c r="R1617" i="2"/>
  <c r="Q1618" i="2"/>
  <c r="R1618" i="2"/>
  <c r="Q1619" i="2"/>
  <c r="R1619" i="2"/>
  <c r="Q1620" i="2"/>
  <c r="R1620" i="2"/>
  <c r="Q1621" i="2"/>
  <c r="R1621" i="2"/>
  <c r="Q1622" i="2"/>
  <c r="R1622" i="2"/>
  <c r="Q1623" i="2"/>
  <c r="R1623" i="2"/>
  <c r="Q1624" i="2"/>
  <c r="R1624" i="2"/>
  <c r="Q1625" i="2"/>
  <c r="R1625" i="2"/>
  <c r="Q1626" i="2"/>
  <c r="R1626" i="2"/>
  <c r="Q1627" i="2"/>
  <c r="R1627" i="2"/>
  <c r="Q1628" i="2"/>
  <c r="R1628" i="2"/>
  <c r="Q1629" i="2"/>
  <c r="R1629" i="2"/>
  <c r="Q1630" i="2"/>
  <c r="R1630" i="2"/>
  <c r="Q1631" i="2"/>
  <c r="R1631" i="2"/>
  <c r="Q1632" i="2"/>
  <c r="R1632" i="2"/>
  <c r="Q1633" i="2"/>
  <c r="R1633" i="2"/>
  <c r="Q1634" i="2"/>
  <c r="R1634" i="2"/>
  <c r="Q1635" i="2"/>
  <c r="R1635" i="2"/>
  <c r="Q1636" i="2"/>
  <c r="R1636" i="2"/>
  <c r="Q1637" i="2"/>
  <c r="R1637" i="2"/>
  <c r="Q1638" i="2"/>
  <c r="R1638" i="2"/>
  <c r="Q1639" i="2"/>
  <c r="R1639" i="2"/>
  <c r="Q1640" i="2"/>
  <c r="R1640" i="2"/>
  <c r="Q1641" i="2"/>
  <c r="R1641" i="2"/>
  <c r="Q1642" i="2"/>
  <c r="R1642" i="2"/>
  <c r="Q1643" i="2"/>
  <c r="R1643" i="2"/>
  <c r="Q1644" i="2"/>
  <c r="R1644" i="2"/>
  <c r="Q1645" i="2"/>
  <c r="R1645" i="2"/>
  <c r="Q1646" i="2"/>
  <c r="R1646" i="2"/>
  <c r="Q1647" i="2"/>
  <c r="R1647" i="2"/>
  <c r="Q1648" i="2"/>
  <c r="R1648" i="2"/>
  <c r="Q1649" i="2"/>
  <c r="R1649" i="2"/>
  <c r="Q1650" i="2"/>
  <c r="R1650" i="2"/>
  <c r="Q1651" i="2"/>
  <c r="R1651" i="2"/>
  <c r="Q1652" i="2"/>
  <c r="R1652" i="2"/>
  <c r="Q1653" i="2"/>
  <c r="R1653" i="2"/>
  <c r="Q1654" i="2"/>
  <c r="R1654" i="2"/>
  <c r="Q1655" i="2"/>
  <c r="R1655" i="2"/>
  <c r="Q1656" i="2"/>
  <c r="R1656" i="2"/>
  <c r="Q1657" i="2"/>
  <c r="R1657" i="2"/>
  <c r="Q1658" i="2"/>
  <c r="R1658" i="2"/>
  <c r="Q1659" i="2"/>
  <c r="R1659" i="2"/>
  <c r="Q1660" i="2"/>
  <c r="R1660" i="2"/>
  <c r="Q1661" i="2"/>
  <c r="R1661" i="2"/>
  <c r="Q1662" i="2"/>
  <c r="R1662" i="2"/>
  <c r="Q1663" i="2"/>
  <c r="R1663" i="2"/>
  <c r="Q1664" i="2"/>
  <c r="R1664" i="2"/>
  <c r="Q1665" i="2"/>
  <c r="R1665" i="2"/>
  <c r="Q1666" i="2"/>
  <c r="R1666" i="2"/>
  <c r="Q1667" i="2"/>
  <c r="R1667" i="2"/>
  <c r="Q1668" i="2"/>
  <c r="R1668" i="2"/>
  <c r="Q1669" i="2"/>
  <c r="R1669" i="2"/>
  <c r="Q1670" i="2"/>
  <c r="R1670" i="2"/>
  <c r="Q1671" i="2"/>
  <c r="R1671" i="2"/>
  <c r="Q1672" i="2"/>
  <c r="R1672" i="2"/>
  <c r="Q1673" i="2"/>
  <c r="R1673" i="2"/>
  <c r="Q1674" i="2"/>
  <c r="R1674" i="2"/>
  <c r="Q1675" i="2"/>
  <c r="R1675" i="2"/>
  <c r="Q1676" i="2"/>
  <c r="R1676" i="2"/>
  <c r="Q1677" i="2"/>
  <c r="R1677" i="2"/>
  <c r="Q1678" i="2"/>
  <c r="R1678" i="2"/>
  <c r="Q1679" i="2"/>
  <c r="R1679" i="2"/>
  <c r="Q1680" i="2"/>
  <c r="R1680" i="2"/>
  <c r="Q1681" i="2"/>
  <c r="R1681" i="2"/>
  <c r="Q1682" i="2"/>
  <c r="R1682" i="2"/>
  <c r="Q1683" i="2"/>
  <c r="R1683" i="2"/>
  <c r="Q1684" i="2"/>
  <c r="R1684" i="2"/>
  <c r="Q1685" i="2"/>
  <c r="R1685" i="2"/>
  <c r="Q1686" i="2"/>
  <c r="R1686" i="2"/>
  <c r="Q1687" i="2"/>
  <c r="R1687" i="2"/>
  <c r="Q1688" i="2"/>
  <c r="R1688" i="2"/>
  <c r="Q1689" i="2"/>
  <c r="R1689" i="2"/>
  <c r="Q1690" i="2"/>
  <c r="R1690" i="2"/>
  <c r="Q1691" i="2"/>
  <c r="R1691" i="2"/>
  <c r="Q1692" i="2"/>
  <c r="R1692" i="2"/>
  <c r="Q1693" i="2"/>
  <c r="R1693" i="2"/>
  <c r="Q1694" i="2"/>
  <c r="R1694" i="2"/>
  <c r="Q1695" i="2"/>
  <c r="R1695" i="2"/>
  <c r="Q1696" i="2"/>
  <c r="R1696" i="2"/>
  <c r="Q1697" i="2"/>
  <c r="R1697" i="2"/>
  <c r="Q1698" i="2"/>
  <c r="R1698" i="2"/>
  <c r="Q1699" i="2"/>
  <c r="R1699" i="2"/>
  <c r="Q1700" i="2"/>
  <c r="R1700" i="2"/>
  <c r="Q1701" i="2"/>
  <c r="R1701" i="2"/>
  <c r="Q1702" i="2"/>
  <c r="R1702" i="2"/>
  <c r="Q1703" i="2"/>
  <c r="R1703" i="2"/>
  <c r="Q1704" i="2"/>
  <c r="R1704" i="2"/>
  <c r="Q1705" i="2"/>
  <c r="R1705" i="2"/>
  <c r="Q1706" i="2"/>
  <c r="R1706" i="2"/>
  <c r="Q1707" i="2"/>
  <c r="R1707" i="2"/>
  <c r="Q1708" i="2"/>
  <c r="R1708" i="2"/>
  <c r="Q1709" i="2"/>
  <c r="R1709" i="2"/>
  <c r="Q1710" i="2"/>
  <c r="R1710" i="2"/>
  <c r="Q1711" i="2"/>
  <c r="R1711" i="2"/>
  <c r="Q1712" i="2"/>
  <c r="R1712" i="2"/>
  <c r="Q1713" i="2"/>
  <c r="R1713" i="2"/>
  <c r="Q1714" i="2"/>
  <c r="R1714" i="2"/>
  <c r="Q1715" i="2"/>
  <c r="R1715" i="2"/>
  <c r="Q1716" i="2"/>
  <c r="R1716" i="2"/>
  <c r="Q1717" i="2"/>
  <c r="R1717" i="2"/>
  <c r="Q1718" i="2"/>
  <c r="R1718" i="2"/>
  <c r="Q1719" i="2"/>
  <c r="R1719" i="2"/>
  <c r="Q1720" i="2"/>
  <c r="R1720" i="2"/>
  <c r="Q1721" i="2"/>
  <c r="R1721" i="2"/>
  <c r="Q1722" i="2"/>
  <c r="R1722" i="2"/>
  <c r="Q1723" i="2"/>
  <c r="R1723" i="2"/>
  <c r="Q1724" i="2"/>
  <c r="R1724" i="2"/>
  <c r="Q1725" i="2"/>
  <c r="R1725" i="2"/>
  <c r="Q1726" i="2"/>
  <c r="R1726" i="2"/>
  <c r="Q1727" i="2"/>
  <c r="R1727" i="2"/>
  <c r="Q1728" i="2"/>
  <c r="R1728" i="2"/>
  <c r="Q1729" i="2"/>
  <c r="R1729" i="2"/>
  <c r="Q1730" i="2"/>
  <c r="R1730" i="2"/>
  <c r="Q1731" i="2"/>
  <c r="R1731" i="2"/>
  <c r="Q1732" i="2"/>
  <c r="R1732" i="2"/>
  <c r="Q1733" i="2"/>
  <c r="R1733" i="2"/>
  <c r="Q1734" i="2"/>
  <c r="R1734" i="2"/>
  <c r="Q1735" i="2"/>
  <c r="R1735" i="2"/>
  <c r="Q1736" i="2"/>
  <c r="R1736" i="2"/>
  <c r="Q1737" i="2"/>
  <c r="R1737" i="2"/>
  <c r="Q1738" i="2"/>
  <c r="R1738" i="2"/>
  <c r="Q1739" i="2"/>
  <c r="R1739" i="2"/>
  <c r="Q1740" i="2"/>
  <c r="R1740" i="2"/>
  <c r="Q1741" i="2"/>
  <c r="R1741" i="2"/>
  <c r="Q1742" i="2"/>
  <c r="R1742" i="2"/>
  <c r="Q1743" i="2"/>
  <c r="R1743" i="2"/>
  <c r="Q1744" i="2"/>
  <c r="R1744" i="2"/>
  <c r="Q1745" i="2"/>
  <c r="R1745" i="2"/>
  <c r="Q1746" i="2"/>
  <c r="R1746" i="2"/>
  <c r="Q1747" i="2"/>
  <c r="R1747" i="2"/>
  <c r="Q1748" i="2"/>
  <c r="R1748" i="2"/>
  <c r="Q1749" i="2"/>
  <c r="R1749" i="2"/>
  <c r="Q1750" i="2"/>
  <c r="R1750" i="2"/>
  <c r="Q1751" i="2"/>
  <c r="R1751" i="2"/>
  <c r="Q1752" i="2"/>
  <c r="R1752" i="2"/>
  <c r="Q1753" i="2"/>
  <c r="R1753" i="2"/>
  <c r="Q1754" i="2"/>
  <c r="R1754" i="2"/>
  <c r="Q1755" i="2"/>
  <c r="R1755" i="2"/>
  <c r="Q1756" i="2"/>
  <c r="R1756" i="2"/>
  <c r="Q1757" i="2"/>
  <c r="R1757" i="2"/>
  <c r="Q1758" i="2"/>
  <c r="R1758" i="2"/>
  <c r="Q1759" i="2"/>
  <c r="R1759" i="2"/>
  <c r="Q1760" i="2"/>
  <c r="R1760" i="2"/>
  <c r="Q1761" i="2"/>
  <c r="R1761" i="2"/>
  <c r="Q1762" i="2"/>
  <c r="R1762" i="2"/>
  <c r="Q1763" i="2"/>
  <c r="R1763" i="2"/>
  <c r="Q1764" i="2"/>
  <c r="R1764" i="2"/>
  <c r="Q1765" i="2"/>
  <c r="R1765" i="2"/>
  <c r="Q1766" i="2"/>
  <c r="R1766" i="2"/>
  <c r="Q1767" i="2"/>
  <c r="R1767" i="2"/>
  <c r="Q1768" i="2"/>
  <c r="R1768" i="2"/>
  <c r="Q1769" i="2"/>
  <c r="R1769" i="2"/>
  <c r="Q1770" i="2"/>
  <c r="R1770" i="2"/>
  <c r="Q1771" i="2"/>
  <c r="R1771" i="2"/>
  <c r="Q1772" i="2"/>
  <c r="R1772" i="2"/>
  <c r="Q1773" i="2"/>
  <c r="R1773" i="2"/>
  <c r="Q1774" i="2"/>
  <c r="R1774" i="2"/>
  <c r="Q1775" i="2"/>
  <c r="R1775" i="2"/>
  <c r="Q1776" i="2"/>
  <c r="R1776" i="2"/>
  <c r="Q1777" i="2"/>
  <c r="R1777" i="2"/>
  <c r="Q1778" i="2"/>
  <c r="R1778" i="2"/>
  <c r="Q1779" i="2"/>
  <c r="R1779" i="2"/>
  <c r="Q1780" i="2"/>
  <c r="R1780" i="2"/>
  <c r="Q1781" i="2"/>
  <c r="R1781" i="2"/>
  <c r="Q1782" i="2"/>
  <c r="R1782" i="2"/>
  <c r="Q1783" i="2"/>
  <c r="R1783" i="2"/>
  <c r="Q1784" i="2"/>
  <c r="R1784" i="2"/>
  <c r="Q1785" i="2"/>
  <c r="R1785" i="2"/>
  <c r="Q1786" i="2"/>
  <c r="R1786" i="2"/>
  <c r="Q1787" i="2"/>
  <c r="R1787" i="2"/>
  <c r="Q1788" i="2"/>
  <c r="R1788" i="2"/>
  <c r="Q1789" i="2"/>
  <c r="R1789" i="2"/>
  <c r="Q1790" i="2"/>
  <c r="R1790" i="2"/>
  <c r="Q1791" i="2"/>
  <c r="R1791" i="2"/>
  <c r="Q1792" i="2"/>
  <c r="R1792" i="2"/>
  <c r="Q1793" i="2"/>
  <c r="R1793" i="2"/>
  <c r="Q1794" i="2"/>
  <c r="R1794" i="2"/>
  <c r="Q1795" i="2"/>
  <c r="R1795" i="2"/>
  <c r="Q1796" i="2"/>
  <c r="R1796" i="2"/>
  <c r="Q1797" i="2"/>
  <c r="R1797" i="2"/>
  <c r="Q1798" i="2"/>
  <c r="R1798" i="2"/>
  <c r="Q1799" i="2"/>
  <c r="R1799" i="2"/>
  <c r="Q1800" i="2"/>
  <c r="R1800" i="2"/>
  <c r="Q1801" i="2"/>
  <c r="R1801" i="2"/>
  <c r="Q1802" i="2"/>
  <c r="R1802" i="2"/>
  <c r="Q1803" i="2"/>
  <c r="R1803" i="2"/>
  <c r="Q1804" i="2"/>
  <c r="R1804" i="2"/>
  <c r="Q1805" i="2"/>
  <c r="R1805" i="2"/>
  <c r="Q1806" i="2"/>
  <c r="R1806" i="2"/>
  <c r="Q1807" i="2"/>
  <c r="R1807" i="2"/>
  <c r="Q1808" i="2"/>
  <c r="R1808" i="2"/>
  <c r="Q1809" i="2"/>
  <c r="R1809" i="2"/>
  <c r="Q1810" i="2"/>
  <c r="R1810" i="2"/>
  <c r="Q1811" i="2"/>
  <c r="R1811" i="2"/>
  <c r="Q1812" i="2"/>
  <c r="R1812" i="2"/>
  <c r="Q1813" i="2"/>
  <c r="R1813" i="2"/>
  <c r="Q1814" i="2"/>
  <c r="R1814" i="2"/>
  <c r="Q1815" i="2"/>
  <c r="R1815" i="2"/>
  <c r="Q1816" i="2"/>
  <c r="R1816" i="2"/>
  <c r="Q1817" i="2"/>
  <c r="R1817" i="2"/>
  <c r="Q1818" i="2"/>
  <c r="R1818" i="2"/>
  <c r="Q1819" i="2"/>
  <c r="R1819" i="2"/>
  <c r="Q1820" i="2"/>
  <c r="R1820" i="2"/>
  <c r="Q1821" i="2"/>
  <c r="R1821" i="2"/>
  <c r="Q1822" i="2"/>
  <c r="R1822" i="2"/>
  <c r="Q1823" i="2"/>
  <c r="R1823" i="2"/>
  <c r="Q1824" i="2"/>
  <c r="R1824" i="2"/>
  <c r="Q1825" i="2"/>
  <c r="R1825" i="2"/>
  <c r="Q1826" i="2"/>
  <c r="R1826" i="2"/>
  <c r="Q1827" i="2"/>
  <c r="R1827" i="2"/>
  <c r="Q1828" i="2"/>
  <c r="R1828" i="2"/>
  <c r="Q1829" i="2"/>
  <c r="R1829" i="2"/>
  <c r="Q1830" i="2"/>
  <c r="R1830" i="2"/>
  <c r="Q1831" i="2"/>
  <c r="R1831" i="2"/>
  <c r="Q1832" i="2"/>
  <c r="R1832" i="2"/>
  <c r="Q1833" i="2"/>
  <c r="R1833" i="2"/>
  <c r="Q1834" i="2"/>
  <c r="R1834" i="2"/>
  <c r="Q1835" i="2"/>
  <c r="R1835" i="2"/>
  <c r="Q1836" i="2"/>
  <c r="R1836" i="2"/>
  <c r="Q1837" i="2"/>
  <c r="R1837" i="2"/>
  <c r="Q1838" i="2"/>
  <c r="R1838" i="2"/>
  <c r="Q1839" i="2"/>
  <c r="R1839" i="2"/>
  <c r="Q1840" i="2"/>
  <c r="R1840" i="2"/>
  <c r="Q1841" i="2"/>
  <c r="R1841" i="2"/>
  <c r="Q1842" i="2"/>
  <c r="R1842" i="2"/>
  <c r="Q1843" i="2"/>
  <c r="R1843" i="2"/>
  <c r="Q1844" i="2"/>
  <c r="R1844" i="2"/>
  <c r="Q1845" i="2"/>
  <c r="R1845" i="2"/>
  <c r="Q1846" i="2"/>
  <c r="R1846" i="2"/>
  <c r="Q1847" i="2"/>
  <c r="R1847" i="2"/>
  <c r="Q1848" i="2"/>
  <c r="R1848" i="2"/>
  <c r="Q1849" i="2"/>
  <c r="R1849" i="2"/>
  <c r="Q1850" i="2"/>
  <c r="R1850" i="2"/>
  <c r="Q1851" i="2"/>
  <c r="R1851" i="2"/>
  <c r="Q1852" i="2"/>
  <c r="R1852" i="2"/>
  <c r="Q1853" i="2"/>
  <c r="R1853" i="2"/>
  <c r="Q1854" i="2"/>
  <c r="R1854" i="2"/>
  <c r="Q1855" i="2"/>
  <c r="R1855" i="2"/>
  <c r="Q1856" i="2"/>
  <c r="R1856" i="2"/>
  <c r="Q1857" i="2"/>
  <c r="R1857" i="2"/>
  <c r="Q1858" i="2"/>
  <c r="R1858" i="2"/>
  <c r="Q1859" i="2"/>
  <c r="R1859" i="2"/>
  <c r="Q1860" i="2"/>
  <c r="R1860" i="2"/>
  <c r="Q1861" i="2"/>
  <c r="R1861" i="2"/>
  <c r="Q1862" i="2"/>
  <c r="R1862" i="2"/>
  <c r="Q1863" i="2"/>
  <c r="R1863" i="2"/>
  <c r="Q1864" i="2"/>
  <c r="R1864" i="2"/>
  <c r="Q1865" i="2"/>
  <c r="R1865" i="2"/>
  <c r="Q1866" i="2"/>
  <c r="R1866" i="2"/>
  <c r="Q1867" i="2"/>
  <c r="R1867" i="2"/>
  <c r="Q1868" i="2"/>
  <c r="R1868" i="2"/>
  <c r="Q1869" i="2"/>
  <c r="R1869" i="2"/>
  <c r="Q1870" i="2"/>
  <c r="R1870" i="2"/>
  <c r="Q1871" i="2"/>
  <c r="R1871" i="2"/>
  <c r="Q1872" i="2"/>
  <c r="R1872" i="2"/>
  <c r="Q1873" i="2"/>
  <c r="R1873" i="2"/>
  <c r="Q1874" i="2"/>
  <c r="R1874" i="2"/>
  <c r="Q1875" i="2"/>
  <c r="R1875" i="2"/>
  <c r="Q1876" i="2"/>
  <c r="R1876" i="2"/>
  <c r="Q1877" i="2"/>
  <c r="R1877" i="2"/>
  <c r="Q1878" i="2"/>
  <c r="R1878" i="2"/>
  <c r="Q1879" i="2"/>
  <c r="R1879" i="2"/>
  <c r="Q1880" i="2"/>
  <c r="R1880" i="2"/>
  <c r="Q1881" i="2"/>
  <c r="R1881" i="2"/>
  <c r="Q1882" i="2"/>
  <c r="R1882" i="2"/>
  <c r="Q1883" i="2"/>
  <c r="R1883" i="2"/>
  <c r="Q1884" i="2"/>
  <c r="R1884" i="2"/>
  <c r="Q1885" i="2"/>
  <c r="R1885" i="2"/>
  <c r="Q1886" i="2"/>
  <c r="R1886" i="2"/>
  <c r="Q1887" i="2"/>
  <c r="R1887" i="2"/>
  <c r="Q1888" i="2"/>
  <c r="R1888" i="2"/>
  <c r="Q1889" i="2"/>
  <c r="R1889" i="2"/>
  <c r="Q1890" i="2"/>
  <c r="R1890" i="2"/>
  <c r="Q1891" i="2"/>
  <c r="R1891" i="2"/>
  <c r="Q1892" i="2"/>
  <c r="R1892" i="2"/>
  <c r="Q1893" i="2"/>
  <c r="R1893" i="2"/>
  <c r="Q1894" i="2"/>
  <c r="R1894" i="2"/>
  <c r="Q1895" i="2"/>
  <c r="R1895" i="2"/>
  <c r="Q1896" i="2"/>
  <c r="R1896" i="2"/>
  <c r="Q1897" i="2"/>
  <c r="R1897" i="2"/>
  <c r="Q1898" i="2"/>
  <c r="R1898" i="2"/>
  <c r="Q1899" i="2"/>
  <c r="R1899" i="2"/>
  <c r="Q1900" i="2"/>
  <c r="R1900" i="2"/>
  <c r="Q1901" i="2"/>
  <c r="R1901" i="2"/>
  <c r="Q1902" i="2"/>
  <c r="R1902" i="2"/>
  <c r="Q1903" i="2"/>
  <c r="R1903" i="2"/>
  <c r="Q1904" i="2"/>
  <c r="R1904" i="2"/>
  <c r="Q1905" i="2"/>
  <c r="R1905" i="2"/>
  <c r="Q1906" i="2"/>
  <c r="R1906" i="2"/>
  <c r="Q1907" i="2"/>
  <c r="R1907" i="2"/>
  <c r="Q1908" i="2"/>
  <c r="R1908" i="2"/>
  <c r="Q1909" i="2"/>
  <c r="R1909" i="2"/>
  <c r="Q1910" i="2"/>
  <c r="R1910" i="2"/>
  <c r="Q1911" i="2"/>
  <c r="R1911" i="2"/>
  <c r="Q1912" i="2"/>
  <c r="R1912" i="2"/>
  <c r="Q1913" i="2"/>
  <c r="R1913" i="2"/>
  <c r="Q1914" i="2"/>
  <c r="R1914" i="2"/>
  <c r="Q1915" i="2"/>
  <c r="R1915" i="2"/>
  <c r="Q1916" i="2"/>
  <c r="R1916" i="2"/>
  <c r="Q1917" i="2"/>
  <c r="R1917" i="2"/>
  <c r="Q1918" i="2"/>
  <c r="R1918" i="2"/>
  <c r="Q1919" i="2"/>
  <c r="R1919" i="2"/>
  <c r="Q1920" i="2"/>
  <c r="R1920" i="2"/>
  <c r="Q1921" i="2"/>
  <c r="R1921" i="2"/>
  <c r="Q1922" i="2"/>
  <c r="R1922" i="2"/>
  <c r="Q1923" i="2"/>
  <c r="R1923" i="2"/>
  <c r="Q1924" i="2"/>
  <c r="R1924" i="2"/>
  <c r="Q1925" i="2"/>
  <c r="R1925" i="2"/>
  <c r="Q1926" i="2"/>
  <c r="R1926" i="2"/>
  <c r="Q1927" i="2"/>
  <c r="R1927" i="2"/>
  <c r="Q1928" i="2"/>
  <c r="R1928" i="2"/>
  <c r="Q1929" i="2"/>
  <c r="R1929" i="2"/>
  <c r="Q1930" i="2"/>
  <c r="R1930" i="2"/>
  <c r="Q1931" i="2"/>
  <c r="R1931" i="2"/>
  <c r="Q1932" i="2"/>
  <c r="R1932" i="2"/>
  <c r="Q1933" i="2"/>
  <c r="R1933" i="2"/>
  <c r="Q1934" i="2"/>
  <c r="R1934" i="2"/>
  <c r="Q1935" i="2"/>
  <c r="R1935" i="2"/>
  <c r="Q1936" i="2"/>
  <c r="R1936" i="2"/>
  <c r="Q1937" i="2"/>
  <c r="R1937" i="2"/>
  <c r="Q1938" i="2"/>
  <c r="R1938" i="2"/>
  <c r="Q1939" i="2"/>
  <c r="R1939" i="2"/>
  <c r="Q1940" i="2"/>
  <c r="R1940" i="2"/>
  <c r="Q1941" i="2"/>
  <c r="R1941" i="2"/>
  <c r="Q1942" i="2"/>
  <c r="R1942" i="2"/>
  <c r="Q1943" i="2"/>
  <c r="R1943" i="2"/>
  <c r="Q1944" i="2"/>
  <c r="R1944" i="2"/>
  <c r="Q1945" i="2"/>
  <c r="R1945" i="2"/>
  <c r="Q1946" i="2"/>
  <c r="R1946" i="2"/>
  <c r="Q1947" i="2"/>
  <c r="R1947" i="2"/>
  <c r="Q1948" i="2"/>
  <c r="R1948" i="2"/>
  <c r="Q1949" i="2"/>
  <c r="R1949" i="2"/>
  <c r="Q1950" i="2"/>
  <c r="R1950" i="2"/>
  <c r="Q1951" i="2"/>
  <c r="R1951" i="2"/>
  <c r="Q1952" i="2"/>
  <c r="R1952" i="2"/>
  <c r="Q1953" i="2"/>
  <c r="R1953" i="2"/>
  <c r="Q1954" i="2"/>
  <c r="R1954" i="2"/>
  <c r="Q1955" i="2"/>
  <c r="R1955" i="2"/>
  <c r="Q1956" i="2"/>
  <c r="R1956" i="2"/>
  <c r="Q1957" i="2"/>
  <c r="R1957" i="2"/>
  <c r="Q1958" i="2"/>
  <c r="R1958" i="2"/>
  <c r="Q1959" i="2"/>
  <c r="R1959" i="2"/>
  <c r="Q1960" i="2"/>
  <c r="R1960" i="2"/>
  <c r="Q1961" i="2"/>
  <c r="R1961" i="2"/>
  <c r="Q1962" i="2"/>
  <c r="R1962" i="2"/>
  <c r="Q1963" i="2"/>
  <c r="R1963" i="2"/>
  <c r="Q1964" i="2"/>
  <c r="R1964" i="2"/>
  <c r="Q1965" i="2"/>
  <c r="R1965" i="2"/>
  <c r="Q1966" i="2"/>
  <c r="R1966" i="2"/>
  <c r="Q1967" i="2"/>
  <c r="R1967" i="2"/>
  <c r="Q1968" i="2"/>
  <c r="R1968" i="2"/>
  <c r="Q1969" i="2"/>
  <c r="R1969" i="2"/>
  <c r="Q1970" i="2"/>
  <c r="R1970" i="2"/>
  <c r="Q1971" i="2"/>
  <c r="R1971" i="2"/>
  <c r="Q1972" i="2"/>
  <c r="R1972" i="2"/>
  <c r="Q1973" i="2"/>
  <c r="R1973" i="2"/>
  <c r="Q1974" i="2"/>
  <c r="R1974" i="2"/>
  <c r="Q1975" i="2"/>
  <c r="R1975" i="2"/>
  <c r="Q1976" i="2"/>
  <c r="R1976" i="2"/>
  <c r="Q1977" i="2"/>
  <c r="R1977" i="2"/>
  <c r="Q1978" i="2"/>
  <c r="R1978" i="2"/>
  <c r="Q1979" i="2"/>
  <c r="R1979" i="2"/>
  <c r="Q1980" i="2"/>
  <c r="R1980" i="2"/>
  <c r="Q1981" i="2"/>
  <c r="R1981" i="2"/>
  <c r="Q1982" i="2"/>
  <c r="R1982" i="2"/>
  <c r="Q1983" i="2"/>
  <c r="R1983" i="2"/>
  <c r="Q1984" i="2"/>
  <c r="R1984" i="2"/>
  <c r="Q1985" i="2"/>
  <c r="R1985" i="2"/>
  <c r="Q1986" i="2"/>
  <c r="R1986" i="2"/>
  <c r="Q1987" i="2"/>
  <c r="R1987" i="2"/>
  <c r="Q1988" i="2"/>
  <c r="R1988" i="2"/>
  <c r="Q1989" i="2"/>
  <c r="R1989" i="2"/>
  <c r="Q1990" i="2"/>
  <c r="R1990" i="2"/>
  <c r="Q1991" i="2"/>
  <c r="R1991" i="2"/>
  <c r="Q1992" i="2"/>
  <c r="R1992" i="2"/>
  <c r="Q1993" i="2"/>
  <c r="R1993" i="2"/>
  <c r="Q1994" i="2"/>
  <c r="R1994" i="2"/>
  <c r="Q1995" i="2"/>
  <c r="R1995" i="2"/>
  <c r="Q1996" i="2"/>
  <c r="R1996" i="2"/>
  <c r="Q1997" i="2"/>
  <c r="R1997" i="2"/>
  <c r="Q1998" i="2"/>
  <c r="R1998" i="2"/>
  <c r="Q1999" i="2"/>
  <c r="R1999" i="2"/>
  <c r="Q2000" i="2"/>
  <c r="R2000" i="2"/>
  <c r="Q2001" i="2"/>
  <c r="R2001" i="2"/>
  <c r="Q2002" i="2"/>
  <c r="R2002" i="2"/>
  <c r="Q2003" i="2"/>
  <c r="R2003" i="2"/>
  <c r="Q2004" i="2"/>
  <c r="R2004" i="2"/>
  <c r="Q2005" i="2"/>
  <c r="R2005" i="2"/>
  <c r="Q2006" i="2"/>
  <c r="R2006" i="2"/>
  <c r="Q2007" i="2"/>
  <c r="R2007" i="2"/>
  <c r="Q2008" i="2"/>
  <c r="R2008" i="2"/>
  <c r="Q2009" i="2"/>
  <c r="R2009" i="2"/>
  <c r="Q2010" i="2"/>
  <c r="R2010" i="2"/>
  <c r="Q2011" i="2"/>
  <c r="R2011" i="2"/>
  <c r="Q2012" i="2"/>
  <c r="R2012" i="2"/>
  <c r="Q2013" i="2"/>
  <c r="R2013" i="2"/>
  <c r="Q2014" i="2"/>
  <c r="R2014" i="2"/>
  <c r="Q2015" i="2"/>
  <c r="R2015" i="2"/>
  <c r="Q2016" i="2"/>
  <c r="R2016" i="2"/>
  <c r="Q2017" i="2"/>
  <c r="R2017" i="2"/>
  <c r="Q2018" i="2"/>
  <c r="R2018" i="2"/>
  <c r="Q2019" i="2"/>
  <c r="R2019" i="2"/>
  <c r="Q2020" i="2"/>
  <c r="R2020" i="2"/>
  <c r="Q2021" i="2"/>
  <c r="R2021" i="2"/>
  <c r="Q2022" i="2"/>
  <c r="R2022" i="2"/>
  <c r="Q2023" i="2"/>
  <c r="R2023" i="2"/>
  <c r="Q2024" i="2"/>
  <c r="R2024" i="2"/>
  <c r="Q2025" i="2"/>
  <c r="R2025" i="2"/>
  <c r="Q2026" i="2"/>
  <c r="R2026" i="2"/>
  <c r="Q2027" i="2"/>
  <c r="R2027" i="2"/>
  <c r="Q2028" i="2"/>
  <c r="R2028" i="2"/>
  <c r="Q2029" i="2"/>
  <c r="R2029" i="2"/>
  <c r="Q2030" i="2"/>
  <c r="R2030" i="2"/>
  <c r="Q2031" i="2"/>
  <c r="R2031" i="2"/>
  <c r="Q2032" i="2"/>
  <c r="R2032" i="2"/>
  <c r="Q2033" i="2"/>
  <c r="R2033" i="2"/>
  <c r="Q2034" i="2"/>
  <c r="R2034" i="2"/>
  <c r="Q2035" i="2"/>
  <c r="R2035" i="2"/>
  <c r="Q2036" i="2"/>
  <c r="R2036" i="2"/>
  <c r="Q2037" i="2"/>
  <c r="R2037" i="2"/>
  <c r="Q2038" i="2"/>
  <c r="R2038" i="2"/>
  <c r="Q2039" i="2"/>
  <c r="R2039" i="2"/>
  <c r="Q2040" i="2"/>
  <c r="R2040" i="2"/>
  <c r="Q2041" i="2"/>
  <c r="R2041" i="2"/>
  <c r="Q2042" i="2"/>
  <c r="R2042" i="2"/>
  <c r="Q2043" i="2"/>
  <c r="R2043" i="2"/>
  <c r="Q2044" i="2"/>
  <c r="R2044" i="2"/>
  <c r="Q2045" i="2"/>
  <c r="R2045" i="2"/>
  <c r="Q2046" i="2"/>
  <c r="R2046" i="2"/>
  <c r="Q2047" i="2"/>
  <c r="R2047" i="2"/>
  <c r="Q2048" i="2"/>
  <c r="R2048" i="2"/>
  <c r="Q2049" i="2"/>
  <c r="R2049" i="2"/>
  <c r="Q2050" i="2"/>
  <c r="R2050" i="2"/>
  <c r="Q2051" i="2"/>
  <c r="R2051" i="2"/>
  <c r="Q2052" i="2"/>
  <c r="R2052" i="2"/>
  <c r="Q2053" i="2"/>
  <c r="R2053" i="2"/>
  <c r="Q2054" i="2"/>
  <c r="R2054" i="2"/>
  <c r="Q2055" i="2"/>
  <c r="R2055" i="2"/>
  <c r="Q2056" i="2"/>
  <c r="R2056" i="2"/>
  <c r="Q2057" i="2"/>
  <c r="R2057" i="2"/>
  <c r="Q2058" i="2"/>
  <c r="R2058" i="2"/>
  <c r="Q2059" i="2"/>
  <c r="R2059" i="2"/>
  <c r="Q2060" i="2"/>
  <c r="R2060" i="2"/>
  <c r="Q2061" i="2"/>
  <c r="R2061" i="2"/>
  <c r="Q2062" i="2"/>
  <c r="R2062" i="2"/>
  <c r="Q2063" i="2"/>
  <c r="R2063" i="2"/>
  <c r="Q2064" i="2"/>
  <c r="R2064" i="2"/>
  <c r="Q2065" i="2"/>
  <c r="R2065" i="2"/>
  <c r="Q2066" i="2"/>
  <c r="R2066" i="2"/>
  <c r="Q2067" i="2"/>
  <c r="R2067" i="2"/>
  <c r="Q2068" i="2"/>
  <c r="R2068" i="2"/>
  <c r="Q2069" i="2"/>
  <c r="R2069" i="2"/>
  <c r="Q2070" i="2"/>
  <c r="R2070" i="2"/>
  <c r="Q2071" i="2"/>
  <c r="R2071" i="2"/>
  <c r="Q2072" i="2"/>
  <c r="R2072" i="2"/>
  <c r="Q2073" i="2"/>
  <c r="R2073" i="2"/>
  <c r="Q2074" i="2"/>
  <c r="R2074" i="2"/>
  <c r="Q2075" i="2"/>
  <c r="R2075" i="2"/>
  <c r="Q2076" i="2"/>
  <c r="R2076" i="2"/>
  <c r="Q2077" i="2"/>
  <c r="R2077" i="2"/>
  <c r="Q2078" i="2"/>
  <c r="R2078" i="2"/>
  <c r="Q2079" i="2"/>
  <c r="R2079" i="2"/>
  <c r="Q2080" i="2"/>
  <c r="R2080" i="2"/>
  <c r="Q2081" i="2"/>
  <c r="R2081" i="2"/>
  <c r="Q2082" i="2"/>
  <c r="R2082" i="2"/>
  <c r="Q2083" i="2"/>
  <c r="R2083" i="2"/>
  <c r="Q2084" i="2"/>
  <c r="R2084" i="2"/>
  <c r="Q2085" i="2"/>
  <c r="R2085" i="2"/>
  <c r="Q2086" i="2"/>
  <c r="R2086" i="2"/>
  <c r="Q2087" i="2"/>
  <c r="R2087" i="2"/>
  <c r="Q2088" i="2"/>
  <c r="R2088" i="2"/>
  <c r="Q2089" i="2"/>
  <c r="R2089" i="2"/>
  <c r="Q2090" i="2"/>
  <c r="R2090" i="2"/>
  <c r="Q2091" i="2"/>
  <c r="R2091" i="2"/>
  <c r="Q2092" i="2"/>
  <c r="R2092" i="2"/>
  <c r="Q2093" i="2"/>
  <c r="R2093" i="2"/>
  <c r="Q2094" i="2"/>
  <c r="R2094" i="2"/>
  <c r="Q2095" i="2"/>
  <c r="R2095" i="2"/>
  <c r="Q2096" i="2"/>
  <c r="R2096" i="2"/>
  <c r="Q2097" i="2"/>
  <c r="R2097" i="2"/>
  <c r="Q2098" i="2"/>
  <c r="R2098" i="2"/>
  <c r="Q2099" i="2"/>
  <c r="R2099" i="2"/>
  <c r="Q2100" i="2"/>
  <c r="R2100" i="2"/>
  <c r="Q2101" i="2"/>
  <c r="R2101" i="2"/>
  <c r="Q2102" i="2"/>
  <c r="R2102" i="2"/>
  <c r="Q2103" i="2"/>
  <c r="R2103" i="2"/>
  <c r="Q2104" i="2"/>
  <c r="R2104" i="2"/>
  <c r="Q2105" i="2"/>
  <c r="R2105" i="2"/>
  <c r="Q2106" i="2"/>
  <c r="R2106" i="2"/>
  <c r="Q2107" i="2"/>
  <c r="R2107" i="2"/>
  <c r="Q2108" i="2"/>
  <c r="R2108" i="2"/>
  <c r="Q2109" i="2"/>
  <c r="R2109" i="2"/>
  <c r="Q2110" i="2"/>
  <c r="R2110" i="2"/>
  <c r="Q2111" i="2"/>
  <c r="R2111" i="2"/>
  <c r="Q2112" i="2"/>
  <c r="R2112" i="2"/>
  <c r="Q2113" i="2"/>
  <c r="R2113" i="2"/>
  <c r="Q2114" i="2"/>
  <c r="R2114" i="2"/>
  <c r="Q2115" i="2"/>
  <c r="R2115" i="2"/>
  <c r="Q2116" i="2"/>
  <c r="R2116" i="2"/>
  <c r="Q2117" i="2"/>
  <c r="R2117" i="2"/>
  <c r="Q2118" i="2"/>
  <c r="R2118" i="2"/>
  <c r="Q2119" i="2"/>
  <c r="R2119" i="2"/>
  <c r="Q2120" i="2"/>
  <c r="R2120" i="2"/>
  <c r="Q2121" i="2"/>
  <c r="R2121" i="2"/>
  <c r="Q2122" i="2"/>
  <c r="R2122" i="2"/>
  <c r="Q2123" i="2"/>
  <c r="R2123" i="2"/>
  <c r="Q2124" i="2"/>
  <c r="R2124" i="2"/>
  <c r="Q2125" i="2"/>
  <c r="R2125" i="2"/>
  <c r="Q2126" i="2"/>
  <c r="R2126" i="2"/>
  <c r="Q2127" i="2"/>
  <c r="R2127" i="2"/>
  <c r="Q2128" i="2"/>
  <c r="R2128" i="2"/>
  <c r="Q2129" i="2"/>
  <c r="R2129" i="2"/>
  <c r="Q2130" i="2"/>
  <c r="R2130" i="2"/>
  <c r="Q2131" i="2"/>
  <c r="R2131" i="2"/>
  <c r="Q2132" i="2"/>
  <c r="R2132" i="2"/>
  <c r="Q2133" i="2"/>
  <c r="R2133" i="2"/>
  <c r="Q2134" i="2"/>
  <c r="R2134" i="2"/>
  <c r="Q2135" i="2"/>
  <c r="R2135" i="2"/>
  <c r="Q2136" i="2"/>
  <c r="R2136" i="2"/>
  <c r="Q2137" i="2"/>
  <c r="R2137" i="2"/>
  <c r="Q2138" i="2"/>
  <c r="R2138" i="2"/>
  <c r="Q2139" i="2"/>
  <c r="R2139" i="2"/>
  <c r="Q2140" i="2"/>
  <c r="R2140" i="2"/>
  <c r="Q2141" i="2"/>
  <c r="R2141" i="2"/>
  <c r="Q2142" i="2"/>
  <c r="R2142" i="2"/>
  <c r="Q2143" i="2"/>
  <c r="R2143" i="2"/>
  <c r="Q2144" i="2"/>
  <c r="R2144" i="2"/>
  <c r="Q2145" i="2"/>
  <c r="R2145" i="2"/>
  <c r="Q2146" i="2"/>
  <c r="R2146" i="2"/>
  <c r="Q2147" i="2"/>
  <c r="R2147" i="2"/>
  <c r="Q2148" i="2"/>
  <c r="R2148" i="2"/>
  <c r="Q2149" i="2"/>
  <c r="R2149" i="2"/>
  <c r="Q2150" i="2"/>
  <c r="R2150" i="2"/>
  <c r="Q2151" i="2"/>
  <c r="R2151" i="2"/>
  <c r="Q2152" i="2"/>
  <c r="R2152" i="2"/>
  <c r="Q2153" i="2"/>
  <c r="R2153" i="2"/>
  <c r="Q2154" i="2"/>
  <c r="R2154" i="2"/>
  <c r="Q2155" i="2"/>
  <c r="R2155" i="2"/>
  <c r="Q2156" i="2"/>
  <c r="R2156" i="2"/>
  <c r="Q2157" i="2"/>
  <c r="R2157" i="2"/>
  <c r="Q2158" i="2"/>
  <c r="R2158" i="2"/>
  <c r="Q2159" i="2"/>
  <c r="R2159" i="2"/>
  <c r="Q2160" i="2"/>
  <c r="R2160" i="2"/>
  <c r="Q2161" i="2"/>
  <c r="R2161" i="2"/>
  <c r="Q2162" i="2"/>
  <c r="R2162" i="2"/>
  <c r="Q2163" i="2"/>
  <c r="R2163" i="2"/>
  <c r="Q2164" i="2"/>
  <c r="R2164" i="2"/>
  <c r="Q2165" i="2"/>
  <c r="R2165" i="2"/>
  <c r="Q2166" i="2"/>
  <c r="R2166" i="2"/>
  <c r="Q2167" i="2"/>
  <c r="R2167" i="2"/>
  <c r="Q2168" i="2"/>
  <c r="R2168" i="2"/>
  <c r="Q2169" i="2"/>
  <c r="R2169" i="2"/>
  <c r="Q2170" i="2"/>
  <c r="R2170" i="2"/>
  <c r="Q2171" i="2"/>
  <c r="R2171" i="2"/>
  <c r="Q2172" i="2"/>
  <c r="R2172" i="2"/>
  <c r="Q2173" i="2"/>
  <c r="R2173" i="2"/>
  <c r="Q2174" i="2"/>
  <c r="R2174" i="2"/>
  <c r="Q2175" i="2"/>
  <c r="R2175" i="2"/>
  <c r="Q2176" i="2"/>
  <c r="R2176" i="2"/>
  <c r="Q2177" i="2"/>
  <c r="R2177" i="2"/>
  <c r="Q2178" i="2"/>
  <c r="R2178" i="2"/>
  <c r="Q2179" i="2"/>
  <c r="R2179" i="2"/>
  <c r="Q2180" i="2"/>
  <c r="R2180" i="2"/>
  <c r="Q2181" i="2"/>
  <c r="R2181" i="2"/>
  <c r="Q2182" i="2"/>
  <c r="R2182" i="2"/>
  <c r="Q2183" i="2"/>
  <c r="R2183" i="2"/>
  <c r="Q2184" i="2"/>
  <c r="R2184" i="2"/>
  <c r="Q2185" i="2"/>
  <c r="R2185" i="2"/>
  <c r="Q2186" i="2"/>
  <c r="R2186" i="2"/>
  <c r="Q2187" i="2"/>
  <c r="R2187" i="2"/>
  <c r="Q2188" i="2"/>
  <c r="R2188" i="2"/>
  <c r="Q2189" i="2"/>
  <c r="R2189" i="2"/>
  <c r="Q2190" i="2"/>
  <c r="R2190" i="2"/>
  <c r="Q2191" i="2"/>
  <c r="R2191" i="2"/>
  <c r="Q2192" i="2"/>
  <c r="R2192" i="2"/>
  <c r="Q2193" i="2"/>
  <c r="R2193" i="2"/>
  <c r="Q2194" i="2"/>
  <c r="R2194" i="2"/>
  <c r="Q2195" i="2"/>
  <c r="R2195" i="2"/>
  <c r="Q2196" i="2"/>
  <c r="R2196" i="2"/>
  <c r="Q2197" i="2"/>
  <c r="R2197" i="2"/>
  <c r="Q2198" i="2"/>
  <c r="R2198" i="2"/>
  <c r="Q2199" i="2"/>
  <c r="R2199" i="2"/>
  <c r="Q2200" i="2"/>
  <c r="R2200" i="2"/>
  <c r="Q2201" i="2"/>
  <c r="R2201" i="2"/>
  <c r="Q2202" i="2"/>
  <c r="R2202" i="2"/>
  <c r="Q2203" i="2"/>
  <c r="R2203" i="2"/>
  <c r="Q2204" i="2"/>
  <c r="R2204" i="2"/>
  <c r="Q2205" i="2"/>
  <c r="R2205" i="2"/>
  <c r="Q2206" i="2"/>
  <c r="R2206" i="2"/>
  <c r="Q2207" i="2"/>
  <c r="R2207" i="2"/>
  <c r="Q2208" i="2"/>
  <c r="R2208" i="2"/>
  <c r="Q2209" i="2"/>
  <c r="R2209" i="2"/>
  <c r="Q2210" i="2"/>
  <c r="R2210" i="2"/>
  <c r="Q2211" i="2"/>
  <c r="R2211" i="2"/>
  <c r="Q2212" i="2"/>
  <c r="R2212" i="2"/>
  <c r="Q2213" i="2"/>
  <c r="R2213" i="2"/>
  <c r="Q2214" i="2"/>
  <c r="R2214" i="2"/>
  <c r="Q2215" i="2"/>
  <c r="R2215" i="2"/>
  <c r="Q2216" i="2"/>
  <c r="R2216" i="2"/>
  <c r="Q2217" i="2"/>
  <c r="R2217" i="2"/>
  <c r="Q2218" i="2"/>
  <c r="R2218" i="2"/>
  <c r="Q2219" i="2"/>
  <c r="R2219" i="2"/>
  <c r="Q2220" i="2"/>
  <c r="R2220" i="2"/>
  <c r="Q2221" i="2"/>
  <c r="R2221" i="2"/>
  <c r="Q2222" i="2"/>
  <c r="R2222" i="2"/>
  <c r="Q2223" i="2"/>
  <c r="R2223" i="2"/>
  <c r="Q2224" i="2"/>
  <c r="R2224" i="2"/>
  <c r="Q2225" i="2"/>
  <c r="R2225" i="2"/>
  <c r="Q2226" i="2"/>
  <c r="R2226" i="2"/>
  <c r="Q2227" i="2"/>
  <c r="R2227" i="2"/>
  <c r="Q2228" i="2"/>
  <c r="R2228" i="2"/>
  <c r="Q2229" i="2"/>
  <c r="R2229" i="2"/>
  <c r="Q2230" i="2"/>
  <c r="R2230" i="2"/>
  <c r="Q2231" i="2"/>
  <c r="R2231" i="2"/>
  <c r="Q2232" i="2"/>
  <c r="R2232" i="2"/>
  <c r="Q2233" i="2"/>
  <c r="R2233" i="2"/>
  <c r="Q2234" i="2"/>
  <c r="R2234" i="2"/>
  <c r="Q2235" i="2"/>
  <c r="R2235" i="2"/>
  <c r="Q2236" i="2"/>
  <c r="R2236" i="2"/>
  <c r="Q2237" i="2"/>
  <c r="R2237" i="2"/>
  <c r="Q2238" i="2"/>
  <c r="R2238" i="2"/>
  <c r="Q2239" i="2"/>
  <c r="R2239" i="2"/>
  <c r="Q2240" i="2"/>
  <c r="R2240" i="2"/>
  <c r="Q2241" i="2"/>
  <c r="R2241" i="2"/>
  <c r="Q2242" i="2"/>
  <c r="R2242" i="2"/>
  <c r="Q2243" i="2"/>
  <c r="R2243" i="2"/>
  <c r="Q2244" i="2"/>
  <c r="R2244" i="2"/>
  <c r="Q2245" i="2"/>
  <c r="R2245" i="2"/>
  <c r="Q2246" i="2"/>
  <c r="R2246" i="2"/>
  <c r="Q2247" i="2"/>
  <c r="R2247" i="2"/>
  <c r="Q2248" i="2"/>
  <c r="R2248" i="2"/>
  <c r="Q2249" i="2"/>
  <c r="R2249" i="2"/>
  <c r="Q2250" i="2"/>
  <c r="R2250" i="2"/>
  <c r="Q2251" i="2"/>
  <c r="R2251" i="2"/>
  <c r="Q2252" i="2"/>
  <c r="R2252" i="2"/>
  <c r="Q2253" i="2"/>
  <c r="R2253" i="2"/>
  <c r="Q2254" i="2"/>
  <c r="R2254" i="2"/>
  <c r="Q2255" i="2"/>
  <c r="R2255" i="2"/>
  <c r="Q2256" i="2"/>
  <c r="R2256" i="2"/>
  <c r="Q2257" i="2"/>
  <c r="R2257" i="2"/>
  <c r="Q2258" i="2"/>
  <c r="R2258" i="2"/>
  <c r="Q2259" i="2"/>
  <c r="R2259" i="2"/>
  <c r="Q2260" i="2"/>
  <c r="R2260" i="2"/>
  <c r="Q2261" i="2"/>
  <c r="R2261" i="2"/>
  <c r="Q2262" i="2"/>
  <c r="R2262" i="2"/>
  <c r="Q2263" i="2"/>
  <c r="R2263" i="2"/>
  <c r="Q2264" i="2"/>
  <c r="R2264" i="2"/>
  <c r="Q2265" i="2"/>
  <c r="R2265" i="2"/>
  <c r="Q2266" i="2"/>
  <c r="R2266" i="2"/>
  <c r="Q2267" i="2"/>
  <c r="R2267" i="2"/>
  <c r="Q2268" i="2"/>
  <c r="R2268" i="2"/>
  <c r="Q2269" i="2"/>
  <c r="R2269" i="2"/>
  <c r="Q2270" i="2"/>
  <c r="R2270" i="2"/>
  <c r="Q2271" i="2"/>
  <c r="R2271" i="2"/>
  <c r="Q2272" i="2"/>
  <c r="R2272" i="2"/>
  <c r="Q2273" i="2"/>
  <c r="R2273" i="2"/>
  <c r="Q2274" i="2"/>
  <c r="R2274" i="2"/>
  <c r="Q2275" i="2"/>
  <c r="R2275" i="2"/>
  <c r="Q2276" i="2"/>
  <c r="R2276" i="2"/>
  <c r="Q2277" i="2"/>
  <c r="R2277" i="2"/>
  <c r="Q2278" i="2"/>
  <c r="R2278" i="2"/>
  <c r="Q2279" i="2"/>
  <c r="R2279" i="2"/>
  <c r="Q2280" i="2"/>
  <c r="R2280" i="2"/>
  <c r="Q2281" i="2"/>
  <c r="R2281" i="2"/>
  <c r="Q2282" i="2"/>
  <c r="R2282" i="2"/>
  <c r="Q2283" i="2"/>
  <c r="R2283" i="2"/>
  <c r="Q2284" i="2"/>
  <c r="R2284" i="2"/>
  <c r="Q2285" i="2"/>
  <c r="R2285" i="2"/>
  <c r="Q2286" i="2"/>
  <c r="R2286" i="2"/>
  <c r="Q2287" i="2"/>
  <c r="R2287" i="2"/>
  <c r="Q2288" i="2"/>
  <c r="R2288" i="2"/>
  <c r="Q2289" i="2"/>
  <c r="R2289" i="2"/>
  <c r="Q2290" i="2"/>
  <c r="R2290" i="2"/>
  <c r="Q2291" i="2"/>
  <c r="R2291" i="2"/>
  <c r="Q2292" i="2"/>
  <c r="R2292" i="2"/>
  <c r="Q2293" i="2"/>
  <c r="R2293" i="2"/>
  <c r="Q2294" i="2"/>
  <c r="R2294" i="2"/>
  <c r="Q2295" i="2"/>
  <c r="R2295" i="2"/>
  <c r="Q2296" i="2"/>
  <c r="R2296" i="2"/>
  <c r="Q2297" i="2"/>
  <c r="R2297" i="2"/>
  <c r="Q2298" i="2"/>
  <c r="R2298" i="2"/>
  <c r="Q2299" i="2"/>
  <c r="R2299" i="2"/>
  <c r="Q2300" i="2"/>
  <c r="R2300" i="2"/>
  <c r="Q2301" i="2"/>
  <c r="R2301" i="2"/>
  <c r="Q2302" i="2"/>
  <c r="R2302" i="2"/>
  <c r="Q2303" i="2"/>
  <c r="R2303" i="2"/>
  <c r="Q2304" i="2"/>
  <c r="R2304" i="2"/>
  <c r="Q2305" i="2"/>
  <c r="R2305" i="2"/>
  <c r="Q2306" i="2"/>
  <c r="R2306" i="2"/>
  <c r="Q2307" i="2"/>
  <c r="R2307" i="2"/>
  <c r="Q2308" i="2"/>
  <c r="R2308" i="2"/>
  <c r="Q2309" i="2"/>
  <c r="R2309" i="2"/>
  <c r="Q2310" i="2"/>
  <c r="R2310" i="2"/>
  <c r="Q2311" i="2"/>
  <c r="R2311" i="2"/>
  <c r="Q2312" i="2"/>
  <c r="R2312" i="2"/>
  <c r="Q2313" i="2"/>
  <c r="R2313" i="2"/>
  <c r="Q2314" i="2"/>
  <c r="R2314" i="2"/>
  <c r="Q2315" i="2"/>
  <c r="R2315" i="2"/>
  <c r="Q2316" i="2"/>
  <c r="R2316" i="2"/>
  <c r="Q2317" i="2"/>
  <c r="R2317" i="2"/>
  <c r="Q2318" i="2"/>
  <c r="R2318" i="2"/>
  <c r="Q2319" i="2"/>
  <c r="R2319" i="2"/>
  <c r="Q2320" i="2"/>
  <c r="R2320" i="2"/>
  <c r="Q2321" i="2"/>
  <c r="R2321" i="2"/>
  <c r="Q2322" i="2"/>
  <c r="R2322" i="2"/>
  <c r="Q2323" i="2"/>
  <c r="R2323" i="2"/>
  <c r="Q2324" i="2"/>
  <c r="R2324" i="2"/>
  <c r="Q2325" i="2"/>
  <c r="R2325" i="2"/>
  <c r="Q2326" i="2"/>
  <c r="R2326" i="2"/>
  <c r="Q2327" i="2"/>
  <c r="R2327" i="2"/>
  <c r="Q2328" i="2"/>
  <c r="R2328" i="2"/>
  <c r="Q2329" i="2"/>
  <c r="R2329" i="2"/>
  <c r="Q2330" i="2"/>
  <c r="R2330" i="2"/>
  <c r="Q2331" i="2"/>
  <c r="R2331" i="2"/>
  <c r="Q2332" i="2"/>
  <c r="R2332" i="2"/>
  <c r="Q2333" i="2"/>
  <c r="R2333" i="2"/>
  <c r="Q2334" i="2"/>
  <c r="R2334" i="2"/>
  <c r="Q2335" i="2"/>
  <c r="R2335" i="2"/>
  <c r="Q2336" i="2"/>
  <c r="R2336" i="2"/>
  <c r="Q2337" i="2"/>
  <c r="R2337" i="2"/>
  <c r="Q2338" i="2"/>
  <c r="R2338" i="2"/>
  <c r="Q2339" i="2"/>
  <c r="R2339" i="2"/>
  <c r="Q2340" i="2"/>
  <c r="R2340" i="2"/>
  <c r="Q2341" i="2"/>
  <c r="R2341" i="2"/>
  <c r="Q2342" i="2"/>
  <c r="R2342" i="2"/>
  <c r="Q2343" i="2"/>
  <c r="R2343" i="2"/>
  <c r="Q2344" i="2"/>
  <c r="R2344" i="2"/>
  <c r="Q2345" i="2"/>
  <c r="R2345" i="2"/>
  <c r="Q2346" i="2"/>
  <c r="R2346" i="2"/>
  <c r="Q2347" i="2"/>
  <c r="R2347" i="2"/>
  <c r="Q2348" i="2"/>
  <c r="R2348" i="2"/>
  <c r="Q2349" i="2"/>
  <c r="R2349" i="2"/>
  <c r="Q2350" i="2"/>
  <c r="R2350" i="2"/>
  <c r="Q2351" i="2"/>
  <c r="R2351" i="2"/>
  <c r="Q2352" i="2"/>
  <c r="R2352" i="2"/>
  <c r="Q2353" i="2"/>
  <c r="R2353" i="2"/>
  <c r="Q2354" i="2"/>
  <c r="R2354" i="2"/>
  <c r="Q2355" i="2"/>
  <c r="R2355" i="2"/>
  <c r="Q2356" i="2"/>
  <c r="R2356" i="2"/>
  <c r="Q2357" i="2"/>
  <c r="R2357" i="2"/>
  <c r="Q2358" i="2"/>
  <c r="R2358" i="2"/>
  <c r="Q2359" i="2"/>
  <c r="R2359" i="2"/>
  <c r="Q2360" i="2"/>
  <c r="R2360" i="2"/>
  <c r="Q2361" i="2"/>
  <c r="R2361" i="2"/>
  <c r="Q2362" i="2"/>
  <c r="R2362" i="2"/>
  <c r="Q2363" i="2"/>
  <c r="R2363" i="2"/>
  <c r="Q2364" i="2"/>
  <c r="R2364" i="2"/>
  <c r="Q2365" i="2"/>
  <c r="R2365" i="2"/>
  <c r="Q2366" i="2"/>
  <c r="R2366" i="2"/>
  <c r="Q2367" i="2"/>
  <c r="R2367" i="2"/>
  <c r="Q2368" i="2"/>
  <c r="R2368" i="2"/>
  <c r="Q2369" i="2"/>
  <c r="R2369" i="2"/>
  <c r="Q2370" i="2"/>
  <c r="R2370" i="2"/>
  <c r="Q2371" i="2"/>
  <c r="R2371" i="2"/>
  <c r="Q2372" i="2"/>
  <c r="R2372" i="2"/>
  <c r="Q2373" i="2"/>
  <c r="R2373" i="2"/>
  <c r="Q2374" i="2"/>
  <c r="R2374" i="2"/>
  <c r="Q2375" i="2"/>
  <c r="R2375" i="2"/>
  <c r="Q2376" i="2"/>
  <c r="R2376" i="2"/>
  <c r="Q2377" i="2"/>
  <c r="R2377" i="2"/>
  <c r="Q2378" i="2"/>
  <c r="R2378" i="2"/>
  <c r="Q2379" i="2"/>
  <c r="R2379" i="2"/>
  <c r="Q2380" i="2"/>
  <c r="R2380" i="2"/>
  <c r="Q2381" i="2"/>
  <c r="R2381" i="2"/>
  <c r="Q2382" i="2"/>
  <c r="R2382" i="2"/>
  <c r="Q2383" i="2"/>
  <c r="R2383" i="2"/>
  <c r="Q2384" i="2"/>
  <c r="R2384" i="2"/>
  <c r="Q2385" i="2"/>
  <c r="R2385" i="2"/>
  <c r="Q2386" i="2"/>
  <c r="R2386" i="2"/>
  <c r="Q2387" i="2"/>
  <c r="R2387" i="2"/>
  <c r="Q2388" i="2"/>
  <c r="R2388" i="2"/>
  <c r="Q2389" i="2"/>
  <c r="R2389" i="2"/>
  <c r="Q2390" i="2"/>
  <c r="R2390" i="2"/>
  <c r="Q2391" i="2"/>
  <c r="R2391" i="2"/>
  <c r="Q2392" i="2"/>
  <c r="R2392" i="2"/>
  <c r="Q2393" i="2"/>
  <c r="R2393" i="2"/>
  <c r="Q2394" i="2"/>
  <c r="R2394" i="2"/>
  <c r="Q2395" i="2"/>
  <c r="R2395" i="2"/>
  <c r="Q2396" i="2"/>
  <c r="R2396" i="2"/>
  <c r="Q2397" i="2"/>
  <c r="R2397" i="2"/>
  <c r="Q2398" i="2"/>
  <c r="R2398" i="2"/>
  <c r="Q2399" i="2"/>
  <c r="R2399" i="2"/>
  <c r="Q2400" i="2"/>
  <c r="R2400" i="2"/>
  <c r="Q2401" i="2"/>
  <c r="R2401" i="2"/>
  <c r="Q2402" i="2"/>
  <c r="R2402" i="2"/>
  <c r="Q2403" i="2"/>
  <c r="R2403" i="2"/>
  <c r="Q2404" i="2"/>
  <c r="R2404" i="2"/>
  <c r="Q2405" i="2"/>
  <c r="R2405" i="2"/>
  <c r="Q2406" i="2"/>
  <c r="R2406" i="2"/>
  <c r="Q2407" i="2"/>
  <c r="R2407" i="2"/>
  <c r="Q2408" i="2"/>
  <c r="R2408" i="2"/>
  <c r="Q2409" i="2"/>
  <c r="R2409" i="2"/>
  <c r="Q2410" i="2"/>
  <c r="R2410" i="2"/>
  <c r="Q2411" i="2"/>
  <c r="R2411" i="2"/>
  <c r="Q2412" i="2"/>
  <c r="R2412" i="2"/>
  <c r="Q2413" i="2"/>
  <c r="R2413" i="2"/>
  <c r="Q2414" i="2"/>
  <c r="R2414" i="2"/>
  <c r="Q2415" i="2"/>
  <c r="R2415" i="2"/>
  <c r="Q2416" i="2"/>
  <c r="R2416" i="2"/>
  <c r="Q2417" i="2"/>
  <c r="R2417" i="2"/>
  <c r="Q2418" i="2"/>
  <c r="R2418" i="2"/>
  <c r="Q2419" i="2"/>
  <c r="R2419" i="2"/>
  <c r="Q2420" i="2"/>
  <c r="R2420" i="2"/>
  <c r="Q2421" i="2"/>
  <c r="R2421" i="2"/>
  <c r="Q2422" i="2"/>
  <c r="R2422" i="2"/>
  <c r="Q2423" i="2"/>
  <c r="R2423" i="2"/>
  <c r="Q2424" i="2"/>
  <c r="R2424" i="2"/>
  <c r="Q2425" i="2"/>
  <c r="R2425" i="2"/>
  <c r="Q2426" i="2"/>
  <c r="R2426" i="2"/>
  <c r="Q2427" i="2"/>
  <c r="R2427" i="2"/>
  <c r="Q2428" i="2"/>
  <c r="R2428" i="2"/>
  <c r="Q2429" i="2"/>
  <c r="R2429" i="2"/>
  <c r="Q2430" i="2"/>
  <c r="R2430" i="2"/>
  <c r="Q2431" i="2"/>
  <c r="R2431" i="2"/>
  <c r="Q2432" i="2"/>
  <c r="R2432" i="2"/>
  <c r="Q2433" i="2"/>
  <c r="R2433" i="2"/>
  <c r="Q2434" i="2"/>
  <c r="R2434" i="2"/>
  <c r="Q2435" i="2"/>
  <c r="R2435" i="2"/>
  <c r="Q2436" i="2"/>
  <c r="R2436" i="2"/>
  <c r="Q2437" i="2"/>
  <c r="R2437" i="2"/>
  <c r="Q2438" i="2"/>
  <c r="R2438" i="2"/>
  <c r="Q2439" i="2"/>
  <c r="R2439" i="2"/>
  <c r="Q2440" i="2"/>
  <c r="R2440" i="2"/>
  <c r="Q2441" i="2"/>
  <c r="R2441" i="2"/>
  <c r="Q2442" i="2"/>
  <c r="R2442" i="2"/>
  <c r="Q2443" i="2"/>
  <c r="R2443" i="2"/>
  <c r="Q2444" i="2"/>
  <c r="R2444" i="2"/>
  <c r="Q2445" i="2"/>
  <c r="R2445" i="2"/>
  <c r="Q2446" i="2"/>
  <c r="R2446" i="2"/>
  <c r="Q2447" i="2"/>
  <c r="R2447" i="2"/>
  <c r="Q2448" i="2"/>
  <c r="R2448" i="2"/>
  <c r="Q2449" i="2"/>
  <c r="R2449" i="2"/>
  <c r="Q2450" i="2"/>
  <c r="R2450" i="2"/>
  <c r="Q2451" i="2"/>
  <c r="R2451" i="2"/>
  <c r="Q2452" i="2"/>
  <c r="R2452" i="2"/>
  <c r="Q2453" i="2"/>
  <c r="R2453" i="2"/>
  <c r="Q2454" i="2"/>
  <c r="R2454" i="2"/>
  <c r="Q2455" i="2"/>
  <c r="R2455" i="2"/>
  <c r="Q2456" i="2"/>
  <c r="R2456" i="2"/>
  <c r="Q2457" i="2"/>
  <c r="R2457" i="2"/>
  <c r="Q2458" i="2"/>
  <c r="R2458" i="2"/>
  <c r="Q2459" i="2"/>
  <c r="R2459" i="2"/>
  <c r="Q2460" i="2"/>
  <c r="R2460" i="2"/>
  <c r="Q2461" i="2"/>
  <c r="R2461" i="2"/>
  <c r="Q2462" i="2"/>
  <c r="R2462" i="2"/>
  <c r="Q2463" i="2"/>
  <c r="R2463" i="2"/>
  <c r="Q2464" i="2"/>
  <c r="R2464" i="2"/>
  <c r="Q2465" i="2"/>
  <c r="R2465" i="2"/>
  <c r="Q2466" i="2"/>
  <c r="R2466" i="2"/>
  <c r="Q2467" i="2"/>
  <c r="R2467" i="2"/>
  <c r="Q2468" i="2"/>
  <c r="R2468" i="2"/>
  <c r="Q2469" i="2"/>
  <c r="R2469" i="2"/>
  <c r="Q2470" i="2"/>
  <c r="R2470" i="2"/>
  <c r="Q2471" i="2"/>
  <c r="R2471" i="2"/>
  <c r="Q2472" i="2"/>
  <c r="R2472" i="2"/>
  <c r="Q2473" i="2"/>
  <c r="R2473" i="2"/>
  <c r="Q2474" i="2"/>
  <c r="R2474" i="2"/>
  <c r="Q2475" i="2"/>
  <c r="R2475" i="2"/>
  <c r="Q2476" i="2"/>
  <c r="R2476" i="2"/>
  <c r="Q2477" i="2"/>
  <c r="R2477" i="2"/>
  <c r="Q2478" i="2"/>
  <c r="R2478" i="2"/>
  <c r="Q2479" i="2"/>
  <c r="R2479" i="2"/>
  <c r="Q2480" i="2"/>
  <c r="R2480" i="2"/>
  <c r="Q2481" i="2"/>
  <c r="R2481" i="2"/>
  <c r="Q2482" i="2"/>
  <c r="R2482" i="2"/>
  <c r="Q2483" i="2"/>
  <c r="R2483" i="2"/>
  <c r="Q2484" i="2"/>
  <c r="R2484" i="2"/>
  <c r="Q2485" i="2"/>
  <c r="R2485" i="2"/>
  <c r="Q2486" i="2"/>
  <c r="R2486" i="2"/>
  <c r="Q2487" i="2"/>
  <c r="R2487" i="2"/>
  <c r="Q2488" i="2"/>
  <c r="R2488" i="2"/>
  <c r="Q2489" i="2"/>
  <c r="R2489" i="2"/>
  <c r="Q2490" i="2"/>
  <c r="R2490" i="2"/>
  <c r="Q2491" i="2"/>
  <c r="R2491" i="2"/>
  <c r="Q2492" i="2"/>
  <c r="R2492" i="2"/>
  <c r="Q2493" i="2"/>
  <c r="R2493" i="2"/>
  <c r="Q2494" i="2"/>
  <c r="R2494" i="2"/>
  <c r="Q2495" i="2"/>
  <c r="R2495" i="2"/>
  <c r="Q2496" i="2"/>
  <c r="R2496" i="2"/>
  <c r="Q2497" i="2"/>
  <c r="R2497" i="2"/>
  <c r="Q2498" i="2"/>
  <c r="R2498" i="2"/>
  <c r="Q2499" i="2"/>
  <c r="R2499" i="2"/>
  <c r="Q2500" i="2"/>
  <c r="R2500" i="2"/>
  <c r="Q2501" i="2"/>
  <c r="R2501" i="2"/>
  <c r="Q2502" i="2"/>
  <c r="R2502" i="2"/>
  <c r="Q2503" i="2"/>
  <c r="R2503" i="2"/>
  <c r="Q2504" i="2"/>
  <c r="R2504" i="2"/>
  <c r="Q2505" i="2"/>
  <c r="R2505" i="2"/>
  <c r="Q2506" i="2"/>
  <c r="R2506" i="2"/>
  <c r="Q2507" i="2"/>
  <c r="R2507" i="2"/>
  <c r="Q2508" i="2"/>
  <c r="R2508" i="2"/>
  <c r="Q2509" i="2"/>
  <c r="R2509" i="2"/>
  <c r="Q2510" i="2"/>
  <c r="R2510" i="2"/>
  <c r="Q2511" i="2"/>
  <c r="R2511" i="2"/>
  <c r="Q2512" i="2"/>
  <c r="R2512" i="2"/>
  <c r="Q2513" i="2"/>
  <c r="R2513" i="2"/>
  <c r="Q2514" i="2"/>
  <c r="R2514" i="2"/>
  <c r="Q2515" i="2"/>
  <c r="R2515" i="2"/>
  <c r="Q2516" i="2"/>
  <c r="R2516" i="2"/>
  <c r="Q2517" i="2"/>
  <c r="R2517" i="2"/>
  <c r="Q2518" i="2"/>
  <c r="R2518" i="2"/>
  <c r="Q2519" i="2"/>
  <c r="R2519" i="2"/>
  <c r="Q2520" i="2"/>
  <c r="R2520" i="2"/>
  <c r="Q2521" i="2"/>
  <c r="R2521" i="2"/>
  <c r="Q2522" i="2"/>
  <c r="R2522" i="2"/>
  <c r="Q2523" i="2"/>
  <c r="R2523" i="2"/>
  <c r="Q2524" i="2"/>
  <c r="R2524" i="2"/>
  <c r="Q2525" i="2"/>
  <c r="R2525" i="2"/>
  <c r="Q2526" i="2"/>
  <c r="R2526" i="2"/>
  <c r="Q2527" i="2"/>
  <c r="R2527" i="2"/>
  <c r="Q2528" i="2"/>
  <c r="R2528" i="2"/>
  <c r="Q2529" i="2"/>
  <c r="R2529" i="2"/>
  <c r="Q2530" i="2"/>
  <c r="R2530" i="2"/>
  <c r="Q2531" i="2"/>
  <c r="R2531" i="2"/>
  <c r="Q2532" i="2"/>
  <c r="R2532" i="2"/>
  <c r="Q2533" i="2"/>
  <c r="R2533" i="2"/>
  <c r="Q2534" i="2"/>
  <c r="R2534" i="2"/>
  <c r="Q2535" i="2"/>
  <c r="R2535" i="2"/>
  <c r="Q2536" i="2"/>
  <c r="R2536" i="2"/>
  <c r="Q2537" i="2"/>
  <c r="R2537" i="2"/>
  <c r="Q2538" i="2"/>
  <c r="R2538" i="2"/>
  <c r="Q2539" i="2"/>
  <c r="R2539" i="2"/>
  <c r="Q2540" i="2"/>
  <c r="R2540" i="2"/>
  <c r="Q2541" i="2"/>
  <c r="R2541" i="2"/>
  <c r="Q2542" i="2"/>
  <c r="R2542" i="2"/>
  <c r="Q2543" i="2"/>
  <c r="R2543" i="2"/>
  <c r="Q2544" i="2"/>
  <c r="R2544" i="2"/>
  <c r="Q2545" i="2"/>
  <c r="R2545" i="2"/>
  <c r="Q2546" i="2"/>
  <c r="R2546" i="2"/>
  <c r="Q2547" i="2"/>
  <c r="R2547" i="2"/>
  <c r="Q2548" i="2"/>
  <c r="R2548" i="2"/>
  <c r="Q2549" i="2"/>
  <c r="R2549" i="2"/>
  <c r="Q2550" i="2"/>
  <c r="R2550" i="2"/>
  <c r="Q2551" i="2"/>
  <c r="R2551" i="2"/>
  <c r="Q2552" i="2"/>
  <c r="R2552" i="2"/>
  <c r="Q2553" i="2"/>
  <c r="R2553" i="2"/>
  <c r="Q2554" i="2"/>
  <c r="R2554" i="2"/>
  <c r="Q2555" i="2"/>
  <c r="R2555" i="2"/>
  <c r="Q2556" i="2"/>
  <c r="R2556" i="2"/>
  <c r="Q2557" i="2"/>
  <c r="R2557" i="2"/>
  <c r="Q2558" i="2"/>
  <c r="R2558" i="2"/>
  <c r="Q2559" i="2"/>
  <c r="R2559" i="2"/>
  <c r="Q2560" i="2"/>
  <c r="R2560" i="2"/>
  <c r="Q2561" i="2"/>
  <c r="R2561" i="2"/>
  <c r="Q2562" i="2"/>
  <c r="R2562" i="2"/>
  <c r="Q2563" i="2"/>
  <c r="R2563" i="2"/>
  <c r="Q2564" i="2"/>
  <c r="R2564" i="2"/>
  <c r="Q2565" i="2"/>
  <c r="R2565" i="2"/>
  <c r="Q2566" i="2"/>
  <c r="R2566" i="2"/>
  <c r="Q2567" i="2"/>
  <c r="R2567" i="2"/>
  <c r="Q2568" i="2"/>
  <c r="R2568" i="2"/>
  <c r="Q2569" i="2"/>
  <c r="R2569" i="2"/>
  <c r="Q2570" i="2"/>
  <c r="R2570" i="2"/>
  <c r="Q2571" i="2"/>
  <c r="R2571" i="2"/>
  <c r="Q2572" i="2"/>
  <c r="R2572" i="2"/>
  <c r="Q2573" i="2"/>
  <c r="R2573" i="2"/>
  <c r="Q2574" i="2"/>
  <c r="R2574" i="2"/>
  <c r="Q2575" i="2"/>
  <c r="R2575" i="2"/>
  <c r="Q2576" i="2"/>
  <c r="R2576" i="2"/>
  <c r="Q2577" i="2"/>
  <c r="R2577" i="2"/>
  <c r="Q2578" i="2"/>
  <c r="R2578" i="2"/>
  <c r="Q2579" i="2"/>
  <c r="R2579" i="2"/>
  <c r="Q2580" i="2"/>
  <c r="R2580" i="2"/>
  <c r="Q2581" i="2"/>
  <c r="R2581" i="2"/>
  <c r="Q2582" i="2"/>
  <c r="R2582" i="2"/>
  <c r="Q2583" i="2"/>
  <c r="R2583" i="2"/>
  <c r="Q2584" i="2"/>
  <c r="R2584" i="2"/>
  <c r="Q2585" i="2"/>
  <c r="R2585" i="2"/>
  <c r="Q2586" i="2"/>
  <c r="R2586" i="2"/>
  <c r="Q2587" i="2"/>
  <c r="R2587" i="2"/>
  <c r="Q2588" i="2"/>
  <c r="R2588" i="2"/>
  <c r="Q2589" i="2"/>
  <c r="R2589" i="2"/>
  <c r="Q2590" i="2"/>
  <c r="R2590" i="2"/>
  <c r="Q2591" i="2"/>
  <c r="R2591" i="2"/>
  <c r="Q2592" i="2"/>
  <c r="R2592" i="2"/>
  <c r="Q2593" i="2"/>
  <c r="R2593" i="2"/>
  <c r="Q2594" i="2"/>
  <c r="R2594" i="2"/>
  <c r="Q2595" i="2"/>
  <c r="R2595" i="2"/>
  <c r="Q2596" i="2"/>
  <c r="R2596" i="2"/>
  <c r="Q2597" i="2"/>
  <c r="R2597" i="2"/>
  <c r="Q2598" i="2"/>
  <c r="R2598" i="2"/>
  <c r="Q2599" i="2"/>
  <c r="R2599" i="2"/>
  <c r="Q2600" i="2"/>
  <c r="R2600" i="2"/>
  <c r="Q2601" i="2"/>
  <c r="R2601" i="2"/>
  <c r="Q2602" i="2"/>
  <c r="R2602" i="2"/>
  <c r="Q2603" i="2"/>
  <c r="R2603" i="2"/>
  <c r="Q2604" i="2"/>
  <c r="R2604" i="2"/>
  <c r="Q2605" i="2"/>
  <c r="R2605" i="2"/>
  <c r="Q2606" i="2"/>
  <c r="R2606" i="2"/>
  <c r="Q2607" i="2"/>
  <c r="R2607" i="2"/>
  <c r="Q2608" i="2"/>
  <c r="R2608" i="2"/>
  <c r="Q2609" i="2"/>
  <c r="R2609" i="2"/>
  <c r="Q2610" i="2"/>
  <c r="R2610" i="2"/>
  <c r="Q2611" i="2"/>
  <c r="R2611" i="2"/>
  <c r="Q2612" i="2"/>
  <c r="R2612" i="2"/>
  <c r="Q2613" i="2"/>
  <c r="R2613" i="2"/>
  <c r="Q2614" i="2"/>
  <c r="R2614" i="2"/>
  <c r="Q2615" i="2"/>
  <c r="R2615" i="2"/>
  <c r="Q2616" i="2"/>
  <c r="R2616" i="2"/>
  <c r="Q2617" i="2"/>
  <c r="R2617" i="2"/>
  <c r="Q2618" i="2"/>
  <c r="R2618" i="2"/>
  <c r="Q2619" i="2"/>
  <c r="R2619" i="2"/>
  <c r="Q2620" i="2"/>
  <c r="R2620" i="2"/>
  <c r="Q2621" i="2"/>
  <c r="R2621" i="2"/>
  <c r="Q2622" i="2"/>
  <c r="R2622" i="2"/>
  <c r="Q2623" i="2"/>
  <c r="R2623" i="2"/>
  <c r="Q2624" i="2"/>
  <c r="R2624" i="2"/>
  <c r="Q2625" i="2"/>
  <c r="R2625" i="2"/>
  <c r="Q2626" i="2"/>
  <c r="R2626" i="2"/>
  <c r="Q2627" i="2"/>
  <c r="R2627" i="2"/>
  <c r="Q2628" i="2"/>
  <c r="R2628" i="2"/>
  <c r="Q2629" i="2"/>
  <c r="R2629" i="2"/>
  <c r="Q2630" i="2"/>
  <c r="R2630" i="2"/>
  <c r="Q2631" i="2"/>
  <c r="R2631" i="2"/>
  <c r="Q2632" i="2"/>
  <c r="R2632" i="2"/>
  <c r="Q2633" i="2"/>
  <c r="R2633" i="2"/>
  <c r="Q2634" i="2"/>
  <c r="R2634" i="2"/>
  <c r="Q2635" i="2"/>
  <c r="R2635" i="2"/>
  <c r="Q2636" i="2"/>
  <c r="R2636" i="2"/>
  <c r="Q2637" i="2"/>
  <c r="R2637" i="2"/>
  <c r="Q2638" i="2"/>
  <c r="R2638" i="2"/>
  <c r="Q2639" i="2"/>
  <c r="R2639" i="2"/>
  <c r="Q2640" i="2"/>
  <c r="R2640" i="2"/>
  <c r="Q2641" i="2"/>
  <c r="R2641" i="2"/>
  <c r="Q2642" i="2"/>
  <c r="R2642" i="2"/>
  <c r="Q2643" i="2"/>
  <c r="R2643" i="2"/>
  <c r="Q2644" i="2"/>
  <c r="R2644" i="2"/>
  <c r="Q2645" i="2"/>
  <c r="R2645" i="2"/>
  <c r="Q2646" i="2"/>
  <c r="R2646" i="2"/>
  <c r="Q2647" i="2"/>
  <c r="R2647" i="2"/>
  <c r="Q2648" i="2"/>
  <c r="R2648" i="2"/>
  <c r="Q2649" i="2"/>
  <c r="R2649" i="2"/>
  <c r="Q2650" i="2"/>
  <c r="R2650" i="2"/>
  <c r="Q2651" i="2"/>
  <c r="R2651" i="2"/>
  <c r="Q2652" i="2"/>
  <c r="R2652" i="2"/>
  <c r="Q2653" i="2"/>
  <c r="R2653" i="2"/>
  <c r="Q2654" i="2"/>
  <c r="R2654" i="2"/>
  <c r="Q2655" i="2"/>
  <c r="R2655" i="2"/>
  <c r="Q2656" i="2"/>
  <c r="R2656" i="2"/>
  <c r="Q2657" i="2"/>
  <c r="R2657" i="2"/>
  <c r="Q2658" i="2"/>
  <c r="R2658" i="2"/>
  <c r="Q2659" i="2"/>
  <c r="R2659" i="2"/>
  <c r="Q2660" i="2"/>
  <c r="R2660" i="2"/>
  <c r="Q2661" i="2"/>
  <c r="R2661" i="2"/>
  <c r="Q2662" i="2"/>
  <c r="R2662" i="2"/>
  <c r="Q2663" i="2"/>
  <c r="R2663" i="2"/>
  <c r="Q2664" i="2"/>
  <c r="R2664" i="2"/>
  <c r="Q2665" i="2"/>
  <c r="R2665" i="2"/>
  <c r="Q2666" i="2"/>
  <c r="R2666" i="2"/>
  <c r="Q2667" i="2"/>
  <c r="R2667" i="2"/>
  <c r="Q2668" i="2"/>
  <c r="R2668" i="2"/>
  <c r="Q2669" i="2"/>
  <c r="R2669" i="2"/>
  <c r="Q2670" i="2"/>
  <c r="R2670" i="2"/>
  <c r="Q2671" i="2"/>
  <c r="R2671" i="2"/>
  <c r="Q2672" i="2"/>
  <c r="R2672" i="2"/>
  <c r="Q2673" i="2"/>
  <c r="R2673" i="2"/>
  <c r="Q2674" i="2"/>
  <c r="R2674" i="2"/>
  <c r="Q2675" i="2"/>
  <c r="R2675" i="2"/>
  <c r="Q2676" i="2"/>
  <c r="R2676" i="2"/>
  <c r="Q2677" i="2"/>
  <c r="R2677" i="2"/>
  <c r="Q2678" i="2"/>
  <c r="R2678" i="2"/>
  <c r="Q2679" i="2"/>
  <c r="R2679" i="2"/>
  <c r="Q2680" i="2"/>
  <c r="R2680" i="2"/>
  <c r="Q2681" i="2"/>
  <c r="R2681" i="2"/>
  <c r="Q2682" i="2"/>
  <c r="R2682" i="2"/>
  <c r="Q2683" i="2"/>
  <c r="R2683" i="2"/>
  <c r="Q2684" i="2"/>
  <c r="R2684" i="2"/>
  <c r="Q2685" i="2"/>
  <c r="R2685" i="2"/>
  <c r="Q2686" i="2"/>
  <c r="R2686" i="2"/>
  <c r="Q2687" i="2"/>
  <c r="R2687" i="2"/>
  <c r="Q2688" i="2"/>
  <c r="R2688" i="2"/>
  <c r="Q2689" i="2"/>
  <c r="R2689" i="2"/>
  <c r="Q2690" i="2"/>
  <c r="R2690" i="2"/>
  <c r="Q2691" i="2"/>
  <c r="R2691" i="2"/>
  <c r="Q2692" i="2"/>
  <c r="R2692" i="2"/>
  <c r="Q2693" i="2"/>
  <c r="R2693" i="2"/>
  <c r="Q2694" i="2"/>
  <c r="R2694" i="2"/>
  <c r="Q2695" i="2"/>
  <c r="R2695" i="2"/>
  <c r="Q2696" i="2"/>
  <c r="R2696" i="2"/>
  <c r="Q2697" i="2"/>
  <c r="R2697" i="2"/>
  <c r="Q2698" i="2"/>
  <c r="R2698" i="2"/>
  <c r="Q2699" i="2"/>
  <c r="R2699" i="2"/>
  <c r="Q2700" i="2"/>
  <c r="R2700" i="2"/>
  <c r="Q2701" i="2"/>
  <c r="R2701" i="2"/>
  <c r="Q2702" i="2"/>
  <c r="R2702" i="2"/>
  <c r="Q2703" i="2"/>
  <c r="R2703" i="2"/>
  <c r="Q2704" i="2"/>
  <c r="R2704" i="2"/>
  <c r="Q2705" i="2"/>
  <c r="R2705" i="2"/>
  <c r="Q2706" i="2"/>
  <c r="R2706" i="2"/>
  <c r="Q2707" i="2"/>
  <c r="R2707" i="2"/>
  <c r="Q2708" i="2"/>
  <c r="R2708" i="2"/>
  <c r="Q2709" i="2"/>
  <c r="R2709" i="2"/>
  <c r="Q2710" i="2"/>
  <c r="R2710" i="2"/>
  <c r="Q2711" i="2"/>
  <c r="R2711" i="2"/>
  <c r="Q2712" i="2"/>
  <c r="R2712" i="2"/>
  <c r="Q2713" i="2"/>
  <c r="R2713" i="2"/>
  <c r="Q2714" i="2"/>
  <c r="R2714" i="2"/>
  <c r="Q2715" i="2"/>
  <c r="R2715" i="2"/>
  <c r="Q2716" i="2"/>
  <c r="R2716" i="2"/>
  <c r="Q2717" i="2"/>
  <c r="R2717" i="2"/>
  <c r="Q2718" i="2"/>
  <c r="R2718" i="2"/>
  <c r="Q2719" i="2"/>
  <c r="R2719" i="2"/>
  <c r="Q2720" i="2"/>
  <c r="R2720" i="2"/>
  <c r="Q2721" i="2"/>
  <c r="R2721" i="2"/>
  <c r="Q2722" i="2"/>
  <c r="R2722" i="2"/>
  <c r="Q2723" i="2"/>
  <c r="R2723" i="2"/>
  <c r="Q2724" i="2"/>
  <c r="R2724" i="2"/>
  <c r="Q2725" i="2"/>
  <c r="R2725" i="2"/>
  <c r="Q2726" i="2"/>
  <c r="R2726" i="2"/>
  <c r="Q2727" i="2"/>
  <c r="R2727" i="2"/>
  <c r="Q2728" i="2"/>
  <c r="R2728" i="2"/>
  <c r="Q2729" i="2"/>
  <c r="R2729" i="2"/>
  <c r="Q2730" i="2"/>
  <c r="R2730" i="2"/>
  <c r="Q2731" i="2"/>
  <c r="R2731" i="2"/>
  <c r="Q2732" i="2"/>
  <c r="R2732" i="2"/>
  <c r="Q2733" i="2"/>
  <c r="R2733" i="2"/>
  <c r="Q2734" i="2"/>
  <c r="R2734" i="2"/>
  <c r="Q2735" i="2"/>
  <c r="R2735" i="2"/>
  <c r="Q2736" i="2"/>
  <c r="R2736" i="2"/>
  <c r="Q2737" i="2"/>
  <c r="R2737" i="2"/>
  <c r="Q2738" i="2"/>
  <c r="R2738" i="2"/>
  <c r="Q2739" i="2"/>
  <c r="R2739" i="2"/>
  <c r="Q2740" i="2"/>
  <c r="R2740" i="2"/>
  <c r="Q2741" i="2"/>
  <c r="R2741" i="2"/>
  <c r="Q2742" i="2"/>
  <c r="R2742" i="2"/>
  <c r="Q2743" i="2"/>
  <c r="R2743" i="2"/>
  <c r="Q2744" i="2"/>
  <c r="R2744" i="2"/>
  <c r="Q2745" i="2"/>
  <c r="R2745" i="2"/>
  <c r="Q2746" i="2"/>
  <c r="R2746" i="2"/>
  <c r="Q2747" i="2"/>
  <c r="R2747" i="2"/>
  <c r="Q2748" i="2"/>
  <c r="R2748" i="2"/>
  <c r="Q2749" i="2"/>
  <c r="R2749" i="2"/>
  <c r="Q2750" i="2"/>
  <c r="R2750" i="2"/>
  <c r="Q2751" i="2"/>
  <c r="R2751" i="2"/>
  <c r="Q2752" i="2"/>
  <c r="R2752" i="2"/>
  <c r="Q2753" i="2"/>
  <c r="R2753" i="2"/>
  <c r="Q2754" i="2"/>
  <c r="R2754" i="2"/>
  <c r="Q2755" i="2"/>
  <c r="R2755" i="2"/>
  <c r="Q2756" i="2"/>
  <c r="R2756" i="2"/>
  <c r="Q2757" i="2"/>
  <c r="R2757" i="2"/>
  <c r="Q2758" i="2"/>
  <c r="R2758" i="2"/>
  <c r="Q2759" i="2"/>
  <c r="R2759" i="2"/>
  <c r="Q2760" i="2"/>
  <c r="R2760" i="2"/>
  <c r="Q2761" i="2"/>
  <c r="R2761" i="2"/>
  <c r="Q2762" i="2"/>
  <c r="R2762" i="2"/>
  <c r="Q2763" i="2"/>
  <c r="R2763" i="2"/>
  <c r="Q2764" i="2"/>
  <c r="R2764" i="2"/>
  <c r="Q2765" i="2"/>
  <c r="R2765" i="2"/>
  <c r="Q2766" i="2"/>
  <c r="R2766" i="2"/>
  <c r="Q2767" i="2"/>
  <c r="R2767" i="2"/>
  <c r="Q2768" i="2"/>
  <c r="R2768" i="2"/>
  <c r="Q2769" i="2"/>
  <c r="R2769" i="2"/>
  <c r="Q2770" i="2"/>
  <c r="R2770" i="2"/>
  <c r="Q2771" i="2"/>
  <c r="R2771" i="2"/>
  <c r="Q2772" i="2"/>
  <c r="R2772" i="2"/>
  <c r="Q2773" i="2"/>
  <c r="R2773" i="2"/>
  <c r="Q2774" i="2"/>
  <c r="R2774" i="2"/>
  <c r="Q2775" i="2"/>
  <c r="R2775" i="2"/>
  <c r="Q2776" i="2"/>
  <c r="R2776" i="2"/>
  <c r="Q2777" i="2"/>
  <c r="R2777" i="2"/>
  <c r="Q2778" i="2"/>
  <c r="R2778" i="2"/>
  <c r="Q2779" i="2"/>
  <c r="R2779" i="2"/>
  <c r="Q2780" i="2"/>
  <c r="R2780" i="2"/>
  <c r="Q2781" i="2"/>
  <c r="R2781" i="2"/>
  <c r="Q2782" i="2"/>
  <c r="R2782" i="2"/>
  <c r="Q2783" i="2"/>
  <c r="R2783" i="2"/>
  <c r="Q2784" i="2"/>
  <c r="R2784" i="2"/>
  <c r="Q2785" i="2"/>
  <c r="R2785" i="2"/>
  <c r="Q2786" i="2"/>
  <c r="R2786" i="2"/>
  <c r="Q2787" i="2"/>
  <c r="R2787" i="2"/>
  <c r="Q2788" i="2"/>
  <c r="R2788" i="2"/>
  <c r="Q2789" i="2"/>
  <c r="R2789" i="2"/>
  <c r="Q2790" i="2"/>
  <c r="R2790" i="2"/>
  <c r="Q2791" i="2"/>
  <c r="R2791" i="2"/>
  <c r="Q2792" i="2"/>
  <c r="R2792" i="2"/>
  <c r="Q2793" i="2"/>
  <c r="R2793" i="2"/>
  <c r="Q2794" i="2"/>
  <c r="R2794" i="2"/>
  <c r="Q2795" i="2"/>
  <c r="R2795" i="2"/>
  <c r="Q2796" i="2"/>
  <c r="R2796" i="2"/>
  <c r="Q2797" i="2"/>
  <c r="R2797" i="2"/>
  <c r="Q2798" i="2"/>
  <c r="R2798" i="2"/>
  <c r="Q2799" i="2"/>
  <c r="R2799" i="2"/>
  <c r="Q2800" i="2"/>
  <c r="R2800" i="2"/>
  <c r="Q2801" i="2"/>
  <c r="R2801" i="2"/>
  <c r="Q2802" i="2"/>
  <c r="R2802" i="2"/>
  <c r="Q2803" i="2"/>
  <c r="R2803" i="2"/>
  <c r="Q2804" i="2"/>
  <c r="R2804" i="2"/>
  <c r="Q2805" i="2"/>
  <c r="R2805" i="2"/>
  <c r="Q2806" i="2"/>
  <c r="R2806" i="2"/>
  <c r="Q2807" i="2"/>
  <c r="R2807" i="2"/>
  <c r="Q2808" i="2"/>
  <c r="R2808" i="2"/>
  <c r="Q2809" i="2"/>
  <c r="R2809" i="2"/>
  <c r="Q2810" i="2"/>
  <c r="R2810" i="2"/>
  <c r="Q2811" i="2"/>
  <c r="R2811" i="2"/>
  <c r="Q2812" i="2"/>
  <c r="R2812" i="2"/>
  <c r="Q2813" i="2"/>
  <c r="R2813" i="2"/>
  <c r="Q2814" i="2"/>
  <c r="R2814" i="2"/>
  <c r="Q2815" i="2"/>
  <c r="R2815" i="2"/>
  <c r="Q2816" i="2"/>
  <c r="R2816" i="2"/>
  <c r="Q2817" i="2"/>
  <c r="R2817" i="2"/>
  <c r="Q2818" i="2"/>
  <c r="R2818" i="2"/>
  <c r="Q2819" i="2"/>
  <c r="R2819" i="2"/>
  <c r="Q2820" i="2"/>
  <c r="R2820" i="2"/>
  <c r="Q2821" i="2"/>
  <c r="R2821" i="2"/>
  <c r="Q2822" i="2"/>
  <c r="R2822" i="2"/>
  <c r="Q2823" i="2"/>
  <c r="R2823" i="2"/>
  <c r="Q2824" i="2"/>
  <c r="R2824" i="2"/>
  <c r="Q2825" i="2"/>
  <c r="R2825" i="2"/>
  <c r="Q2826" i="2"/>
  <c r="R2826" i="2"/>
  <c r="Q2827" i="2"/>
  <c r="R2827" i="2"/>
  <c r="Q2828" i="2"/>
  <c r="R2828" i="2"/>
  <c r="Q2829" i="2"/>
  <c r="R2829" i="2"/>
  <c r="Q2830" i="2"/>
  <c r="R2830" i="2"/>
  <c r="Q2831" i="2"/>
  <c r="R2831" i="2"/>
  <c r="Q2832" i="2"/>
  <c r="R2832" i="2"/>
  <c r="Q2833" i="2"/>
  <c r="R2833" i="2"/>
  <c r="Q2834" i="2"/>
  <c r="R2834" i="2"/>
  <c r="Q2835" i="2"/>
  <c r="R2835" i="2"/>
  <c r="Q2836" i="2"/>
  <c r="R2836" i="2"/>
  <c r="Q2837" i="2"/>
  <c r="R2837" i="2"/>
  <c r="Q2838" i="2"/>
  <c r="R2838" i="2"/>
  <c r="Q2839" i="2"/>
  <c r="R2839" i="2"/>
  <c r="Q2840" i="2"/>
  <c r="R2840" i="2"/>
  <c r="Q2841" i="2"/>
  <c r="R2841" i="2"/>
  <c r="Q2842" i="2"/>
  <c r="R2842" i="2"/>
  <c r="Q2843" i="2"/>
  <c r="R2843" i="2"/>
  <c r="Q2844" i="2"/>
  <c r="R2844" i="2"/>
  <c r="Q2845" i="2"/>
  <c r="R2845" i="2"/>
  <c r="Q2846" i="2"/>
  <c r="R2846" i="2"/>
  <c r="Q2847" i="2"/>
  <c r="R2847" i="2"/>
  <c r="Q2848" i="2"/>
  <c r="R2848" i="2"/>
  <c r="Q2849" i="2"/>
  <c r="R2849" i="2"/>
  <c r="Q2850" i="2"/>
  <c r="R2850" i="2"/>
  <c r="Q2851" i="2"/>
  <c r="R2851" i="2"/>
  <c r="Q2852" i="2"/>
  <c r="R2852" i="2"/>
  <c r="Q2853" i="2"/>
  <c r="R2853" i="2"/>
  <c r="Q2854" i="2"/>
  <c r="R2854" i="2"/>
  <c r="Q2855" i="2"/>
  <c r="R2855" i="2"/>
  <c r="Q2856" i="2"/>
  <c r="R2856" i="2"/>
  <c r="Q2857" i="2"/>
  <c r="R2857" i="2"/>
  <c r="Q2858" i="2"/>
  <c r="R2858" i="2"/>
  <c r="Q2859" i="2"/>
  <c r="R2859" i="2"/>
  <c r="Q2860" i="2"/>
  <c r="R2860" i="2"/>
  <c r="Q2861" i="2"/>
  <c r="R2861" i="2"/>
  <c r="Q2862" i="2"/>
  <c r="R2862" i="2"/>
  <c r="Q2863" i="2"/>
  <c r="R2863" i="2"/>
  <c r="Q2864" i="2"/>
  <c r="R2864" i="2"/>
  <c r="Q2865" i="2"/>
  <c r="R2865" i="2"/>
  <c r="Q2866" i="2"/>
  <c r="R2866" i="2"/>
  <c r="Q2867" i="2"/>
  <c r="R2867" i="2"/>
  <c r="Q2868" i="2"/>
  <c r="R2868" i="2"/>
  <c r="Q2869" i="2"/>
  <c r="R2869" i="2"/>
  <c r="Q2870" i="2"/>
  <c r="R2870" i="2"/>
  <c r="Q2871" i="2"/>
  <c r="R2871" i="2"/>
  <c r="Q2872" i="2"/>
  <c r="R2872" i="2"/>
  <c r="Q2873" i="2"/>
  <c r="R2873" i="2"/>
  <c r="Q2874" i="2"/>
  <c r="R2874" i="2"/>
  <c r="Q2875" i="2"/>
  <c r="R2875" i="2"/>
  <c r="Q2876" i="2"/>
  <c r="R2876" i="2"/>
  <c r="Q2877" i="2"/>
  <c r="R2877" i="2"/>
  <c r="Q2878" i="2"/>
  <c r="R2878" i="2"/>
  <c r="Q2879" i="2"/>
  <c r="R2879" i="2"/>
  <c r="Q2880" i="2"/>
  <c r="R2880" i="2"/>
  <c r="Q2881" i="2"/>
  <c r="R2881" i="2"/>
  <c r="Q2882" i="2"/>
  <c r="R2882" i="2"/>
  <c r="Q2883" i="2"/>
  <c r="R2883" i="2"/>
  <c r="Q2884" i="2"/>
  <c r="R2884" i="2"/>
  <c r="Q2885" i="2"/>
  <c r="R2885" i="2"/>
  <c r="Q2886" i="2"/>
  <c r="R2886" i="2"/>
  <c r="Q2887" i="2"/>
  <c r="R2887" i="2"/>
  <c r="Q2888" i="2"/>
  <c r="R2888" i="2"/>
  <c r="Q2889" i="2"/>
  <c r="R2889" i="2"/>
  <c r="Q2890" i="2"/>
  <c r="R2890" i="2"/>
  <c r="Q2891" i="2"/>
  <c r="R2891" i="2"/>
  <c r="Q2892" i="2"/>
  <c r="R2892" i="2"/>
  <c r="Q2893" i="2"/>
  <c r="R2893" i="2"/>
  <c r="Q2894" i="2"/>
  <c r="R2894" i="2"/>
  <c r="Q2895" i="2"/>
  <c r="R2895" i="2"/>
  <c r="Q2896" i="2"/>
  <c r="R2896" i="2"/>
  <c r="Q2897" i="2"/>
  <c r="R2897" i="2"/>
  <c r="Q2898" i="2"/>
  <c r="R2898" i="2"/>
  <c r="Q2899" i="2"/>
  <c r="R2899" i="2"/>
  <c r="Q2900" i="2"/>
  <c r="R2900" i="2"/>
  <c r="Q2901" i="2"/>
  <c r="R2901" i="2"/>
  <c r="Q2902" i="2"/>
  <c r="R2902" i="2"/>
  <c r="Q2903" i="2"/>
  <c r="R2903" i="2"/>
  <c r="Q2904" i="2"/>
  <c r="R2904" i="2"/>
  <c r="Q2905" i="2"/>
  <c r="R2905" i="2"/>
  <c r="Q2906" i="2"/>
  <c r="R2906" i="2"/>
  <c r="Q2907" i="2"/>
  <c r="R2907" i="2"/>
  <c r="Q2908" i="2"/>
  <c r="R2908" i="2"/>
  <c r="Q2909" i="2"/>
  <c r="R2909" i="2"/>
  <c r="Q2910" i="2"/>
  <c r="R2910" i="2"/>
  <c r="Q2911" i="2"/>
  <c r="R2911" i="2"/>
  <c r="Q2912" i="2"/>
  <c r="R2912" i="2"/>
  <c r="Q2913" i="2"/>
  <c r="R2913" i="2"/>
  <c r="Q2914" i="2"/>
  <c r="R2914" i="2"/>
  <c r="Q2915" i="2"/>
  <c r="R2915" i="2"/>
  <c r="Q2916" i="2"/>
  <c r="R2916" i="2"/>
  <c r="Q2917" i="2"/>
  <c r="R2917" i="2"/>
  <c r="Q2918" i="2"/>
  <c r="R2918" i="2"/>
  <c r="Q2919" i="2"/>
  <c r="R2919" i="2"/>
  <c r="Q2920" i="2"/>
  <c r="R2920" i="2"/>
  <c r="Q2921" i="2"/>
  <c r="R2921" i="2"/>
  <c r="Q2922" i="2"/>
  <c r="R2922" i="2"/>
  <c r="Q2923" i="2"/>
  <c r="R2923" i="2"/>
  <c r="Q2924" i="2"/>
  <c r="R2924" i="2"/>
  <c r="Q2925" i="2"/>
  <c r="R2925" i="2"/>
  <c r="Q2926" i="2"/>
  <c r="R2926" i="2"/>
  <c r="Q2927" i="2"/>
  <c r="R2927" i="2"/>
  <c r="Q2928" i="2"/>
  <c r="R2928" i="2"/>
  <c r="Q2929" i="2"/>
  <c r="R2929" i="2"/>
  <c r="Q2930" i="2"/>
  <c r="R2930" i="2"/>
  <c r="Q2931" i="2"/>
  <c r="R2931" i="2"/>
  <c r="Q2932" i="2"/>
  <c r="R2932" i="2"/>
  <c r="Q2933" i="2"/>
  <c r="R2933" i="2"/>
  <c r="Q2934" i="2"/>
  <c r="R2934" i="2"/>
  <c r="Q2935" i="2"/>
  <c r="R2935" i="2"/>
  <c r="Q2936" i="2"/>
  <c r="R2936" i="2"/>
  <c r="Q2937" i="2"/>
  <c r="R2937" i="2"/>
  <c r="Q2938" i="2"/>
  <c r="R2938" i="2"/>
  <c r="Q2939" i="2"/>
  <c r="R2939" i="2"/>
  <c r="Q2940" i="2"/>
  <c r="R2940" i="2"/>
  <c r="Q2941" i="2"/>
  <c r="R2941" i="2"/>
  <c r="Q2942" i="2"/>
  <c r="R2942" i="2"/>
  <c r="Q2943" i="2"/>
  <c r="R2943" i="2"/>
  <c r="Q2944" i="2"/>
  <c r="R2944" i="2"/>
  <c r="Q2945" i="2"/>
  <c r="R2945" i="2"/>
  <c r="Q2946" i="2"/>
  <c r="R2946" i="2"/>
  <c r="Q2947" i="2"/>
  <c r="R2947" i="2"/>
  <c r="Q2948" i="2"/>
  <c r="R2948" i="2"/>
  <c r="Q2949" i="2"/>
  <c r="R2949" i="2"/>
  <c r="Q2950" i="2"/>
  <c r="R2950" i="2"/>
  <c r="Q2951" i="2"/>
  <c r="R2951" i="2"/>
  <c r="Q2952" i="2"/>
  <c r="R2952" i="2"/>
  <c r="Q2953" i="2"/>
  <c r="R2953" i="2"/>
  <c r="Q2954" i="2"/>
  <c r="R2954" i="2"/>
  <c r="Q2955" i="2"/>
  <c r="R2955" i="2"/>
  <c r="Q2956" i="2"/>
  <c r="R2956" i="2"/>
  <c r="Q2957" i="2"/>
  <c r="R2957" i="2"/>
  <c r="Q2958" i="2"/>
  <c r="R2958" i="2"/>
  <c r="Q2959" i="2"/>
  <c r="R2959" i="2"/>
  <c r="Q2960" i="2"/>
  <c r="R2960" i="2"/>
  <c r="Q2961" i="2"/>
  <c r="R2961" i="2"/>
  <c r="Q2962" i="2"/>
  <c r="R2962" i="2"/>
  <c r="Q2963" i="2"/>
  <c r="R2963" i="2"/>
  <c r="Q2964" i="2"/>
  <c r="R2964" i="2"/>
  <c r="Q2965" i="2"/>
  <c r="R2965" i="2"/>
  <c r="Q2966" i="2"/>
  <c r="R2966" i="2"/>
  <c r="Q2967" i="2"/>
  <c r="R2967" i="2"/>
  <c r="Q2968" i="2"/>
  <c r="R2968" i="2"/>
  <c r="Q2969" i="2"/>
  <c r="R2969" i="2"/>
  <c r="Q2970" i="2"/>
  <c r="R2970" i="2"/>
  <c r="Q2971" i="2"/>
  <c r="R2971" i="2"/>
  <c r="Q2972" i="2"/>
  <c r="R2972" i="2"/>
  <c r="Q2973" i="2"/>
  <c r="R2973" i="2"/>
  <c r="Q2974" i="2"/>
  <c r="R2974" i="2"/>
  <c r="Q2975" i="2"/>
  <c r="R2975" i="2"/>
  <c r="Q2976" i="2"/>
  <c r="R2976" i="2"/>
  <c r="Q2977" i="2"/>
  <c r="R2977" i="2"/>
  <c r="Q2978" i="2"/>
  <c r="R2978" i="2"/>
  <c r="Q2979" i="2"/>
  <c r="R2979" i="2"/>
  <c r="Q2980" i="2"/>
  <c r="R2980" i="2"/>
  <c r="Q2981" i="2"/>
  <c r="R2981" i="2"/>
  <c r="Q2982" i="2"/>
  <c r="R2982" i="2"/>
  <c r="Q2983" i="2"/>
  <c r="R2983" i="2"/>
  <c r="Q2984" i="2"/>
  <c r="R2984" i="2"/>
  <c r="Q2985" i="2"/>
  <c r="R2985" i="2"/>
  <c r="Q2986" i="2"/>
  <c r="R2986" i="2"/>
  <c r="Q2987" i="2"/>
  <c r="R2987" i="2"/>
  <c r="Q2988" i="2"/>
  <c r="R2988" i="2"/>
  <c r="Q2989" i="2"/>
  <c r="R2989" i="2"/>
  <c r="Q2990" i="2"/>
  <c r="R2990" i="2"/>
  <c r="Q2991" i="2"/>
  <c r="R2991" i="2"/>
  <c r="Q2992" i="2"/>
  <c r="R2992" i="2"/>
  <c r="Q2993" i="2"/>
  <c r="R2993" i="2"/>
  <c r="Q2994" i="2"/>
  <c r="R2994" i="2"/>
  <c r="Q2995" i="2"/>
  <c r="R2995" i="2"/>
  <c r="Q2996" i="2"/>
  <c r="R2996" i="2"/>
  <c r="Q2997" i="2"/>
  <c r="R2997" i="2"/>
  <c r="Q2998" i="2"/>
  <c r="R2998" i="2"/>
  <c r="Q2999" i="2"/>
  <c r="R2999" i="2"/>
  <c r="Q3000" i="2"/>
  <c r="R3000" i="2"/>
  <c r="Q3001" i="2"/>
  <c r="R3001" i="2"/>
  <c r="Q3002" i="2"/>
  <c r="R3002" i="2"/>
  <c r="Q3003" i="2"/>
  <c r="R3003" i="2"/>
  <c r="Q3004" i="2"/>
  <c r="R3004" i="2"/>
  <c r="Q3005" i="2"/>
  <c r="R3005" i="2"/>
  <c r="Q3006" i="2"/>
  <c r="R3006" i="2"/>
  <c r="Q3007" i="2"/>
  <c r="R3007" i="2"/>
  <c r="Q3008" i="2"/>
  <c r="R3008" i="2"/>
  <c r="Q3009" i="2"/>
  <c r="R3009" i="2"/>
  <c r="Q3010" i="2"/>
  <c r="R3010" i="2"/>
  <c r="Q3011" i="2"/>
  <c r="R3011" i="2"/>
  <c r="Q3012" i="2"/>
  <c r="R3012" i="2"/>
  <c r="Q3013" i="2"/>
  <c r="R3013" i="2"/>
  <c r="Q3014" i="2"/>
  <c r="R3014" i="2"/>
  <c r="Q3015" i="2"/>
  <c r="R3015" i="2"/>
  <c r="Q3016" i="2"/>
  <c r="R3016" i="2"/>
  <c r="Q3017" i="2"/>
  <c r="R3017" i="2"/>
  <c r="Q3018" i="2"/>
  <c r="R3018" i="2"/>
  <c r="Q3019" i="2"/>
  <c r="R3019" i="2"/>
  <c r="Q3020" i="2"/>
  <c r="R3020" i="2"/>
  <c r="Q3021" i="2"/>
  <c r="R3021" i="2"/>
  <c r="Q3022" i="2"/>
  <c r="R3022" i="2"/>
  <c r="Q3023" i="2"/>
  <c r="R3023" i="2"/>
  <c r="Q3024" i="2"/>
  <c r="R3024" i="2"/>
  <c r="Q3025" i="2"/>
  <c r="R3025" i="2"/>
  <c r="Q3026" i="2"/>
  <c r="R3026" i="2"/>
  <c r="Q3027" i="2"/>
  <c r="R3027" i="2"/>
  <c r="Q3028" i="2"/>
  <c r="R3028" i="2"/>
  <c r="Q3029" i="2"/>
  <c r="R3029" i="2"/>
  <c r="Q3030" i="2"/>
  <c r="R3030" i="2"/>
  <c r="Q3031" i="2"/>
  <c r="R3031" i="2"/>
  <c r="Q3032" i="2"/>
  <c r="R3032" i="2"/>
  <c r="Q3033" i="2"/>
  <c r="R3033" i="2"/>
  <c r="Q3034" i="2"/>
  <c r="R3034" i="2"/>
  <c r="Q3035" i="2"/>
  <c r="R3035" i="2"/>
  <c r="Q3036" i="2"/>
  <c r="R3036" i="2"/>
  <c r="Q3037" i="2"/>
  <c r="R3037" i="2"/>
  <c r="Q3038" i="2"/>
  <c r="R3038" i="2"/>
  <c r="Q3039" i="2"/>
  <c r="R3039" i="2"/>
  <c r="Q3040" i="2"/>
  <c r="R3040" i="2"/>
  <c r="Q3041" i="2"/>
  <c r="R3041" i="2"/>
  <c r="Q3042" i="2"/>
  <c r="R3042" i="2"/>
  <c r="Q3043" i="2"/>
  <c r="R3043" i="2"/>
  <c r="Q3044" i="2"/>
  <c r="R3044" i="2"/>
  <c r="Q3045" i="2"/>
  <c r="R3045" i="2"/>
  <c r="Q3046" i="2"/>
  <c r="R3046" i="2"/>
  <c r="Q3047" i="2"/>
  <c r="R3047" i="2"/>
  <c r="Q3048" i="2"/>
  <c r="R3048" i="2"/>
  <c r="Q3049" i="2"/>
  <c r="R3049" i="2"/>
  <c r="Q3050" i="2"/>
  <c r="R3050" i="2"/>
  <c r="Q3051" i="2"/>
  <c r="R3051" i="2"/>
  <c r="Q3052" i="2"/>
  <c r="R3052" i="2"/>
  <c r="Q3053" i="2"/>
  <c r="R3053" i="2"/>
  <c r="Q3054" i="2"/>
  <c r="R3054" i="2"/>
  <c r="Q3055" i="2"/>
  <c r="R3055" i="2"/>
  <c r="Q3056" i="2"/>
  <c r="R3056" i="2"/>
  <c r="Q3057" i="2"/>
  <c r="R3057" i="2"/>
  <c r="Q3058" i="2"/>
  <c r="R3058" i="2"/>
  <c r="Q3059" i="2"/>
  <c r="R3059" i="2"/>
  <c r="Q3060" i="2"/>
  <c r="R3060" i="2"/>
  <c r="Q3061" i="2"/>
  <c r="R3061" i="2"/>
  <c r="Q3062" i="2"/>
  <c r="R3062" i="2"/>
  <c r="Q3063" i="2"/>
  <c r="R3063" i="2"/>
  <c r="Q3064" i="2"/>
  <c r="R3064" i="2"/>
  <c r="Q3065" i="2"/>
  <c r="R3065" i="2"/>
  <c r="Q3066" i="2"/>
  <c r="R3066" i="2"/>
  <c r="Q3067" i="2"/>
  <c r="R3067" i="2"/>
  <c r="Q3068" i="2"/>
  <c r="R3068" i="2"/>
  <c r="Q3069" i="2"/>
  <c r="R3069" i="2"/>
  <c r="Q3070" i="2"/>
  <c r="R3070" i="2"/>
  <c r="Q3071" i="2"/>
  <c r="R3071" i="2"/>
  <c r="Q3072" i="2"/>
  <c r="R3072" i="2"/>
  <c r="Q3073" i="2"/>
  <c r="R3073" i="2"/>
  <c r="Q3074" i="2"/>
  <c r="R3074" i="2"/>
  <c r="Q3075" i="2"/>
  <c r="R3075" i="2"/>
  <c r="Q3076" i="2"/>
  <c r="R3076" i="2"/>
  <c r="Q3077" i="2"/>
  <c r="R3077" i="2"/>
  <c r="Q3078" i="2"/>
  <c r="R3078" i="2"/>
  <c r="Q3079" i="2"/>
  <c r="R3079" i="2"/>
  <c r="Q3080" i="2"/>
  <c r="R3080" i="2"/>
  <c r="Q3081" i="2"/>
  <c r="R3081" i="2"/>
  <c r="Q3082" i="2"/>
  <c r="R3082" i="2"/>
  <c r="Q3083" i="2"/>
  <c r="R3083" i="2"/>
  <c r="Q3084" i="2"/>
  <c r="R3084" i="2"/>
  <c r="Q3085" i="2"/>
  <c r="R3085" i="2"/>
  <c r="Q3086" i="2"/>
  <c r="R3086" i="2"/>
  <c r="Q3087" i="2"/>
  <c r="R3087" i="2"/>
  <c r="Q3088" i="2"/>
  <c r="R3088" i="2"/>
  <c r="Q3089" i="2"/>
  <c r="R3089" i="2"/>
  <c r="Q3090" i="2"/>
  <c r="R3090" i="2"/>
  <c r="Q3091" i="2"/>
  <c r="R3091" i="2"/>
  <c r="Q3092" i="2"/>
  <c r="R3092" i="2"/>
  <c r="Q3093" i="2"/>
  <c r="R3093" i="2"/>
  <c r="Q3094" i="2"/>
  <c r="R3094" i="2"/>
  <c r="Q3095" i="2"/>
  <c r="R3095" i="2"/>
  <c r="Q3096" i="2"/>
  <c r="R3096" i="2"/>
  <c r="Q3097" i="2"/>
  <c r="R3097" i="2"/>
  <c r="Q3098" i="2"/>
  <c r="R3098" i="2"/>
  <c r="Q3099" i="2"/>
  <c r="R3099" i="2"/>
  <c r="Q3100" i="2"/>
  <c r="R3100" i="2"/>
  <c r="Q3101" i="2"/>
  <c r="R3101" i="2"/>
  <c r="Q3102" i="2"/>
  <c r="R3102" i="2"/>
  <c r="Q3103" i="2"/>
  <c r="R3103" i="2"/>
  <c r="Q3104" i="2"/>
  <c r="R3104" i="2"/>
  <c r="Q3105" i="2"/>
  <c r="R3105" i="2"/>
  <c r="Q3106" i="2"/>
  <c r="R3106" i="2"/>
  <c r="Q3107" i="2"/>
  <c r="R3107" i="2"/>
  <c r="Q3108" i="2"/>
  <c r="R3108" i="2"/>
  <c r="Q3109" i="2"/>
  <c r="R3109" i="2"/>
  <c r="Q3110" i="2"/>
  <c r="R3110" i="2"/>
  <c r="Q3111" i="2"/>
  <c r="R3111" i="2"/>
  <c r="Q3112" i="2"/>
  <c r="R3112" i="2"/>
  <c r="Q3113" i="2"/>
  <c r="R3113" i="2"/>
  <c r="Q3114" i="2"/>
  <c r="R3114" i="2"/>
  <c r="Q3115" i="2"/>
  <c r="R3115" i="2"/>
  <c r="Q3116" i="2"/>
  <c r="R3116" i="2"/>
  <c r="Q3117" i="2"/>
  <c r="R3117" i="2"/>
  <c r="Q3118" i="2"/>
  <c r="R3118" i="2"/>
  <c r="Q3119" i="2"/>
  <c r="R3119" i="2"/>
  <c r="Q3120" i="2"/>
  <c r="R3120" i="2"/>
  <c r="Q3121" i="2"/>
  <c r="R3121" i="2"/>
  <c r="Q3122" i="2"/>
  <c r="R3122" i="2"/>
  <c r="Q3123" i="2"/>
  <c r="R3123" i="2"/>
  <c r="Q3124" i="2"/>
  <c r="R3124" i="2"/>
  <c r="Q3125" i="2"/>
  <c r="R3125" i="2"/>
  <c r="Q3126" i="2"/>
  <c r="R3126" i="2"/>
  <c r="Q3127" i="2"/>
  <c r="R3127" i="2"/>
  <c r="Q3128" i="2"/>
  <c r="R3128" i="2"/>
  <c r="Q3129" i="2"/>
  <c r="R3129" i="2"/>
  <c r="Q3130" i="2"/>
  <c r="R3130" i="2"/>
  <c r="Q3131" i="2"/>
  <c r="R3131" i="2"/>
  <c r="Q3132" i="2"/>
  <c r="R3132" i="2"/>
  <c r="Q3133" i="2"/>
  <c r="R3133" i="2"/>
  <c r="Q3134" i="2"/>
  <c r="R3134" i="2"/>
  <c r="Q3135" i="2"/>
  <c r="R3135" i="2"/>
  <c r="Q3136" i="2"/>
  <c r="R3136" i="2"/>
  <c r="Q3137" i="2"/>
  <c r="R3137" i="2"/>
  <c r="Q3138" i="2"/>
  <c r="R3138" i="2"/>
  <c r="Q3139" i="2"/>
  <c r="R3139" i="2"/>
  <c r="Q3140" i="2"/>
  <c r="R3140" i="2"/>
  <c r="Q3141" i="2"/>
  <c r="R3141" i="2"/>
  <c r="Q3142" i="2"/>
  <c r="R3142" i="2"/>
  <c r="Q3143" i="2"/>
  <c r="R3143" i="2"/>
  <c r="Q3144" i="2"/>
  <c r="R3144" i="2"/>
  <c r="Q3145" i="2"/>
  <c r="R3145" i="2"/>
  <c r="Q3146" i="2"/>
  <c r="R3146" i="2"/>
  <c r="Q3147" i="2"/>
  <c r="R3147" i="2"/>
  <c r="Q3148" i="2"/>
  <c r="R3148" i="2"/>
  <c r="Q3149" i="2"/>
  <c r="R3149" i="2"/>
  <c r="Q3150" i="2"/>
  <c r="R3150" i="2"/>
  <c r="Q3151" i="2"/>
  <c r="R3151" i="2"/>
  <c r="Q3152" i="2"/>
  <c r="R3152" i="2"/>
  <c r="Q3153" i="2"/>
  <c r="R3153" i="2"/>
  <c r="Q3154" i="2"/>
  <c r="R3154" i="2"/>
  <c r="Q3155" i="2"/>
  <c r="R3155" i="2"/>
  <c r="Q3156" i="2"/>
  <c r="R3156" i="2"/>
  <c r="Q3157" i="2"/>
  <c r="R3157" i="2"/>
  <c r="Q3158" i="2"/>
  <c r="R3158" i="2"/>
  <c r="Q3159" i="2"/>
  <c r="R3159" i="2"/>
  <c r="Q3160" i="2"/>
  <c r="R3160" i="2"/>
  <c r="Q3161" i="2"/>
  <c r="R3161" i="2"/>
  <c r="Q3162" i="2"/>
  <c r="R3162" i="2"/>
  <c r="Q3163" i="2"/>
  <c r="R3163" i="2"/>
  <c r="Q3164" i="2"/>
  <c r="R3164" i="2"/>
  <c r="Q3165" i="2"/>
  <c r="R3165" i="2"/>
  <c r="Q3166" i="2"/>
  <c r="R3166" i="2"/>
  <c r="Q3167" i="2"/>
  <c r="R3167" i="2"/>
  <c r="Q3168" i="2"/>
  <c r="R3168" i="2"/>
  <c r="Q3169" i="2"/>
  <c r="R3169" i="2"/>
  <c r="Q3170" i="2"/>
  <c r="R3170" i="2"/>
  <c r="Q3171" i="2"/>
  <c r="R3171" i="2"/>
  <c r="Q3172" i="2"/>
  <c r="R3172" i="2"/>
  <c r="Q3173" i="2"/>
  <c r="R3173" i="2"/>
  <c r="Q3174" i="2"/>
  <c r="R3174" i="2"/>
  <c r="Q3175" i="2"/>
  <c r="R3175" i="2"/>
  <c r="Q3176" i="2"/>
  <c r="R3176" i="2"/>
  <c r="Q3177" i="2"/>
  <c r="R3177" i="2"/>
  <c r="Q3178" i="2"/>
  <c r="R3178" i="2"/>
  <c r="Q3179" i="2"/>
  <c r="R3179" i="2"/>
  <c r="Q3180" i="2"/>
  <c r="R3180" i="2"/>
  <c r="Q3181" i="2"/>
  <c r="R3181" i="2"/>
  <c r="Q3182" i="2"/>
  <c r="R3182" i="2"/>
  <c r="Q3183" i="2"/>
  <c r="R3183" i="2"/>
  <c r="Q3184" i="2"/>
  <c r="R3184" i="2"/>
  <c r="Q3185" i="2"/>
  <c r="R3185" i="2"/>
  <c r="Q3186" i="2"/>
  <c r="R3186" i="2"/>
  <c r="Q3187" i="2"/>
  <c r="R3187" i="2"/>
  <c r="Q3188" i="2"/>
  <c r="R3188" i="2"/>
  <c r="Q3189" i="2"/>
  <c r="R3189" i="2"/>
  <c r="Q3190" i="2"/>
  <c r="R3190" i="2"/>
  <c r="Q3191" i="2"/>
  <c r="R3191" i="2"/>
  <c r="Q3192" i="2"/>
  <c r="R3192" i="2"/>
  <c r="Q3193" i="2"/>
  <c r="R3193" i="2"/>
  <c r="Q3194" i="2"/>
  <c r="R3194" i="2"/>
  <c r="Q3195" i="2"/>
  <c r="R3195" i="2"/>
  <c r="Q3196" i="2"/>
  <c r="R3196" i="2"/>
  <c r="Q3197" i="2"/>
  <c r="R3197" i="2"/>
  <c r="Q3198" i="2"/>
  <c r="R3198" i="2"/>
  <c r="Q3199" i="2"/>
  <c r="R3199" i="2"/>
  <c r="Q3200" i="2"/>
  <c r="R3200" i="2"/>
  <c r="Q3201" i="2"/>
  <c r="R3201" i="2"/>
  <c r="Q3202" i="2"/>
  <c r="R3202" i="2"/>
  <c r="Q3203" i="2"/>
  <c r="R3203" i="2"/>
  <c r="Q3204" i="2"/>
  <c r="R3204" i="2"/>
  <c r="Q3205" i="2"/>
  <c r="R3205" i="2"/>
  <c r="Q3206" i="2"/>
  <c r="R3206" i="2"/>
  <c r="Q3207" i="2"/>
  <c r="R3207" i="2"/>
  <c r="Q3208" i="2"/>
  <c r="R3208" i="2"/>
  <c r="Q3209" i="2"/>
  <c r="R3209" i="2"/>
  <c r="Q3210" i="2"/>
  <c r="R3210" i="2"/>
  <c r="Q3211" i="2"/>
  <c r="R3211" i="2"/>
  <c r="Q3212" i="2"/>
  <c r="R3212" i="2"/>
  <c r="Q3213" i="2"/>
  <c r="R3213" i="2"/>
  <c r="Q3214" i="2"/>
  <c r="R3214" i="2"/>
  <c r="Q3215" i="2"/>
  <c r="R3215" i="2"/>
  <c r="Q3216" i="2"/>
  <c r="R3216" i="2"/>
  <c r="Q3217" i="2"/>
  <c r="R3217" i="2"/>
  <c r="Q3218" i="2"/>
  <c r="R3218" i="2"/>
  <c r="Q3219" i="2"/>
  <c r="R3219" i="2"/>
  <c r="Q3220" i="2"/>
  <c r="R3220" i="2"/>
  <c r="Q3221" i="2"/>
  <c r="R3221" i="2"/>
  <c r="Q3222" i="2"/>
  <c r="R3222" i="2"/>
  <c r="Q3223" i="2"/>
  <c r="R3223" i="2"/>
  <c r="Q3224" i="2"/>
  <c r="R3224" i="2"/>
  <c r="Q3225" i="2"/>
  <c r="R3225" i="2"/>
  <c r="Q3226" i="2"/>
  <c r="R3226" i="2"/>
  <c r="Q3227" i="2"/>
  <c r="R3227" i="2"/>
  <c r="Q3228" i="2"/>
  <c r="R3228" i="2"/>
  <c r="Q3229" i="2"/>
  <c r="R3229" i="2"/>
  <c r="Q3230" i="2"/>
  <c r="R3230" i="2"/>
  <c r="Q3231" i="2"/>
  <c r="R3231" i="2"/>
  <c r="Q3232" i="2"/>
  <c r="R3232" i="2"/>
  <c r="Q3233" i="2"/>
  <c r="R3233" i="2"/>
  <c r="Q3234" i="2"/>
  <c r="R3234" i="2"/>
  <c r="Q3235" i="2"/>
  <c r="R3235" i="2"/>
  <c r="Q3236" i="2"/>
  <c r="R3236" i="2"/>
  <c r="Q3237" i="2"/>
  <c r="R3237" i="2"/>
  <c r="Q3238" i="2"/>
  <c r="R3238" i="2"/>
  <c r="Q3239" i="2"/>
  <c r="R3239" i="2"/>
  <c r="Q3240" i="2"/>
  <c r="R3240" i="2"/>
  <c r="Q3241" i="2"/>
  <c r="R3241" i="2"/>
  <c r="Q3242" i="2"/>
  <c r="R3242" i="2"/>
  <c r="Q3243" i="2"/>
  <c r="R3243" i="2"/>
  <c r="Q3244" i="2"/>
  <c r="R3244" i="2"/>
  <c r="Q3245" i="2"/>
  <c r="R3245" i="2"/>
  <c r="Q3246" i="2"/>
  <c r="R3246" i="2"/>
  <c r="Q3247" i="2"/>
  <c r="R3247" i="2"/>
  <c r="Q3248" i="2"/>
  <c r="R3248" i="2"/>
  <c r="Q3249" i="2"/>
  <c r="R3249" i="2"/>
  <c r="Q3250" i="2"/>
  <c r="R3250" i="2"/>
  <c r="Q3251" i="2"/>
  <c r="R3251" i="2"/>
  <c r="Q3252" i="2"/>
  <c r="R3252" i="2"/>
  <c r="Q3253" i="2"/>
  <c r="R3253" i="2"/>
  <c r="Q3254" i="2"/>
  <c r="R3254" i="2"/>
  <c r="Q3255" i="2"/>
  <c r="R3255" i="2"/>
  <c r="Q3256" i="2"/>
  <c r="R3256" i="2"/>
  <c r="Q3257" i="2"/>
  <c r="R3257" i="2"/>
  <c r="Q3258" i="2"/>
  <c r="R3258" i="2"/>
  <c r="Q3259" i="2"/>
  <c r="R3259" i="2"/>
  <c r="Q3260" i="2"/>
  <c r="R3260" i="2"/>
  <c r="Q3261" i="2"/>
  <c r="R3261" i="2"/>
  <c r="Q3262" i="2"/>
  <c r="R3262" i="2"/>
  <c r="Q3263" i="2"/>
  <c r="R3263" i="2"/>
  <c r="Q3264" i="2"/>
  <c r="R3264" i="2"/>
  <c r="Q3265" i="2"/>
  <c r="R3265" i="2"/>
  <c r="Q3266" i="2"/>
  <c r="R3266" i="2"/>
  <c r="Q3267" i="2"/>
  <c r="R3267" i="2"/>
  <c r="Q3268" i="2"/>
  <c r="R3268" i="2"/>
  <c r="Q3269" i="2"/>
  <c r="R3269" i="2"/>
  <c r="Q3270" i="2"/>
  <c r="R3270" i="2"/>
  <c r="Q3271" i="2"/>
  <c r="R3271" i="2"/>
  <c r="Q3272" i="2"/>
  <c r="R3272" i="2"/>
  <c r="Q3273" i="2"/>
  <c r="R3273" i="2"/>
  <c r="Q3274" i="2"/>
  <c r="R3274" i="2"/>
  <c r="Q3275" i="2"/>
  <c r="R3275" i="2"/>
  <c r="Q3276" i="2"/>
  <c r="R3276" i="2"/>
  <c r="Q3277" i="2"/>
  <c r="R3277" i="2"/>
  <c r="Q3278" i="2"/>
  <c r="R3278" i="2"/>
  <c r="Q3279" i="2"/>
  <c r="R3279" i="2"/>
  <c r="Q3280" i="2"/>
  <c r="R3280" i="2"/>
  <c r="Q3281" i="2"/>
  <c r="R3281" i="2"/>
  <c r="Q3282" i="2"/>
  <c r="R3282" i="2"/>
  <c r="Q3283" i="2"/>
  <c r="R3283" i="2"/>
  <c r="Q3284" i="2"/>
  <c r="R3284" i="2"/>
  <c r="Q3285" i="2"/>
  <c r="R3285" i="2"/>
  <c r="Q3286" i="2"/>
  <c r="R3286" i="2"/>
  <c r="Q3287" i="2"/>
  <c r="R3287" i="2"/>
  <c r="Q3288" i="2"/>
  <c r="R3288" i="2"/>
  <c r="Q3289" i="2"/>
  <c r="R3289" i="2"/>
  <c r="Q3290" i="2"/>
  <c r="R3290" i="2"/>
  <c r="Q3291" i="2"/>
  <c r="R3291" i="2"/>
  <c r="Q3292" i="2"/>
  <c r="R3292" i="2"/>
  <c r="Q3293" i="2"/>
  <c r="R3293" i="2"/>
  <c r="Q3294" i="2"/>
  <c r="R3294" i="2"/>
  <c r="Q3295" i="2"/>
  <c r="R3295" i="2"/>
  <c r="Q3296" i="2"/>
  <c r="R3296" i="2"/>
  <c r="Q3297" i="2"/>
  <c r="R3297" i="2"/>
  <c r="Q3298" i="2"/>
  <c r="R3298" i="2"/>
  <c r="Q3299" i="2"/>
  <c r="R3299" i="2"/>
  <c r="Q3300" i="2"/>
  <c r="R3300" i="2"/>
  <c r="Q3301" i="2"/>
  <c r="R3301" i="2"/>
  <c r="Q3302" i="2"/>
  <c r="R3302" i="2"/>
  <c r="Q3303" i="2"/>
  <c r="R3303" i="2"/>
  <c r="Q3304" i="2"/>
  <c r="R3304" i="2"/>
  <c r="Q3305" i="2"/>
  <c r="R3305" i="2"/>
  <c r="Q3306" i="2"/>
  <c r="R3306" i="2"/>
  <c r="Q3307" i="2"/>
  <c r="R3307" i="2"/>
  <c r="Q3308" i="2"/>
  <c r="R3308" i="2"/>
  <c r="Q3309" i="2"/>
  <c r="R3309" i="2"/>
  <c r="Q3310" i="2"/>
  <c r="R3310" i="2"/>
  <c r="Q3311" i="2"/>
  <c r="R3311" i="2"/>
  <c r="Q3312" i="2"/>
  <c r="R3312" i="2"/>
  <c r="Q3313" i="2"/>
  <c r="R3313" i="2"/>
  <c r="Q3314" i="2"/>
  <c r="R3314" i="2"/>
  <c r="Q3315" i="2"/>
  <c r="R3315" i="2"/>
  <c r="Q3316" i="2"/>
  <c r="R3316" i="2"/>
  <c r="Q3317" i="2"/>
  <c r="R3317" i="2"/>
  <c r="Q3318" i="2"/>
  <c r="R3318" i="2"/>
  <c r="Q3319" i="2"/>
  <c r="R3319" i="2"/>
  <c r="Q3320" i="2"/>
  <c r="R3320" i="2"/>
  <c r="Q3321" i="2"/>
  <c r="R3321" i="2"/>
  <c r="Q3322" i="2"/>
  <c r="R3322" i="2"/>
  <c r="Q3323" i="2"/>
  <c r="R3323" i="2"/>
  <c r="Q3324" i="2"/>
  <c r="R3324" i="2"/>
  <c r="Q3325" i="2"/>
  <c r="R3325" i="2"/>
  <c r="Q3326" i="2"/>
  <c r="R3326" i="2"/>
  <c r="Q3327" i="2"/>
  <c r="R3327" i="2"/>
  <c r="Q3328" i="2"/>
  <c r="R3328" i="2"/>
  <c r="Q3329" i="2"/>
  <c r="R3329" i="2"/>
  <c r="Q3330" i="2"/>
  <c r="R3330" i="2"/>
  <c r="Q3331" i="2"/>
  <c r="R3331" i="2"/>
  <c r="Q3332" i="2"/>
  <c r="R3332" i="2"/>
  <c r="Q3333" i="2"/>
  <c r="R3333" i="2"/>
  <c r="Q3334" i="2"/>
  <c r="R3334" i="2"/>
  <c r="Q3335" i="2"/>
  <c r="R3335" i="2"/>
  <c r="Q3336" i="2"/>
  <c r="R3336" i="2"/>
  <c r="Q3337" i="2"/>
  <c r="R3337" i="2"/>
  <c r="Q3338" i="2"/>
  <c r="R3338" i="2"/>
  <c r="Q3339" i="2"/>
  <c r="R3339" i="2"/>
  <c r="Q3340" i="2"/>
  <c r="R3340" i="2"/>
  <c r="Q3341" i="2"/>
  <c r="R3341" i="2"/>
  <c r="Q3342" i="2"/>
  <c r="R3342" i="2"/>
  <c r="Q3343" i="2"/>
  <c r="R3343" i="2"/>
  <c r="Q3344" i="2"/>
  <c r="R3344" i="2"/>
  <c r="Q3345" i="2"/>
  <c r="R3345" i="2"/>
  <c r="Q3346" i="2"/>
  <c r="R3346" i="2"/>
  <c r="Q3347" i="2"/>
  <c r="R3347" i="2"/>
  <c r="Q3348" i="2"/>
  <c r="R3348" i="2"/>
  <c r="Q3349" i="2"/>
  <c r="R3349" i="2"/>
  <c r="Q3350" i="2"/>
  <c r="R3350" i="2"/>
  <c r="Q3351" i="2"/>
  <c r="R3351" i="2"/>
  <c r="Q3352" i="2"/>
  <c r="R3352" i="2"/>
  <c r="Q3353" i="2"/>
  <c r="R3353" i="2"/>
  <c r="Q3354" i="2"/>
  <c r="R3354" i="2"/>
  <c r="Q3355" i="2"/>
  <c r="R3355" i="2"/>
  <c r="Q3356" i="2"/>
  <c r="R3356" i="2"/>
  <c r="Q3357" i="2"/>
  <c r="R3357" i="2"/>
  <c r="Q3358" i="2"/>
  <c r="R3358" i="2"/>
  <c r="Q3359" i="2"/>
  <c r="R3359" i="2"/>
  <c r="Q3360" i="2"/>
  <c r="R3360" i="2"/>
  <c r="Q3361" i="2"/>
  <c r="R3361" i="2"/>
  <c r="Q3362" i="2"/>
  <c r="R3362" i="2"/>
  <c r="Q3363" i="2"/>
  <c r="R3363" i="2"/>
  <c r="Q3364" i="2"/>
  <c r="R3364" i="2"/>
  <c r="Q3365" i="2"/>
  <c r="R3365" i="2"/>
  <c r="Q3366" i="2"/>
  <c r="R3366" i="2"/>
  <c r="Q3367" i="2"/>
  <c r="R3367" i="2"/>
  <c r="Q3368" i="2"/>
  <c r="R3368" i="2"/>
  <c r="Q3369" i="2"/>
  <c r="R3369" i="2"/>
  <c r="Q3370" i="2"/>
  <c r="R3370" i="2"/>
  <c r="Q3371" i="2"/>
  <c r="R3371" i="2"/>
  <c r="Q3372" i="2"/>
  <c r="R3372" i="2"/>
  <c r="Q3373" i="2"/>
  <c r="R3373" i="2"/>
  <c r="Q3374" i="2"/>
  <c r="R3374" i="2"/>
  <c r="Q3375" i="2"/>
  <c r="R3375" i="2"/>
  <c r="Q3376" i="2"/>
  <c r="R3376" i="2"/>
  <c r="Q3377" i="2"/>
  <c r="R3377" i="2"/>
  <c r="Q3378" i="2"/>
  <c r="R3378" i="2"/>
  <c r="Q3379" i="2"/>
  <c r="R3379" i="2"/>
  <c r="Q3380" i="2"/>
  <c r="R3380" i="2"/>
  <c r="Q3381" i="2"/>
  <c r="R3381" i="2"/>
  <c r="Q3382" i="2"/>
  <c r="R3382" i="2"/>
  <c r="Q3383" i="2"/>
  <c r="R3383" i="2"/>
  <c r="Q3384" i="2"/>
  <c r="R3384" i="2"/>
  <c r="Q3385" i="2"/>
  <c r="R3385" i="2"/>
  <c r="Q3386" i="2"/>
  <c r="R3386" i="2"/>
  <c r="Q3387" i="2"/>
  <c r="R3387" i="2"/>
  <c r="Q3388" i="2"/>
  <c r="R3388" i="2"/>
  <c r="Q3389" i="2"/>
  <c r="R3389" i="2"/>
  <c r="Q3390" i="2"/>
  <c r="R3390" i="2"/>
  <c r="Q3391" i="2"/>
  <c r="R3391" i="2"/>
  <c r="Q3392" i="2"/>
  <c r="R3392" i="2"/>
  <c r="Q3393" i="2"/>
  <c r="R3393" i="2"/>
  <c r="Q3394" i="2"/>
  <c r="R3394" i="2"/>
  <c r="Q3395" i="2"/>
  <c r="R3395" i="2"/>
  <c r="Q3396" i="2"/>
  <c r="R3396" i="2"/>
  <c r="Q3397" i="2"/>
  <c r="R3397" i="2"/>
  <c r="Q3398" i="2"/>
  <c r="R3398" i="2"/>
  <c r="Q3399" i="2"/>
  <c r="R3399" i="2"/>
  <c r="Q3400" i="2"/>
  <c r="R3400" i="2"/>
  <c r="Q3401" i="2"/>
  <c r="R3401" i="2"/>
  <c r="Q3402" i="2"/>
  <c r="R3402" i="2"/>
  <c r="Q3403" i="2"/>
  <c r="R3403" i="2"/>
  <c r="Q3404" i="2"/>
  <c r="R3404" i="2"/>
  <c r="Q3405" i="2"/>
  <c r="R3405" i="2"/>
  <c r="Q3406" i="2"/>
  <c r="R3406" i="2"/>
  <c r="Q3407" i="2"/>
  <c r="R3407" i="2"/>
  <c r="Q3408" i="2"/>
  <c r="R3408" i="2"/>
  <c r="Q3409" i="2"/>
  <c r="R3409" i="2"/>
  <c r="Q3410" i="2"/>
  <c r="R3410" i="2"/>
  <c r="Q3411" i="2"/>
  <c r="R3411" i="2"/>
  <c r="Q3412" i="2"/>
  <c r="R3412" i="2"/>
  <c r="Q3413" i="2"/>
  <c r="R3413" i="2"/>
  <c r="Q3414" i="2"/>
  <c r="R3414" i="2"/>
  <c r="Q3415" i="2"/>
  <c r="R3415" i="2"/>
  <c r="Q3416" i="2"/>
  <c r="R3416" i="2"/>
  <c r="Q3417" i="2"/>
  <c r="R3417" i="2"/>
  <c r="Q3418" i="2"/>
  <c r="R3418" i="2"/>
  <c r="Q3419" i="2"/>
  <c r="R3419" i="2"/>
  <c r="Q3420" i="2"/>
  <c r="R3420" i="2"/>
  <c r="Q3421" i="2"/>
  <c r="R3421" i="2"/>
  <c r="Q3422" i="2"/>
  <c r="R3422" i="2"/>
  <c r="Q3423" i="2"/>
  <c r="R3423" i="2"/>
  <c r="Q3424" i="2"/>
  <c r="R3424" i="2"/>
  <c r="Q3425" i="2"/>
  <c r="R3425" i="2"/>
  <c r="Q3426" i="2"/>
  <c r="R3426" i="2"/>
  <c r="Q3427" i="2"/>
  <c r="R3427" i="2"/>
  <c r="Q3428" i="2"/>
  <c r="R3428" i="2"/>
  <c r="Q3429" i="2"/>
  <c r="R3429" i="2"/>
  <c r="Q3430" i="2"/>
  <c r="R3430" i="2"/>
  <c r="Q3431" i="2"/>
  <c r="R3431" i="2"/>
  <c r="Q3432" i="2"/>
  <c r="R3432" i="2"/>
  <c r="Q3433" i="2"/>
  <c r="R3433" i="2"/>
  <c r="Q3434" i="2"/>
  <c r="R3434" i="2"/>
  <c r="Q3435" i="2"/>
  <c r="R3435" i="2"/>
  <c r="Q3436" i="2"/>
  <c r="R3436" i="2"/>
  <c r="Q3437" i="2"/>
  <c r="R3437" i="2"/>
  <c r="Q3438" i="2"/>
  <c r="R3438" i="2"/>
  <c r="Q3439" i="2"/>
  <c r="R3439" i="2"/>
  <c r="Q3440" i="2"/>
  <c r="R3440" i="2"/>
  <c r="Q3441" i="2"/>
  <c r="R3441" i="2"/>
  <c r="Q3442" i="2"/>
  <c r="R3442" i="2"/>
  <c r="Q3443" i="2"/>
  <c r="R3443" i="2"/>
  <c r="Q3444" i="2"/>
  <c r="R3444" i="2"/>
  <c r="Q3445" i="2"/>
  <c r="R3445" i="2"/>
  <c r="Q3446" i="2"/>
  <c r="R3446" i="2"/>
  <c r="Q3447" i="2"/>
  <c r="R3447" i="2"/>
  <c r="Q3448" i="2"/>
  <c r="R3448" i="2"/>
  <c r="Q3449" i="2"/>
  <c r="R3449" i="2"/>
  <c r="Q3450" i="2"/>
  <c r="R3450" i="2"/>
  <c r="Q3451" i="2"/>
  <c r="R3451" i="2"/>
  <c r="Q3452" i="2"/>
  <c r="R3452" i="2"/>
  <c r="Q3453" i="2"/>
  <c r="R3453" i="2"/>
  <c r="Q3454" i="2"/>
  <c r="R3454" i="2"/>
  <c r="Q3455" i="2"/>
  <c r="R3455" i="2"/>
  <c r="Q3456" i="2"/>
  <c r="R3456" i="2"/>
  <c r="Q3457" i="2"/>
  <c r="R3457" i="2"/>
  <c r="Q3458" i="2"/>
  <c r="R3458" i="2"/>
  <c r="Q3459" i="2"/>
  <c r="R3459" i="2"/>
  <c r="Q3460" i="2"/>
  <c r="R3460" i="2"/>
  <c r="Q3461" i="2"/>
  <c r="R3461" i="2"/>
  <c r="Q3462" i="2"/>
  <c r="R3462" i="2"/>
  <c r="Q3463" i="2"/>
  <c r="R3463" i="2"/>
  <c r="Q3464" i="2"/>
  <c r="R3464" i="2"/>
  <c r="Q3465" i="2"/>
  <c r="R3465" i="2"/>
  <c r="Q3466" i="2"/>
  <c r="R3466" i="2"/>
  <c r="Q3467" i="2"/>
  <c r="R3467" i="2"/>
  <c r="Q3468" i="2"/>
  <c r="R3468" i="2"/>
  <c r="Q3469" i="2"/>
  <c r="R3469" i="2"/>
  <c r="Q3470" i="2"/>
  <c r="R3470" i="2"/>
  <c r="Q3471" i="2"/>
  <c r="R3471" i="2"/>
  <c r="Q3472" i="2"/>
  <c r="R3472" i="2"/>
  <c r="Q3473" i="2"/>
  <c r="R3473" i="2"/>
  <c r="Q3474" i="2"/>
  <c r="R3474" i="2"/>
  <c r="Q3475" i="2"/>
  <c r="R3475" i="2"/>
  <c r="Q3476" i="2"/>
  <c r="R3476" i="2"/>
  <c r="Q3477" i="2"/>
  <c r="R3477" i="2"/>
  <c r="Q3478" i="2"/>
  <c r="R3478" i="2"/>
  <c r="Q3479" i="2"/>
  <c r="R3479" i="2"/>
  <c r="Q3480" i="2"/>
  <c r="R3480" i="2"/>
  <c r="Q3481" i="2"/>
  <c r="R3481" i="2"/>
  <c r="Q3482" i="2"/>
  <c r="R3482" i="2"/>
  <c r="Q3483" i="2"/>
  <c r="R3483" i="2"/>
  <c r="Q3484" i="2"/>
  <c r="R3484" i="2"/>
  <c r="Q3485" i="2"/>
  <c r="R3485" i="2"/>
  <c r="Q3486" i="2"/>
  <c r="R3486" i="2"/>
  <c r="Q3487" i="2"/>
  <c r="R3487" i="2"/>
  <c r="Q3488" i="2"/>
  <c r="R3488" i="2"/>
  <c r="Q3489" i="2"/>
  <c r="R3489" i="2"/>
  <c r="Q3490" i="2"/>
  <c r="R3490" i="2"/>
  <c r="Q3491" i="2"/>
  <c r="R3491" i="2"/>
  <c r="Q3492" i="2"/>
  <c r="R3492" i="2"/>
  <c r="Q3493" i="2"/>
  <c r="R3493" i="2"/>
  <c r="Q3494" i="2"/>
  <c r="R3494" i="2"/>
  <c r="Q3495" i="2"/>
  <c r="R3495" i="2"/>
  <c r="Q3496" i="2"/>
  <c r="R3496" i="2"/>
  <c r="Q3497" i="2"/>
  <c r="R3497" i="2"/>
  <c r="Q3498" i="2"/>
  <c r="R3498" i="2"/>
  <c r="Q3499" i="2"/>
  <c r="R3499" i="2"/>
  <c r="Q3500" i="2"/>
  <c r="R3500" i="2"/>
  <c r="Q3501" i="2"/>
  <c r="R3501" i="2"/>
  <c r="Q3502" i="2"/>
  <c r="R3502" i="2"/>
  <c r="Q3503" i="2"/>
  <c r="R3503" i="2"/>
  <c r="Q3504" i="2"/>
  <c r="R3504" i="2"/>
  <c r="Q3505" i="2"/>
  <c r="R3505" i="2"/>
  <c r="Q3506" i="2"/>
  <c r="R3506" i="2"/>
  <c r="Q3507" i="2"/>
  <c r="R3507" i="2"/>
  <c r="Q3508" i="2"/>
  <c r="R3508" i="2"/>
  <c r="Q3509" i="2"/>
  <c r="R3509" i="2"/>
  <c r="Q3510" i="2"/>
  <c r="R3510" i="2"/>
  <c r="Q3511" i="2"/>
  <c r="R3511" i="2"/>
  <c r="Q3512" i="2"/>
  <c r="R3512" i="2"/>
  <c r="Q3513" i="2"/>
  <c r="R3513" i="2"/>
  <c r="Q3514" i="2"/>
  <c r="R3514" i="2"/>
  <c r="Q3515" i="2"/>
  <c r="R3515" i="2"/>
  <c r="Q3516" i="2"/>
  <c r="R3516" i="2"/>
  <c r="Q3517" i="2"/>
  <c r="R3517" i="2"/>
  <c r="Q3518" i="2"/>
  <c r="R3518" i="2"/>
  <c r="Q3519" i="2"/>
  <c r="R3519" i="2"/>
  <c r="Q3520" i="2"/>
  <c r="R3520" i="2"/>
  <c r="Q3521" i="2"/>
  <c r="R3521" i="2"/>
  <c r="Q3522" i="2"/>
  <c r="R3522" i="2"/>
  <c r="Q3523" i="2"/>
  <c r="R3523" i="2"/>
  <c r="Q3524" i="2"/>
  <c r="R3524" i="2"/>
  <c r="Q3525" i="2"/>
  <c r="R3525" i="2"/>
  <c r="Q3526" i="2"/>
  <c r="R3526" i="2"/>
  <c r="Q3527" i="2"/>
  <c r="R3527" i="2"/>
  <c r="Q3528" i="2"/>
  <c r="R3528" i="2"/>
  <c r="Q3529" i="2"/>
  <c r="R3529" i="2"/>
  <c r="Q3530" i="2"/>
  <c r="R3530" i="2"/>
  <c r="Q3531" i="2"/>
  <c r="R3531" i="2"/>
  <c r="Q3532" i="2"/>
  <c r="R3532" i="2"/>
  <c r="Q3533" i="2"/>
  <c r="R3533" i="2"/>
  <c r="Q3534" i="2"/>
  <c r="R3534" i="2"/>
  <c r="Q3535" i="2"/>
  <c r="R3535" i="2"/>
  <c r="Q3536" i="2"/>
  <c r="R3536" i="2"/>
  <c r="Q3537" i="2"/>
  <c r="R3537" i="2"/>
  <c r="Q3538" i="2"/>
  <c r="R3538" i="2"/>
  <c r="Q3539" i="2"/>
  <c r="R3539" i="2"/>
  <c r="Q3540" i="2"/>
  <c r="R3540" i="2"/>
  <c r="Q3541" i="2"/>
  <c r="R3541" i="2"/>
  <c r="Q3542" i="2"/>
  <c r="R3542" i="2"/>
  <c r="Q3543" i="2"/>
  <c r="R3543" i="2"/>
  <c r="Q3544" i="2"/>
  <c r="R3544" i="2"/>
  <c r="Q3545" i="2"/>
  <c r="R3545" i="2"/>
  <c r="Q3546" i="2"/>
  <c r="R3546" i="2"/>
  <c r="Q3547" i="2"/>
  <c r="R3547" i="2"/>
  <c r="Q3548" i="2"/>
  <c r="R3548" i="2"/>
  <c r="Q3549" i="2"/>
  <c r="R3549" i="2"/>
  <c r="Q3550" i="2"/>
  <c r="R3550" i="2"/>
  <c r="Q3551" i="2"/>
  <c r="R3551" i="2"/>
  <c r="Q3552" i="2"/>
  <c r="R3552" i="2"/>
  <c r="Q3553" i="2"/>
  <c r="R3553" i="2"/>
  <c r="Q3554" i="2"/>
  <c r="R3554" i="2"/>
  <c r="Q3555" i="2"/>
  <c r="R3555" i="2"/>
  <c r="Q3556" i="2"/>
  <c r="R3556" i="2"/>
  <c r="Q3557" i="2"/>
  <c r="R3557" i="2"/>
  <c r="Q3558" i="2"/>
  <c r="R3558" i="2"/>
  <c r="Q3559" i="2"/>
  <c r="R3559" i="2"/>
  <c r="Q3560" i="2"/>
  <c r="R3560" i="2"/>
  <c r="Q3561" i="2"/>
  <c r="R3561" i="2"/>
  <c r="Q3562" i="2"/>
  <c r="R3562" i="2"/>
  <c r="Q3563" i="2"/>
  <c r="R3563" i="2"/>
  <c r="Q3564" i="2"/>
  <c r="R3564" i="2"/>
  <c r="Q3565" i="2"/>
  <c r="R3565" i="2"/>
  <c r="Q3566" i="2"/>
  <c r="R3566" i="2"/>
  <c r="Q3567" i="2"/>
  <c r="R3567" i="2"/>
  <c r="Q3568" i="2"/>
  <c r="R3568" i="2"/>
  <c r="Q3569" i="2"/>
  <c r="R3569" i="2"/>
  <c r="Q3570" i="2"/>
  <c r="R3570" i="2"/>
  <c r="Q3571" i="2"/>
  <c r="R3571" i="2"/>
  <c r="Q3572" i="2"/>
  <c r="R3572" i="2"/>
  <c r="Q3573" i="2"/>
  <c r="R3573" i="2"/>
  <c r="Q3574" i="2"/>
  <c r="R3574" i="2"/>
  <c r="Q3575" i="2"/>
  <c r="R3575" i="2"/>
  <c r="Q3576" i="2"/>
  <c r="R3576" i="2"/>
  <c r="Q3577" i="2"/>
  <c r="R3577" i="2"/>
  <c r="Q3578" i="2"/>
  <c r="R3578" i="2"/>
  <c r="Q3579" i="2"/>
  <c r="R3579" i="2"/>
  <c r="Q3580" i="2"/>
  <c r="R3580" i="2"/>
  <c r="Q3581" i="2"/>
  <c r="R3581" i="2"/>
  <c r="Q3582" i="2"/>
  <c r="R3582" i="2"/>
  <c r="Q3583" i="2"/>
  <c r="R3583" i="2"/>
  <c r="Q3584" i="2"/>
  <c r="R3584" i="2"/>
  <c r="Q3585" i="2"/>
  <c r="R3585" i="2"/>
  <c r="Q3586" i="2"/>
  <c r="R3586" i="2"/>
  <c r="Q3587" i="2"/>
  <c r="R3587" i="2"/>
  <c r="Q3588" i="2"/>
  <c r="R3588" i="2"/>
  <c r="Q3589" i="2"/>
  <c r="R3589" i="2"/>
  <c r="Q3590" i="2"/>
  <c r="R3590" i="2"/>
  <c r="Q3591" i="2"/>
  <c r="R3591" i="2"/>
  <c r="Q3592" i="2"/>
  <c r="R3592" i="2"/>
  <c r="Q3593" i="2"/>
  <c r="R3593" i="2"/>
  <c r="Q3594" i="2"/>
  <c r="R3594" i="2"/>
  <c r="Q3595" i="2"/>
  <c r="R3595" i="2"/>
  <c r="Q3596" i="2"/>
  <c r="R3596" i="2"/>
  <c r="Q3597" i="2"/>
  <c r="R3597" i="2"/>
  <c r="Q3598" i="2"/>
  <c r="R3598" i="2"/>
  <c r="Q3599" i="2"/>
  <c r="R3599" i="2"/>
  <c r="Q3600" i="2"/>
  <c r="R3600" i="2"/>
  <c r="Q3601" i="2"/>
  <c r="R3601" i="2"/>
  <c r="Q3602" i="2"/>
  <c r="R3602" i="2"/>
  <c r="Q3603" i="2"/>
  <c r="R3603" i="2"/>
  <c r="Q3604" i="2"/>
  <c r="R3604" i="2"/>
  <c r="Q3605" i="2"/>
  <c r="R3605" i="2"/>
  <c r="Q3606" i="2"/>
  <c r="R3606" i="2"/>
  <c r="Q3607" i="2"/>
  <c r="R3607" i="2"/>
  <c r="Q3608" i="2"/>
  <c r="R3608" i="2"/>
  <c r="Q3609" i="2"/>
  <c r="R3609" i="2"/>
  <c r="Q3610" i="2"/>
  <c r="R3610" i="2"/>
  <c r="Q3611" i="2"/>
  <c r="R3611" i="2"/>
  <c r="Q3612" i="2"/>
  <c r="R3612" i="2"/>
  <c r="Q3613" i="2"/>
  <c r="R3613" i="2"/>
  <c r="Q3614" i="2"/>
  <c r="R3614" i="2"/>
  <c r="Q3615" i="2"/>
  <c r="R3615" i="2"/>
  <c r="Q3616" i="2"/>
  <c r="R3616" i="2"/>
  <c r="Q3617" i="2"/>
  <c r="R3617" i="2"/>
  <c r="Q3618" i="2"/>
  <c r="R3618" i="2"/>
  <c r="Q3619" i="2"/>
  <c r="R3619" i="2"/>
  <c r="Q3620" i="2"/>
  <c r="R3620" i="2"/>
  <c r="Q3621" i="2"/>
  <c r="R3621" i="2"/>
  <c r="Q3622" i="2"/>
  <c r="R3622" i="2"/>
  <c r="Q3623" i="2"/>
  <c r="R3623" i="2"/>
  <c r="Q3624" i="2"/>
  <c r="R3624" i="2"/>
  <c r="Q3625" i="2"/>
  <c r="R3625" i="2"/>
  <c r="Q3626" i="2"/>
  <c r="R3626" i="2"/>
  <c r="Q3627" i="2"/>
  <c r="R3627" i="2"/>
  <c r="Q3628" i="2"/>
  <c r="R3628" i="2"/>
  <c r="Q3629" i="2"/>
  <c r="R3629" i="2"/>
  <c r="Q3630" i="2"/>
  <c r="R3630" i="2"/>
  <c r="Q3631" i="2"/>
  <c r="R3631" i="2"/>
  <c r="Q3632" i="2"/>
  <c r="R3632" i="2"/>
  <c r="Q3633" i="2"/>
  <c r="R3633" i="2"/>
  <c r="Q3634" i="2"/>
  <c r="R3634" i="2"/>
  <c r="Q3635" i="2"/>
  <c r="R3635" i="2"/>
  <c r="Q3636" i="2"/>
  <c r="R3636" i="2"/>
  <c r="Q3637" i="2"/>
  <c r="R3637" i="2"/>
  <c r="Q3638" i="2"/>
  <c r="R3638" i="2"/>
  <c r="Q3639" i="2"/>
  <c r="R3639" i="2"/>
  <c r="Q3640" i="2"/>
  <c r="R3640" i="2"/>
  <c r="Q3641" i="2"/>
  <c r="R3641" i="2"/>
  <c r="Q3642" i="2"/>
  <c r="R3642" i="2"/>
  <c r="Q3643" i="2"/>
  <c r="R3643" i="2"/>
  <c r="Q3644" i="2"/>
  <c r="R3644" i="2"/>
  <c r="Q3645" i="2"/>
  <c r="R3645" i="2"/>
  <c r="Q3646" i="2"/>
  <c r="R3646" i="2"/>
  <c r="Q3647" i="2"/>
  <c r="R3647" i="2"/>
  <c r="Q3648" i="2"/>
  <c r="R3648" i="2"/>
  <c r="Q3649" i="2"/>
  <c r="R3649" i="2"/>
  <c r="Q3650" i="2"/>
  <c r="R3650" i="2"/>
  <c r="Q3651" i="2"/>
  <c r="R3651" i="2"/>
  <c r="Q3652" i="2"/>
  <c r="R3652" i="2"/>
  <c r="Q3653" i="2"/>
  <c r="R3653" i="2"/>
  <c r="Q3654" i="2"/>
  <c r="R3654" i="2"/>
  <c r="Q3655" i="2"/>
  <c r="R3655" i="2"/>
  <c r="Q3656" i="2"/>
  <c r="R3656" i="2"/>
  <c r="Q3657" i="2"/>
  <c r="R3657" i="2"/>
  <c r="Q3658" i="2"/>
  <c r="R3658" i="2"/>
  <c r="Q3659" i="2"/>
  <c r="R3659" i="2"/>
  <c r="Q3660" i="2"/>
  <c r="R3660" i="2"/>
  <c r="Q3661" i="2"/>
  <c r="R3661" i="2"/>
  <c r="Q3662" i="2"/>
  <c r="R3662" i="2"/>
  <c r="Q3663" i="2"/>
  <c r="R3663" i="2"/>
  <c r="Q3664" i="2"/>
  <c r="R3664" i="2"/>
  <c r="Q3665" i="2"/>
  <c r="R3665" i="2"/>
  <c r="Q3666" i="2"/>
  <c r="R3666" i="2"/>
  <c r="Q3667" i="2"/>
  <c r="R3667" i="2"/>
  <c r="Q3668" i="2"/>
  <c r="R3668" i="2"/>
  <c r="Q3669" i="2"/>
  <c r="R3669" i="2"/>
  <c r="Q3670" i="2"/>
  <c r="R3670" i="2"/>
  <c r="Q3671" i="2"/>
  <c r="R3671" i="2"/>
  <c r="Q3672" i="2"/>
  <c r="R3672" i="2"/>
  <c r="Q3673" i="2"/>
  <c r="R3673" i="2"/>
  <c r="Q3674" i="2"/>
  <c r="R3674" i="2"/>
  <c r="Q3675" i="2"/>
  <c r="R3675" i="2"/>
  <c r="Q3676" i="2"/>
  <c r="R3676" i="2"/>
  <c r="Q3677" i="2"/>
  <c r="R3677" i="2"/>
  <c r="Q3678" i="2"/>
  <c r="R3678" i="2"/>
  <c r="Q3679" i="2"/>
  <c r="R3679" i="2"/>
  <c r="Q3680" i="2"/>
  <c r="R3680" i="2"/>
  <c r="Q3681" i="2"/>
  <c r="R3681" i="2"/>
  <c r="Q3682" i="2"/>
  <c r="R3682" i="2"/>
  <c r="Q3683" i="2"/>
  <c r="R3683" i="2"/>
  <c r="Q3684" i="2"/>
  <c r="R3684" i="2"/>
  <c r="Q3685" i="2"/>
  <c r="R3685" i="2"/>
  <c r="Q3686" i="2"/>
  <c r="R3686" i="2"/>
  <c r="Q3687" i="2"/>
  <c r="R3687" i="2"/>
  <c r="Q3688" i="2"/>
  <c r="R3688" i="2"/>
  <c r="Q3689" i="2"/>
  <c r="R3689" i="2"/>
  <c r="Q3690" i="2"/>
  <c r="R3690" i="2"/>
  <c r="Q3691" i="2"/>
  <c r="R3691" i="2"/>
  <c r="Q3692" i="2"/>
  <c r="R3692" i="2"/>
  <c r="Q3693" i="2"/>
  <c r="R3693" i="2"/>
  <c r="Q3694" i="2"/>
  <c r="R3694" i="2"/>
  <c r="Q3695" i="2"/>
  <c r="R3695" i="2"/>
  <c r="Q3696" i="2"/>
  <c r="R3696" i="2"/>
  <c r="Q3697" i="2"/>
  <c r="R3697" i="2"/>
  <c r="Q3698" i="2"/>
  <c r="R3698" i="2"/>
  <c r="Q3699" i="2"/>
  <c r="R3699" i="2"/>
  <c r="Q3700" i="2"/>
  <c r="R3700" i="2"/>
  <c r="Q3701" i="2"/>
  <c r="R3701" i="2"/>
  <c r="Q3702" i="2"/>
  <c r="R3702" i="2"/>
  <c r="Q3703" i="2"/>
  <c r="R3703" i="2"/>
  <c r="Q3704" i="2"/>
  <c r="R3704" i="2"/>
  <c r="Q3705" i="2"/>
  <c r="R3705" i="2"/>
  <c r="Q3706" i="2"/>
  <c r="R3706" i="2"/>
  <c r="Q3707" i="2"/>
  <c r="R3707" i="2"/>
  <c r="Q3708" i="2"/>
  <c r="R3708" i="2"/>
  <c r="Q3709" i="2"/>
  <c r="R3709" i="2"/>
  <c r="Q3710" i="2"/>
  <c r="R3710" i="2"/>
  <c r="Q3711" i="2"/>
  <c r="R3711" i="2"/>
  <c r="Q3712" i="2"/>
  <c r="R3712" i="2"/>
  <c r="Q3713" i="2"/>
  <c r="R3713" i="2"/>
  <c r="Q3714" i="2"/>
  <c r="R3714" i="2"/>
  <c r="Q3715" i="2"/>
  <c r="R3715" i="2"/>
  <c r="Q3716" i="2"/>
  <c r="R3716" i="2"/>
  <c r="Q3717" i="2"/>
  <c r="R3717" i="2"/>
  <c r="Q3718" i="2"/>
  <c r="R3718" i="2"/>
  <c r="Q3719" i="2"/>
  <c r="R3719" i="2"/>
  <c r="Q3720" i="2"/>
  <c r="R3720" i="2"/>
  <c r="Q3721" i="2"/>
  <c r="R3721" i="2"/>
  <c r="Q3722" i="2"/>
  <c r="R3722" i="2"/>
  <c r="Q3723" i="2"/>
  <c r="R3723" i="2"/>
  <c r="Q3724" i="2"/>
  <c r="R3724" i="2"/>
  <c r="Q3725" i="2"/>
  <c r="R3725" i="2"/>
  <c r="Q3726" i="2"/>
  <c r="R3726" i="2"/>
  <c r="Q3727" i="2"/>
  <c r="R3727" i="2"/>
  <c r="Q3728" i="2"/>
  <c r="R3728" i="2"/>
  <c r="Q3729" i="2"/>
  <c r="R3729" i="2"/>
  <c r="Q3730" i="2"/>
  <c r="R3730" i="2"/>
  <c r="Q3731" i="2"/>
  <c r="R3731" i="2"/>
  <c r="Q3732" i="2"/>
  <c r="R3732" i="2"/>
  <c r="Q3733" i="2"/>
  <c r="R3733" i="2"/>
  <c r="Q3734" i="2"/>
  <c r="R3734" i="2"/>
  <c r="Q3735" i="2"/>
  <c r="R3735" i="2"/>
  <c r="Q3736" i="2"/>
  <c r="R3736" i="2"/>
  <c r="Q3737" i="2"/>
  <c r="R3737" i="2"/>
  <c r="Q3738" i="2"/>
  <c r="R3738" i="2"/>
  <c r="Q3739" i="2"/>
  <c r="R3739" i="2"/>
  <c r="Q3740" i="2"/>
  <c r="R3740" i="2"/>
  <c r="Q3741" i="2"/>
  <c r="R3741" i="2"/>
  <c r="Q3742" i="2"/>
  <c r="R3742" i="2"/>
  <c r="Q3743" i="2"/>
  <c r="R3743" i="2"/>
  <c r="Q3744" i="2"/>
  <c r="R3744" i="2"/>
  <c r="Q3745" i="2"/>
  <c r="R3745" i="2"/>
  <c r="Q3746" i="2"/>
  <c r="R3746" i="2"/>
  <c r="Q3747" i="2"/>
  <c r="R3747" i="2"/>
  <c r="Q3748" i="2"/>
  <c r="R3748" i="2"/>
  <c r="Q3749" i="2"/>
  <c r="R3749" i="2"/>
  <c r="Q3750" i="2"/>
  <c r="R3750" i="2"/>
  <c r="Q3751" i="2"/>
  <c r="R3751" i="2"/>
  <c r="Q3752" i="2"/>
  <c r="R3752" i="2"/>
  <c r="Q3753" i="2"/>
  <c r="R3753" i="2"/>
  <c r="Q3754" i="2"/>
  <c r="R3754" i="2"/>
  <c r="Q3755" i="2"/>
  <c r="R3755" i="2"/>
  <c r="Q3756" i="2"/>
  <c r="R3756" i="2"/>
  <c r="Q3757" i="2"/>
  <c r="R3757" i="2"/>
  <c r="Q3758" i="2"/>
  <c r="R3758" i="2"/>
  <c r="Q3759" i="2"/>
  <c r="R3759" i="2"/>
  <c r="Q3760" i="2"/>
  <c r="R3760" i="2"/>
  <c r="Q3761" i="2"/>
  <c r="R3761" i="2"/>
  <c r="Q3762" i="2"/>
  <c r="R3762" i="2"/>
  <c r="Q3763" i="2"/>
  <c r="R3763" i="2"/>
  <c r="Q3764" i="2"/>
  <c r="R3764" i="2"/>
  <c r="Q3765" i="2"/>
  <c r="R3765" i="2"/>
  <c r="Q3766" i="2"/>
  <c r="R3766" i="2"/>
  <c r="Q3767" i="2"/>
  <c r="R3767" i="2"/>
  <c r="Q3768" i="2"/>
  <c r="R3768" i="2"/>
  <c r="Q3769" i="2"/>
  <c r="R3769" i="2"/>
  <c r="Q3770" i="2"/>
  <c r="R3770" i="2"/>
  <c r="Q3771" i="2"/>
  <c r="R3771" i="2"/>
  <c r="Q3772" i="2"/>
  <c r="R3772" i="2"/>
  <c r="Q3773" i="2"/>
  <c r="R3773" i="2"/>
  <c r="Q3774" i="2"/>
  <c r="R3774" i="2"/>
  <c r="Q3775" i="2"/>
  <c r="R3775" i="2"/>
  <c r="Q3776" i="2"/>
  <c r="R3776" i="2"/>
  <c r="Q3777" i="2"/>
  <c r="R3777" i="2"/>
  <c r="Q3778" i="2"/>
  <c r="R3778" i="2"/>
  <c r="Q3779" i="2"/>
  <c r="R3779" i="2"/>
  <c r="Q3780" i="2"/>
  <c r="R3780" i="2"/>
  <c r="Q3781" i="2"/>
  <c r="R3781" i="2"/>
  <c r="Q3782" i="2"/>
  <c r="R3782" i="2"/>
  <c r="Q3783" i="2"/>
  <c r="R3783" i="2"/>
  <c r="Q3784" i="2"/>
  <c r="R3784" i="2"/>
  <c r="Q3785" i="2"/>
  <c r="R3785" i="2"/>
  <c r="Q3786" i="2"/>
  <c r="R3786" i="2"/>
  <c r="Q3787" i="2"/>
  <c r="R3787" i="2"/>
  <c r="Q3788" i="2"/>
  <c r="R3788" i="2"/>
  <c r="Q3789" i="2"/>
  <c r="R3789" i="2"/>
  <c r="Q3790" i="2"/>
  <c r="R3790" i="2"/>
  <c r="Q3791" i="2"/>
  <c r="R3791" i="2"/>
  <c r="Q3792" i="2"/>
  <c r="R3792" i="2"/>
  <c r="Q3793" i="2"/>
  <c r="R3793" i="2"/>
  <c r="Q3794" i="2"/>
  <c r="R3794" i="2"/>
  <c r="Q3795" i="2"/>
  <c r="R3795" i="2"/>
  <c r="Q3796" i="2"/>
  <c r="R3796" i="2"/>
  <c r="Q3797" i="2"/>
  <c r="R3797" i="2"/>
  <c r="Q3798" i="2"/>
  <c r="R3798" i="2"/>
  <c r="Q3799" i="2"/>
  <c r="R3799" i="2"/>
  <c r="Q3800" i="2"/>
  <c r="R3800" i="2"/>
  <c r="Q3801" i="2"/>
  <c r="R3801" i="2"/>
  <c r="Q3802" i="2"/>
  <c r="R3802" i="2"/>
  <c r="Q3803" i="2"/>
  <c r="R3803" i="2"/>
  <c r="Q3804" i="2"/>
  <c r="R3804" i="2"/>
  <c r="Q3805" i="2"/>
  <c r="R3805" i="2"/>
  <c r="Q3806" i="2"/>
  <c r="R3806" i="2"/>
  <c r="Q3807" i="2"/>
  <c r="R3807" i="2"/>
  <c r="Q3808" i="2"/>
  <c r="R3808" i="2"/>
  <c r="Q3809" i="2"/>
  <c r="R3809" i="2"/>
  <c r="Q3810" i="2"/>
  <c r="R3810" i="2"/>
  <c r="Q3811" i="2"/>
  <c r="R3811" i="2"/>
  <c r="Q3812" i="2"/>
  <c r="R3812" i="2"/>
  <c r="Q3813" i="2"/>
  <c r="R3813" i="2"/>
  <c r="Q3814" i="2"/>
  <c r="R3814" i="2"/>
  <c r="Q3815" i="2"/>
  <c r="R3815" i="2"/>
  <c r="Q3816" i="2"/>
  <c r="R3816" i="2"/>
  <c r="Q3817" i="2"/>
  <c r="R3817" i="2"/>
  <c r="Q3818" i="2"/>
  <c r="R3818" i="2"/>
  <c r="Q3819" i="2"/>
  <c r="R3819" i="2"/>
  <c r="Q3820" i="2"/>
  <c r="R3820" i="2"/>
  <c r="Q3821" i="2"/>
  <c r="R3821" i="2"/>
  <c r="Q3822" i="2"/>
  <c r="R3822" i="2"/>
  <c r="Q3823" i="2"/>
  <c r="R3823" i="2"/>
  <c r="Q3824" i="2"/>
  <c r="R3824" i="2"/>
  <c r="Q3825" i="2"/>
  <c r="R3825" i="2"/>
  <c r="Q3826" i="2"/>
  <c r="R3826" i="2"/>
  <c r="Q3827" i="2"/>
  <c r="R3827" i="2"/>
  <c r="Q3828" i="2"/>
  <c r="R3828" i="2"/>
  <c r="Q3829" i="2"/>
  <c r="R3829" i="2"/>
  <c r="Q3830" i="2"/>
  <c r="R3830" i="2"/>
  <c r="Q3831" i="2"/>
  <c r="R3831" i="2"/>
  <c r="Q3832" i="2"/>
  <c r="R3832" i="2"/>
  <c r="Q3833" i="2"/>
  <c r="R3833" i="2"/>
  <c r="Q3834" i="2"/>
  <c r="R3834" i="2"/>
  <c r="Q3835" i="2"/>
  <c r="R3835" i="2"/>
  <c r="Q3836" i="2"/>
  <c r="R3836" i="2"/>
  <c r="Q3837" i="2"/>
  <c r="R3837" i="2"/>
  <c r="Q3838" i="2"/>
  <c r="R3838" i="2"/>
  <c r="Q3839" i="2"/>
  <c r="R3839" i="2"/>
  <c r="Q3840" i="2"/>
  <c r="R3840" i="2"/>
  <c r="Q3841" i="2"/>
  <c r="R3841" i="2"/>
  <c r="Q3842" i="2"/>
  <c r="R3842" i="2"/>
  <c r="Q3843" i="2"/>
  <c r="R3843" i="2"/>
  <c r="Q3844" i="2"/>
  <c r="R3844" i="2"/>
  <c r="Q3845" i="2"/>
  <c r="R3845" i="2"/>
  <c r="Q3846" i="2"/>
  <c r="R3846" i="2"/>
  <c r="Q3847" i="2"/>
  <c r="R3847" i="2"/>
  <c r="Q3848" i="2"/>
  <c r="R3848" i="2"/>
  <c r="Q3849" i="2"/>
  <c r="R3849" i="2"/>
  <c r="Q3850" i="2"/>
  <c r="R3850" i="2"/>
  <c r="Q3851" i="2"/>
  <c r="R3851" i="2"/>
  <c r="Q3852" i="2"/>
  <c r="R3852" i="2"/>
  <c r="Q3853" i="2"/>
  <c r="R3853" i="2"/>
  <c r="Q3854" i="2"/>
  <c r="R3854" i="2"/>
  <c r="Q3855" i="2"/>
  <c r="R3855" i="2"/>
  <c r="Q3856" i="2"/>
  <c r="R3856" i="2"/>
  <c r="Q3857" i="2"/>
  <c r="R3857" i="2"/>
  <c r="Q3858" i="2"/>
  <c r="R3858" i="2"/>
  <c r="Q3859" i="2"/>
  <c r="R3859" i="2"/>
  <c r="Q3860" i="2"/>
  <c r="R3860" i="2"/>
  <c r="Q3861" i="2"/>
  <c r="R3861" i="2"/>
  <c r="Q3862" i="2"/>
  <c r="R3862" i="2"/>
  <c r="Q3863" i="2"/>
  <c r="R3863" i="2"/>
  <c r="Q3864" i="2"/>
  <c r="R3864" i="2"/>
  <c r="Q3865" i="2"/>
  <c r="R3865" i="2"/>
  <c r="Q3866" i="2"/>
  <c r="R3866" i="2"/>
  <c r="Q3867" i="2"/>
  <c r="R3867" i="2"/>
  <c r="Q3868" i="2"/>
  <c r="R3868" i="2"/>
  <c r="Q3869" i="2"/>
  <c r="R3869" i="2"/>
  <c r="Q3870" i="2"/>
  <c r="R3870" i="2"/>
  <c r="Q3871" i="2"/>
  <c r="R3871" i="2"/>
  <c r="Q3872" i="2"/>
  <c r="R3872" i="2"/>
  <c r="Q3873" i="2"/>
  <c r="R3873" i="2"/>
  <c r="Q3874" i="2"/>
  <c r="R3874" i="2"/>
  <c r="Q3875" i="2"/>
  <c r="R3875" i="2"/>
  <c r="Q3876" i="2"/>
  <c r="R3876" i="2"/>
  <c r="Q3877" i="2"/>
  <c r="R3877" i="2"/>
  <c r="Q3878" i="2"/>
  <c r="R3878" i="2"/>
  <c r="Q3879" i="2"/>
  <c r="R3879" i="2"/>
  <c r="Q3880" i="2"/>
  <c r="R3880" i="2"/>
  <c r="Q3881" i="2"/>
  <c r="R3881" i="2"/>
  <c r="Q3882" i="2"/>
  <c r="R3882" i="2"/>
  <c r="Q3883" i="2"/>
  <c r="R3883" i="2"/>
  <c r="Q3884" i="2"/>
  <c r="R3884" i="2"/>
  <c r="Q3885" i="2"/>
  <c r="R3885" i="2"/>
  <c r="Q3886" i="2"/>
  <c r="R3886" i="2"/>
  <c r="Q3887" i="2"/>
  <c r="R3887" i="2"/>
  <c r="Q3888" i="2"/>
  <c r="R3888" i="2"/>
  <c r="Q3889" i="2"/>
  <c r="R3889" i="2"/>
  <c r="Q3890" i="2"/>
  <c r="R3890" i="2"/>
  <c r="Q3891" i="2"/>
  <c r="R3891" i="2"/>
  <c r="Q3892" i="2"/>
  <c r="R3892" i="2"/>
  <c r="Q3893" i="2"/>
  <c r="R3893" i="2"/>
  <c r="Q3894" i="2"/>
  <c r="R3894" i="2"/>
  <c r="Q3895" i="2"/>
  <c r="R3895" i="2"/>
  <c r="Q3896" i="2"/>
  <c r="R3896" i="2"/>
  <c r="Q3897" i="2"/>
  <c r="R3897" i="2"/>
  <c r="Q3898" i="2"/>
  <c r="R3898" i="2"/>
  <c r="Q3899" i="2"/>
  <c r="R3899" i="2"/>
  <c r="Q3900" i="2"/>
  <c r="R3900" i="2"/>
  <c r="Q3901" i="2"/>
  <c r="R3901" i="2"/>
  <c r="Q3902" i="2"/>
  <c r="R3902" i="2"/>
  <c r="Q3903" i="2"/>
  <c r="R3903" i="2"/>
  <c r="Q3904" i="2"/>
  <c r="R3904" i="2"/>
  <c r="Q3905" i="2"/>
  <c r="R3905" i="2"/>
  <c r="Q3906" i="2"/>
  <c r="R3906" i="2"/>
  <c r="Q3907" i="2"/>
  <c r="R3907" i="2"/>
  <c r="Q3908" i="2"/>
  <c r="R3908" i="2"/>
  <c r="Q3909" i="2"/>
  <c r="R3909" i="2"/>
  <c r="Q3910" i="2"/>
  <c r="R3910" i="2"/>
  <c r="Q3911" i="2"/>
  <c r="R3911" i="2"/>
  <c r="Q3912" i="2"/>
  <c r="R3912" i="2"/>
  <c r="Q3913" i="2"/>
  <c r="R3913" i="2"/>
  <c r="Q3914" i="2"/>
  <c r="R3914" i="2"/>
  <c r="Q3915" i="2"/>
  <c r="R3915" i="2"/>
  <c r="Q3916" i="2"/>
  <c r="R3916" i="2"/>
  <c r="Q3917" i="2"/>
  <c r="R3917" i="2"/>
  <c r="Q3918" i="2"/>
  <c r="R3918" i="2"/>
  <c r="Q3919" i="2"/>
  <c r="R3919" i="2"/>
  <c r="Q3920" i="2"/>
  <c r="R3920" i="2"/>
  <c r="Q3921" i="2"/>
  <c r="R3921" i="2"/>
  <c r="Q3922" i="2"/>
  <c r="R3922" i="2"/>
  <c r="Q3923" i="2"/>
  <c r="R3923" i="2"/>
  <c r="Q3924" i="2"/>
  <c r="R3924" i="2"/>
  <c r="Q3925" i="2"/>
  <c r="R3925" i="2"/>
  <c r="Q3926" i="2"/>
  <c r="R3926" i="2"/>
  <c r="Q3927" i="2"/>
  <c r="R3927" i="2"/>
  <c r="Q3928" i="2"/>
  <c r="R3928" i="2"/>
  <c r="Q3929" i="2"/>
  <c r="R3929" i="2"/>
  <c r="Q3930" i="2"/>
  <c r="R3930" i="2"/>
  <c r="Q3931" i="2"/>
  <c r="R3931" i="2"/>
  <c r="Q3932" i="2"/>
  <c r="R3932" i="2"/>
  <c r="Q3933" i="2"/>
  <c r="R3933" i="2"/>
  <c r="Q3934" i="2"/>
  <c r="R3934" i="2"/>
  <c r="Q3935" i="2"/>
  <c r="R3935" i="2"/>
  <c r="Q3936" i="2"/>
  <c r="R3936" i="2"/>
  <c r="Q3937" i="2"/>
  <c r="R3937" i="2"/>
  <c r="Q3938" i="2"/>
  <c r="R3938" i="2"/>
  <c r="Q3939" i="2"/>
  <c r="R3939" i="2"/>
  <c r="Q3940" i="2"/>
  <c r="R3940" i="2"/>
  <c r="Q3941" i="2"/>
  <c r="R3941" i="2"/>
  <c r="Q3942" i="2"/>
  <c r="R3942" i="2"/>
  <c r="Q3943" i="2"/>
  <c r="R3943" i="2"/>
  <c r="Q3944" i="2"/>
  <c r="R3944" i="2"/>
  <c r="Q3945" i="2"/>
  <c r="R3945" i="2"/>
  <c r="Q3946" i="2"/>
  <c r="R3946" i="2"/>
  <c r="Q3947" i="2"/>
  <c r="R3947" i="2"/>
  <c r="Q3948" i="2"/>
  <c r="R3948" i="2"/>
  <c r="Q3949" i="2"/>
  <c r="R3949" i="2"/>
  <c r="Q3950" i="2"/>
  <c r="R3950" i="2"/>
  <c r="Q3951" i="2"/>
  <c r="R3951" i="2"/>
  <c r="Q3952" i="2"/>
  <c r="R3952" i="2"/>
  <c r="Q3953" i="2"/>
  <c r="R3953" i="2"/>
  <c r="Q3954" i="2"/>
  <c r="R3954" i="2"/>
  <c r="Q3955" i="2"/>
  <c r="R3955" i="2"/>
  <c r="Q3956" i="2"/>
  <c r="R3956" i="2"/>
  <c r="Q3957" i="2"/>
  <c r="R3957" i="2"/>
  <c r="Q3958" i="2"/>
  <c r="R3958" i="2"/>
  <c r="Q3959" i="2"/>
  <c r="R3959" i="2"/>
  <c r="Q3960" i="2"/>
  <c r="R3960" i="2"/>
  <c r="Q3961" i="2"/>
  <c r="R3961" i="2"/>
  <c r="Q3962" i="2"/>
  <c r="R3962" i="2"/>
  <c r="Q3963" i="2"/>
  <c r="R3963" i="2"/>
  <c r="Q3964" i="2"/>
  <c r="R3964" i="2"/>
  <c r="Q3965" i="2"/>
  <c r="R3965" i="2"/>
  <c r="Q3966" i="2"/>
  <c r="R3966" i="2"/>
  <c r="Q3967" i="2"/>
  <c r="R3967" i="2"/>
  <c r="Q3968" i="2"/>
  <c r="R3968" i="2"/>
  <c r="Q3969" i="2"/>
  <c r="R3969" i="2"/>
  <c r="Q3970" i="2"/>
  <c r="R3970" i="2"/>
  <c r="Q3971" i="2"/>
  <c r="R3971" i="2"/>
  <c r="Q3972" i="2"/>
  <c r="R3972" i="2"/>
  <c r="Q3973" i="2"/>
  <c r="R3973" i="2"/>
  <c r="Q3974" i="2"/>
  <c r="R3974" i="2"/>
  <c r="Q3975" i="2"/>
  <c r="R3975" i="2"/>
  <c r="Q3976" i="2"/>
  <c r="R3976" i="2"/>
  <c r="Q3977" i="2"/>
  <c r="R3977" i="2"/>
  <c r="Q3978" i="2"/>
  <c r="R3978" i="2"/>
  <c r="Q3979" i="2"/>
  <c r="R3979" i="2"/>
  <c r="Q3980" i="2"/>
  <c r="R3980" i="2"/>
  <c r="Q3981" i="2"/>
  <c r="R3981" i="2"/>
  <c r="Q3982" i="2"/>
  <c r="R3982" i="2"/>
  <c r="Q3983" i="2"/>
  <c r="R3983" i="2"/>
  <c r="Q3984" i="2"/>
  <c r="R3984" i="2"/>
  <c r="Q3985" i="2"/>
  <c r="R3985" i="2"/>
  <c r="Q3986" i="2"/>
  <c r="R3986" i="2"/>
  <c r="Q3987" i="2"/>
  <c r="R3987" i="2"/>
  <c r="Q3988" i="2"/>
  <c r="R3988" i="2"/>
  <c r="Q3989" i="2"/>
  <c r="R3989" i="2"/>
  <c r="Q3990" i="2"/>
  <c r="R3990" i="2"/>
  <c r="Q3991" i="2"/>
  <c r="R3991" i="2"/>
  <c r="Q3992" i="2"/>
  <c r="R3992" i="2"/>
  <c r="Q3993" i="2"/>
  <c r="R3993" i="2"/>
  <c r="Q3994" i="2"/>
  <c r="R3994" i="2"/>
  <c r="Q3995" i="2"/>
  <c r="R3995" i="2"/>
  <c r="Q3996" i="2"/>
  <c r="R3996" i="2"/>
  <c r="Q3997" i="2"/>
  <c r="R3997" i="2"/>
  <c r="Q3998" i="2"/>
  <c r="R3998" i="2"/>
  <c r="Q3999" i="2"/>
  <c r="R3999" i="2"/>
  <c r="Q4000" i="2"/>
  <c r="R4000" i="2"/>
  <c r="Q4001" i="2"/>
  <c r="R4001" i="2"/>
  <c r="Q4002" i="2"/>
  <c r="R4002" i="2"/>
  <c r="Q4003" i="2"/>
  <c r="R4003" i="2"/>
  <c r="Q4004" i="2"/>
  <c r="R4004" i="2"/>
  <c r="Q4005" i="2"/>
  <c r="R4005" i="2"/>
  <c r="Q4006" i="2"/>
  <c r="R4006" i="2"/>
  <c r="Q4007" i="2"/>
  <c r="R4007" i="2"/>
  <c r="Q4008" i="2"/>
  <c r="R4008" i="2"/>
  <c r="Q4009" i="2"/>
  <c r="R4009" i="2"/>
  <c r="Q4010" i="2"/>
  <c r="R4010" i="2"/>
  <c r="Q4011" i="2"/>
  <c r="R4011" i="2"/>
  <c r="Q4012" i="2"/>
  <c r="R4012" i="2"/>
  <c r="Q4013" i="2"/>
  <c r="R4013" i="2"/>
  <c r="Q4014" i="2"/>
  <c r="R4014" i="2"/>
  <c r="Q4015" i="2"/>
  <c r="R4015" i="2"/>
  <c r="Q4016" i="2"/>
  <c r="R4016" i="2"/>
  <c r="Q4017" i="2"/>
  <c r="R4017" i="2"/>
  <c r="Q4018" i="2"/>
  <c r="R4018" i="2"/>
  <c r="Q4019" i="2"/>
  <c r="R4019" i="2"/>
  <c r="Q4020" i="2"/>
  <c r="R4020" i="2"/>
  <c r="Q4021" i="2"/>
  <c r="R4021" i="2"/>
  <c r="Q4022" i="2"/>
  <c r="R4022" i="2"/>
  <c r="Q4023" i="2"/>
  <c r="R4023" i="2"/>
  <c r="Q4024" i="2"/>
  <c r="R4024" i="2"/>
  <c r="Q4025" i="2"/>
  <c r="R4025" i="2"/>
  <c r="Q4026" i="2"/>
  <c r="R4026" i="2"/>
  <c r="Q4027" i="2"/>
  <c r="R4027" i="2"/>
  <c r="Q4028" i="2"/>
  <c r="R4028" i="2"/>
  <c r="Q4029" i="2"/>
  <c r="R4029" i="2"/>
  <c r="Q4030" i="2"/>
  <c r="R4030" i="2"/>
  <c r="Q4031" i="2"/>
  <c r="R4031" i="2"/>
  <c r="Q4032" i="2"/>
  <c r="R4032" i="2"/>
  <c r="Q4033" i="2"/>
  <c r="R4033" i="2"/>
  <c r="Q4034" i="2"/>
  <c r="R4034" i="2"/>
  <c r="Q4035" i="2"/>
  <c r="R4035" i="2"/>
  <c r="Q4036" i="2"/>
  <c r="R4036" i="2"/>
  <c r="Q4037" i="2"/>
  <c r="R4037" i="2"/>
  <c r="Q4038" i="2"/>
  <c r="R4038" i="2"/>
  <c r="Q4039" i="2"/>
  <c r="R4039" i="2"/>
  <c r="Q4040" i="2"/>
  <c r="R4040" i="2"/>
  <c r="Q4041" i="2"/>
  <c r="R4041" i="2"/>
  <c r="Q4042" i="2"/>
  <c r="R4042" i="2"/>
  <c r="Q4043" i="2"/>
  <c r="R4043" i="2"/>
  <c r="Q4044" i="2"/>
  <c r="R4044" i="2"/>
  <c r="Q4045" i="2"/>
  <c r="R4045" i="2"/>
  <c r="Q4046" i="2"/>
  <c r="R4046" i="2"/>
  <c r="Q4047" i="2"/>
  <c r="R4047" i="2"/>
  <c r="Q4048" i="2"/>
  <c r="R4048" i="2"/>
  <c r="Q4049" i="2"/>
  <c r="R4049" i="2"/>
  <c r="Q4050" i="2"/>
  <c r="R4050" i="2"/>
  <c r="Q4051" i="2"/>
  <c r="R4051" i="2"/>
  <c r="Q4052" i="2"/>
  <c r="R4052" i="2"/>
  <c r="Q4053" i="2"/>
  <c r="R4053" i="2"/>
  <c r="Q4054" i="2"/>
  <c r="R4054" i="2"/>
  <c r="Q4055" i="2"/>
  <c r="R4055" i="2"/>
  <c r="Q4056" i="2"/>
  <c r="R4056" i="2"/>
  <c r="Q4057" i="2"/>
  <c r="R4057" i="2"/>
  <c r="Q4058" i="2"/>
  <c r="R4058" i="2"/>
  <c r="Q4059" i="2"/>
  <c r="R4059" i="2"/>
  <c r="Q4060" i="2"/>
  <c r="R4060" i="2"/>
  <c r="Q4061" i="2"/>
  <c r="R4061" i="2"/>
  <c r="Q4062" i="2"/>
  <c r="R4062" i="2"/>
  <c r="Q4063" i="2"/>
  <c r="R4063" i="2"/>
  <c r="Q4064" i="2"/>
  <c r="R4064" i="2"/>
  <c r="Q4065" i="2"/>
  <c r="R4065" i="2"/>
  <c r="Q4066" i="2"/>
  <c r="R4066" i="2"/>
  <c r="Q4067" i="2"/>
  <c r="R4067" i="2"/>
  <c r="Q4068" i="2"/>
  <c r="R4068" i="2"/>
  <c r="Q4069" i="2"/>
  <c r="R4069" i="2"/>
  <c r="Q4070" i="2"/>
  <c r="R4070" i="2"/>
  <c r="Q4071" i="2"/>
  <c r="R4071" i="2"/>
  <c r="Q4072" i="2"/>
  <c r="R4072" i="2"/>
  <c r="Q4073" i="2"/>
  <c r="R4073" i="2"/>
  <c r="Q4074" i="2"/>
  <c r="R4074" i="2"/>
  <c r="Q4075" i="2"/>
  <c r="R4075" i="2"/>
  <c r="Q4076" i="2"/>
  <c r="R4076" i="2"/>
  <c r="Q4077" i="2"/>
  <c r="R4077" i="2"/>
  <c r="Q4078" i="2"/>
  <c r="R4078" i="2"/>
  <c r="Q4079" i="2"/>
  <c r="R4079" i="2"/>
  <c r="Q4080" i="2"/>
  <c r="R4080" i="2"/>
  <c r="Q4081" i="2"/>
  <c r="R4081" i="2"/>
  <c r="Q4082" i="2"/>
  <c r="R4082" i="2"/>
  <c r="Q4083" i="2"/>
  <c r="R4083" i="2"/>
  <c r="Q4084" i="2"/>
  <c r="R4084" i="2"/>
  <c r="Q4085" i="2"/>
  <c r="R4085" i="2"/>
  <c r="Q4086" i="2"/>
  <c r="R4086" i="2"/>
  <c r="Q4087" i="2"/>
  <c r="R4087" i="2"/>
  <c r="Q4088" i="2"/>
  <c r="R4088" i="2"/>
  <c r="Q4089" i="2"/>
  <c r="R4089" i="2"/>
  <c r="Q4090" i="2"/>
  <c r="R4090" i="2"/>
  <c r="Q4091" i="2"/>
  <c r="R4091" i="2"/>
  <c r="Q4092" i="2"/>
  <c r="R4092" i="2"/>
  <c r="Q4093" i="2"/>
  <c r="R4093" i="2"/>
  <c r="Q4094" i="2"/>
  <c r="R4094" i="2"/>
  <c r="Q4095" i="2"/>
  <c r="R4095" i="2"/>
  <c r="Q4096" i="2"/>
  <c r="R4096" i="2"/>
  <c r="Q4097" i="2"/>
  <c r="R4097" i="2"/>
  <c r="Q4098" i="2"/>
  <c r="R4098" i="2"/>
  <c r="Q4099" i="2"/>
  <c r="R4099" i="2"/>
  <c r="Q4100" i="2"/>
  <c r="R4100" i="2"/>
  <c r="Q4101" i="2"/>
  <c r="R4101" i="2"/>
  <c r="Q4102" i="2"/>
  <c r="R4102" i="2"/>
  <c r="Q4103" i="2"/>
  <c r="R4103" i="2"/>
  <c r="Q4104" i="2"/>
  <c r="R4104" i="2"/>
  <c r="Q4105" i="2"/>
  <c r="R4105" i="2"/>
  <c r="Q4106" i="2"/>
  <c r="R4106" i="2"/>
  <c r="Q4107" i="2"/>
  <c r="R4107" i="2"/>
  <c r="Q4108" i="2"/>
  <c r="R4108" i="2"/>
  <c r="Q4109" i="2"/>
  <c r="R4109" i="2"/>
  <c r="Q4110" i="2"/>
  <c r="R4110" i="2"/>
  <c r="Q4111" i="2"/>
  <c r="R4111" i="2"/>
  <c r="Q4112" i="2"/>
  <c r="R4112" i="2"/>
  <c r="Q4113" i="2"/>
  <c r="R4113" i="2"/>
  <c r="Q4114" i="2"/>
  <c r="R4114" i="2"/>
  <c r="Q4115" i="2"/>
  <c r="R4115" i="2"/>
  <c r="R2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E5" i="11" l="1"/>
  <c r="F5" i="11" s="1"/>
  <c r="E8" i="11"/>
  <c r="H8" i="11" s="1"/>
  <c r="E9" i="11"/>
  <c r="H9" i="11" s="1"/>
  <c r="E7" i="11"/>
  <c r="H7" i="11" s="1"/>
  <c r="B16" i="11"/>
  <c r="E2" i="11"/>
  <c r="H2" i="11" s="1"/>
  <c r="H13" i="11"/>
  <c r="E10" i="11"/>
  <c r="H10" i="11" s="1"/>
  <c r="E3" i="11"/>
  <c r="G3" i="11" s="1"/>
  <c r="E11" i="11"/>
  <c r="F11" i="11" s="1"/>
  <c r="F13" i="11"/>
  <c r="E4" i="11"/>
  <c r="G4" i="11" s="1"/>
  <c r="E12" i="11"/>
  <c r="G12" i="11" s="1"/>
  <c r="E6" i="11"/>
  <c r="H6" i="11" s="1"/>
  <c r="D16" i="11"/>
  <c r="C16" i="11"/>
  <c r="H5" i="11" l="1"/>
  <c r="G5" i="11"/>
  <c r="G8" i="11"/>
  <c r="F8" i="11"/>
  <c r="G7" i="11"/>
  <c r="F7" i="11"/>
  <c r="G9" i="11"/>
  <c r="F9" i="11"/>
  <c r="H11" i="11"/>
  <c r="F2" i="11"/>
  <c r="G2" i="11"/>
  <c r="F6" i="11"/>
  <c r="G6" i="11"/>
  <c r="F10" i="11"/>
  <c r="F12" i="11"/>
  <c r="G10" i="11"/>
  <c r="F4" i="11"/>
  <c r="E16" i="11"/>
  <c r="G11" i="11"/>
  <c r="H12" i="11"/>
  <c r="H3" i="11"/>
  <c r="H4" i="11"/>
  <c r="F3" i="11"/>
</calcChain>
</file>

<file path=xl/sharedStrings.xml><?xml version="1.0" encoding="utf-8"?>
<sst xmlns="http://schemas.openxmlformats.org/spreadsheetml/2006/main" count="53250" uniqueCount="8410">
  <si>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</si>
  <si>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</si>
  <si>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</si>
  <si>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</si>
  <si>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</si>
  <si>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</si>
  <si>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</si>
  <si>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</si>
  <si>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</si>
  <si>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</si>
  <si>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</si>
  <si>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</si>
  <si>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</si>
  <si>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</si>
  <si>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</si>
  <si>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</si>
  <si>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</si>
  <si>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</si>
  <si>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</si>
  <si>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</si>
  <si>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</si>
  <si>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</si>
  <si>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</si>
  <si>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</si>
  <si>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</si>
  <si>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</si>
  <si>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</si>
  <si>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</si>
  <si>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</si>
  <si>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</si>
  <si>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</si>
  <si>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</si>
  <si>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</si>
  <si>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</si>
  <si>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</si>
  <si>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</si>
  <si>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</si>
  <si>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</si>
  <si>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</si>
  <si>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</si>
  <si>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</si>
  <si>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</si>
  <si>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</si>
  <si>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</si>
  <si>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</si>
  <si>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</si>
  <si>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</si>
  <si>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</si>
  <si>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</si>
  <si>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</si>
  <si>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</si>
  <si>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</si>
  <si>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</si>
  <si>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</si>
  <si>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</si>
  <si>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</si>
  <si>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</si>
  <si>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</si>
  <si>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</si>
  <si>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</si>
  <si>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</si>
  <si>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</si>
  <si>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</si>
  <si>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</si>
  <si>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</si>
  <si>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</si>
  <si>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</si>
  <si>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</si>
  <si>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</si>
  <si>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</si>
  <si>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</si>
  <si>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</si>
  <si>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</si>
  <si>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</si>
  <si>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</si>
  <si>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</si>
  <si>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</si>
  <si>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</si>
  <si>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</si>
  <si>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</si>
  <si>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</si>
  <si>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</si>
  <si>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</si>
  <si>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</si>
  <si>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</si>
  <si>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</si>
  <si>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</si>
  <si>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</si>
  <si>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</si>
  <si>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</si>
  <si>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</si>
  <si>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</si>
  <si>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</si>
  <si>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</si>
  <si>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</si>
  <si>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</si>
  <si>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</si>
  <si>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</si>
  <si>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</si>
  <si>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</si>
  <si>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</si>
  <si>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</si>
  <si>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</si>
  <si>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</si>
  <si>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</si>
  <si>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</si>
  <si>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</si>
  <si>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</si>
  <si>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</si>
  <si>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</si>
  <si>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</si>
  <si>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</si>
  <si>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</si>
  <si>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</si>
  <si>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</si>
  <si>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</si>
  <si>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</si>
  <si>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</si>
  <si>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</si>
  <si>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</si>
  <si>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</si>
  <si>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</si>
  <si>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</si>
  <si>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</si>
  <si>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</si>
  <si>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</si>
  <si>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</si>
  <si>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</si>
  <si>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</si>
  <si>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</si>
  <si>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</si>
  <si>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</si>
  <si>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</si>
  <si>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</si>
  <si>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</si>
  <si>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</si>
  <si>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</si>
  <si>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</si>
  <si>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</si>
  <si>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</si>
  <si>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</si>
  <si>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</si>
  <si>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</si>
  <si>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</si>
  <si>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</si>
  <si>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</si>
  <si>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</si>
  <si>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</si>
  <si>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</si>
  <si>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</si>
  <si>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</si>
  <si>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</si>
  <si>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</si>
  <si>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</si>
  <si>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</si>
  <si>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</si>
  <si>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</si>
  <si>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</si>
  <si>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</si>
  <si>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</si>
  <si>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</si>
  <si>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</si>
  <si>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</si>
  <si>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</si>
  <si>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</si>
  <si>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</si>
  <si>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</si>
  <si>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</si>
  <si>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</si>
  <si>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</si>
  <si>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</si>
  <si>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</si>
  <si>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</si>
  <si>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</si>
  <si>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</si>
  <si>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</si>
  <si>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</si>
  <si>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</si>
  <si>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</si>
  <si>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</si>
  <si>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</si>
  <si>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</si>
  <si>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</si>
  <si>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</si>
  <si>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</si>
  <si>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</si>
  <si>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</si>
  <si>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</si>
  <si>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</si>
  <si>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</si>
  <si>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</si>
  <si>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</si>
  <si>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</si>
  <si>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</si>
  <si>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</si>
  <si>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</si>
  <si>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</si>
  <si>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</si>
  <si>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</si>
  <si>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</si>
  <si>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</si>
  <si>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</si>
  <si>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</si>
  <si>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</si>
  <si>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</si>
  <si>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</si>
  <si>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</si>
  <si>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</si>
  <si>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</si>
  <si>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</si>
  <si>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</si>
  <si>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</si>
  <si>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</si>
  <si>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</si>
  <si>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</si>
  <si>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</si>
  <si>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</si>
  <si>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</si>
  <si>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</si>
  <si>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</si>
  <si>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</si>
  <si>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</si>
  <si>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</si>
  <si>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</si>
  <si>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</si>
  <si>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</si>
  <si>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</si>
  <si>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</si>
  <si>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</si>
  <si>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</si>
  <si>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</si>
  <si>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</si>
  <si>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</si>
  <si>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</si>
  <si>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</si>
  <si>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</si>
  <si>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</si>
  <si>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</si>
  <si>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</si>
  <si>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</si>
  <si>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</si>
  <si>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</si>
  <si>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</si>
  <si>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</si>
  <si>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</si>
  <si>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</si>
  <si>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</si>
  <si>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</si>
  <si>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</si>
  <si>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</si>
  <si>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</si>
  <si>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</si>
  <si>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</si>
  <si>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</si>
  <si>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</si>
  <si>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</si>
  <si>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</si>
  <si>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</si>
  <si>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</si>
  <si>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</si>
  <si>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</si>
  <si>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</si>
  <si>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</si>
  <si>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</si>
  <si>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</si>
  <si>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</si>
  <si>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</si>
  <si>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</si>
  <si>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</si>
  <si>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</si>
  <si>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</si>
  <si>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</si>
  <si>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</si>
  <si>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</si>
  <si>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</si>
  <si>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</si>
  <si>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</si>
  <si>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</si>
  <si>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</si>
  <si>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</si>
  <si>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</si>
  <si>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</si>
  <si>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</si>
  <si>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</si>
  <si>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</si>
  <si>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</si>
  <si>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</si>
  <si>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</si>
  <si>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</si>
  <si>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</si>
  <si>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</si>
  <si>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</si>
  <si>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</si>
  <si>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</si>
  <si>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</si>
  <si>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</si>
  <si>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</si>
  <si>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</si>
  <si>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</si>
  <si>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</si>
  <si>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</si>
  <si>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</si>
  <si>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</si>
  <si>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</si>
  <si>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</si>
  <si>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</si>
  <si>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</si>
  <si>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</si>
  <si>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</si>
  <si>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</si>
  <si>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</si>
  <si>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</si>
  <si>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</si>
  <si>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</si>
  <si>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</si>
  <si>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</si>
  <si>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</si>
  <si>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</si>
  <si>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</si>
  <si>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</si>
  <si>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</si>
  <si>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</si>
  <si>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</si>
  <si>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</si>
  <si>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</si>
  <si>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</si>
  <si>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</si>
  <si>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</si>
  <si>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</si>
  <si>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</si>
  <si>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</si>
  <si>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</si>
  <si>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</si>
  <si>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</si>
  <si>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</si>
  <si>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</si>
  <si>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</si>
  <si>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</si>
  <si>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</si>
  <si>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</si>
  <si>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</si>
  <si>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</si>
  <si>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</si>
  <si>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</si>
  <si>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</si>
  <si>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</si>
  <si>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</si>
  <si>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</si>
  <si>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</si>
  <si>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</si>
  <si>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</si>
  <si>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</si>
  <si>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</si>
  <si>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</si>
  <si>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</si>
  <si>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</si>
  <si>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</si>
  <si>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</si>
  <si>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</si>
  <si>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</si>
  <si>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</si>
  <si>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</si>
  <si>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</si>
  <si>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</si>
  <si>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</si>
  <si>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</si>
  <si>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</si>
  <si>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</si>
  <si>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</si>
  <si>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</si>
  <si>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</si>
  <si>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</si>
  <si>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</si>
  <si>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</si>
  <si>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</si>
  <si>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</si>
  <si>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</si>
  <si>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</si>
  <si>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</si>
  <si>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</si>
  <si>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</si>
  <si>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</si>
  <si>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</si>
  <si>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</si>
  <si>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</si>
  <si>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</si>
  <si>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</si>
  <si>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</si>
  <si>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</si>
  <si>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</si>
  <si>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</si>
  <si>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</si>
  <si>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</si>
  <si>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</si>
  <si>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</si>
  <si>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</si>
  <si>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</si>
  <si>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</si>
  <si>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</si>
  <si>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</si>
  <si>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</si>
  <si>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</si>
  <si>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</si>
  <si>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</si>
  <si>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</si>
  <si>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</si>
  <si>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</si>
  <si>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</si>
  <si>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</si>
  <si>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</si>
  <si>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</si>
  <si>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</si>
  <si>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</si>
  <si>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</si>
  <si>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</si>
  <si>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</si>
  <si>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</si>
  <si>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</si>
  <si>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</si>
  <si>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</si>
  <si>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</si>
  <si>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</si>
  <si>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</si>
  <si>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</si>
  <si>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</si>
  <si>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</si>
  <si>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</si>
  <si>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</si>
  <si>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</si>
  <si>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</si>
  <si>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</si>
  <si>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</si>
  <si>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</si>
  <si>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</si>
  <si>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</si>
  <si>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</si>
  <si>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</si>
  <si>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</si>
  <si>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</si>
  <si>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</si>
  <si>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</si>
  <si>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</si>
  <si>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</si>
  <si>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</si>
  <si>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</si>
  <si>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</si>
  <si>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</si>
  <si>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</si>
  <si>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</si>
  <si>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</si>
  <si>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</si>
  <si>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</si>
  <si>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</si>
  <si>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</si>
  <si>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</si>
  <si>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</si>
  <si>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</si>
  <si>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</si>
  <si>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</si>
  <si>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</si>
  <si>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</si>
  <si>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</si>
  <si>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</si>
  <si>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</si>
  <si>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</si>
  <si>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</si>
  <si>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</si>
  <si>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</si>
  <si>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</si>
  <si>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</si>
  <si>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</si>
  <si>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</si>
  <si>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</si>
  <si>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</si>
  <si>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</si>
  <si>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</si>
  <si>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</si>
  <si>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</si>
  <si>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</si>
  <si>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</si>
  <si>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</si>
  <si>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</si>
  <si>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</si>
  <si>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</si>
  <si>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</si>
  <si>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</si>
  <si>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</si>
  <si>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</si>
  <si>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</si>
  <si>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</si>
  <si>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</si>
  <si>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</si>
  <si>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</si>
  <si>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</si>
  <si>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</si>
  <si>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</si>
  <si>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</si>
  <si>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</si>
  <si>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</si>
  <si>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</si>
  <si>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</si>
  <si>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</si>
  <si>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</si>
  <si>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</si>
  <si>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</si>
  <si>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</si>
  <si>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</si>
  <si>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</si>
  <si>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</si>
  <si>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</si>
  <si>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</si>
  <si>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</si>
  <si>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</si>
  <si>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</si>
  <si>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</si>
  <si>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</si>
  <si>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</si>
  <si>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</si>
  <si>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</si>
  <si>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</si>
  <si>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</si>
  <si>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</si>
  <si>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</si>
  <si>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</si>
  <si>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</si>
  <si>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</si>
  <si>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</si>
  <si>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</si>
  <si>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</si>
  <si>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</si>
  <si>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</si>
  <si>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</si>
  <si>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</si>
  <si>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</si>
  <si>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</si>
  <si>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</si>
  <si>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</si>
  <si>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</si>
  <si>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</si>
  <si>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</si>
  <si>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</si>
  <si>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</si>
  <si>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</si>
  <si>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</si>
  <si>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</si>
  <si>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</si>
  <si>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</si>
  <si>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</si>
  <si>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</si>
  <si>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</si>
  <si>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</si>
  <si>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</si>
  <si>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</si>
  <si>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</si>
  <si>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</si>
  <si>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</si>
  <si>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</si>
  <si>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</si>
  <si>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</si>
  <si>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</si>
  <si>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</si>
  <si>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</si>
  <si>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</si>
  <si>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</si>
  <si>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</si>
  <si>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</si>
  <si>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</si>
  <si>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</si>
  <si>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</si>
  <si>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</si>
  <si>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</si>
  <si>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</si>
  <si>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</si>
  <si>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</si>
  <si>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</si>
  <si>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</si>
  <si>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</si>
  <si>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</si>
  <si>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</si>
  <si>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</si>
  <si>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</si>
  <si>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</si>
  <si>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</si>
  <si>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</si>
  <si>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</si>
  <si>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</si>
  <si>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</si>
  <si>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</si>
  <si>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</si>
  <si>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</si>
  <si>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</si>
  <si>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</si>
  <si>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</si>
  <si>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</si>
  <si>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</si>
  <si>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</si>
  <si>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</si>
  <si>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</si>
  <si>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</si>
  <si>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</si>
  <si>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</si>
  <si>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</si>
  <si>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</si>
  <si>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</si>
  <si>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</si>
  <si>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</si>
  <si>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</si>
  <si>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</si>
  <si>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</si>
  <si>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</si>
  <si>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</si>
  <si>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</si>
  <si>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</si>
  <si>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</si>
  <si>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</si>
  <si>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</si>
  <si>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</si>
  <si>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</si>
  <si>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</si>
  <si>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</si>
  <si>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</si>
  <si>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</si>
  <si>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</si>
  <si>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</si>
  <si>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</si>
  <si>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</si>
  <si>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</si>
  <si>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</si>
  <si>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</si>
  <si>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</si>
  <si>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</si>
  <si>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</si>
  <si>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</si>
  <si>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</si>
  <si>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</si>
  <si>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</si>
  <si>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</si>
  <si>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</si>
  <si>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</si>
  <si>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</si>
  <si>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</si>
  <si>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</si>
  <si>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</si>
  <si>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</si>
  <si>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</si>
  <si>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</si>
  <si>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</si>
  <si>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</si>
  <si>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</si>
  <si>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</si>
  <si>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</si>
  <si>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</si>
  <si>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</si>
  <si>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</si>
  <si>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</si>
  <si>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</si>
  <si>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</si>
  <si>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</si>
  <si>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</si>
  <si>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</si>
  <si>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</si>
  <si>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</si>
  <si>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</si>
  <si>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</si>
  <si>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</si>
  <si>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</si>
  <si>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</si>
  <si>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</si>
  <si>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</si>
  <si>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</si>
  <si>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</si>
  <si>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</si>
  <si>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</si>
  <si>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</si>
  <si>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</si>
  <si>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</si>
  <si>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</si>
  <si>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</si>
  <si>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</si>
  <si>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</si>
  <si>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</si>
  <si>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</si>
  <si>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</si>
  <si>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</si>
  <si>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</si>
  <si>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</si>
  <si>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</si>
  <si>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</si>
  <si>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</si>
  <si>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</si>
  <si>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</si>
  <si>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</si>
  <si>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</si>
  <si>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</si>
  <si>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</si>
  <si>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</si>
  <si>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</si>
  <si>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</si>
  <si>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</si>
  <si>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</si>
  <si>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</si>
  <si>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</si>
  <si>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</si>
  <si>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</si>
  <si>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</si>
  <si>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</si>
  <si>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</si>
  <si>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</si>
  <si>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</si>
  <si>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</si>
  <si>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</si>
  <si>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</si>
  <si>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</si>
  <si>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</si>
  <si>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</si>
  <si>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</si>
  <si>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</si>
  <si>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</si>
  <si>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</si>
  <si>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</si>
  <si>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</si>
  <si>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</si>
  <si>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</si>
  <si>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</si>
  <si>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</si>
  <si>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</si>
  <si>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</si>
  <si>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</si>
  <si>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</si>
  <si>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</si>
  <si>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</si>
  <si>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</si>
  <si>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</si>
  <si>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</si>
  <si>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</si>
  <si>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</si>
  <si>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</si>
  <si>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</si>
  <si>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</si>
  <si>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</si>
  <si>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</si>
  <si>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</si>
  <si>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</si>
  <si>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</si>
  <si>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</si>
  <si>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</si>
  <si>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</si>
  <si>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</si>
  <si>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</si>
  <si>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</si>
  <si>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</si>
  <si>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</si>
  <si>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</si>
  <si>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</si>
  <si>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</si>
  <si>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</si>
  <si>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</si>
  <si>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</si>
  <si>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</si>
  <si>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</si>
  <si>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</si>
  <si>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</si>
  <si>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</si>
  <si>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</si>
  <si>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</si>
  <si>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</si>
  <si>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</si>
  <si>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</si>
  <si>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</si>
  <si>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</si>
  <si>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</si>
  <si>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</si>
  <si>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</si>
  <si>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</si>
  <si>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</si>
  <si>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</si>
  <si>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</si>
  <si>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</si>
  <si>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</si>
  <si>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</si>
  <si>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</si>
  <si>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</si>
  <si>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</si>
  <si>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</si>
  <si>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</si>
  <si>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</si>
  <si>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</si>
  <si>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</si>
  <si>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</si>
  <si>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</si>
  <si>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</si>
  <si>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</si>
  <si>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</si>
  <si>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</si>
  <si>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</si>
  <si>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</si>
  <si>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</si>
  <si>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</si>
  <si>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</si>
  <si>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</si>
  <si>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</si>
  <si>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</si>
  <si>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</si>
  <si>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</si>
  <si>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</si>
  <si>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</si>
  <si>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</si>
  <si>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</si>
  <si>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</si>
  <si>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</si>
  <si>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</si>
  <si>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</si>
  <si>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</si>
  <si>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</si>
  <si>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</si>
  <si>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</si>
  <si>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</si>
  <si>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</si>
  <si>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</si>
  <si>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</si>
  <si>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</si>
  <si>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</si>
  <si>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</si>
  <si>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</si>
  <si>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</si>
  <si>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</si>
  <si>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</si>
  <si>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</si>
  <si>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</si>
  <si>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</si>
  <si>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</si>
  <si>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</si>
  <si>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</si>
  <si>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</si>
  <si>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</si>
  <si>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</si>
  <si>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</si>
  <si>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</si>
  <si>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</si>
  <si>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</si>
  <si>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</si>
  <si>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</si>
  <si>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</si>
  <si>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</si>
  <si>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</si>
  <si>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</si>
  <si>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</si>
  <si>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</si>
  <si>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</si>
  <si>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</si>
  <si>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</si>
  <si>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</si>
  <si>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</si>
  <si>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</si>
  <si>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</si>
  <si>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</si>
  <si>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</si>
  <si>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</si>
  <si>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</si>
  <si>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</si>
  <si>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</si>
  <si>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</si>
  <si>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</si>
  <si>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</si>
  <si>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</si>
  <si>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</si>
  <si>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</si>
  <si>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</si>
  <si>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</si>
  <si>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</si>
  <si>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</si>
  <si>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</si>
  <si>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</si>
  <si>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</si>
  <si>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</si>
  <si>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</si>
  <si>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</si>
  <si>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</si>
  <si>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</si>
  <si>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</si>
  <si>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</si>
  <si>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</si>
  <si>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</si>
  <si>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</si>
  <si>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</si>
  <si>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</si>
  <si>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</si>
  <si>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</si>
  <si>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</si>
  <si>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</si>
  <si>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</si>
  <si>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</si>
  <si>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</si>
  <si>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</si>
  <si>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</si>
  <si>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</si>
  <si>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</si>
  <si>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</si>
  <si>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</si>
  <si>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</si>
  <si>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</si>
  <si>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</si>
  <si>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</si>
  <si>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</si>
  <si>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</si>
  <si>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</si>
  <si>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</si>
  <si>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</si>
  <si>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</si>
  <si>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</si>
  <si>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</si>
  <si>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</si>
  <si>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</si>
  <si>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</si>
  <si>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</si>
  <si>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</si>
  <si>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</si>
  <si>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</si>
  <si>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</si>
  <si>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</si>
  <si>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</si>
  <si>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</si>
  <si>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</si>
  <si>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</si>
  <si>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</si>
  <si>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</si>
  <si>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</si>
  <si>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</si>
  <si>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</si>
  <si>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</si>
  <si>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</si>
  <si>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</si>
  <si>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</si>
  <si>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</si>
  <si>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</si>
  <si>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</si>
  <si>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</si>
  <si>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</si>
  <si>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</si>
  <si>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</si>
  <si>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</si>
  <si>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</si>
  <si>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</si>
  <si>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</si>
  <si>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</si>
  <si>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</si>
  <si>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</si>
  <si>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</si>
  <si>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</si>
  <si>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</si>
  <si>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</si>
  <si>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</si>
  <si>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</si>
  <si>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</si>
  <si>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</si>
  <si>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</si>
  <si>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</si>
  <si>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</si>
  <si>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</si>
  <si>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</si>
  <si>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</si>
  <si>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</si>
  <si>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</si>
  <si>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</si>
  <si>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</si>
  <si>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</si>
  <si>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</si>
  <si>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</si>
  <si>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</si>
  <si>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</si>
  <si>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</si>
  <si>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</si>
  <si>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</si>
  <si>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</si>
  <si>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</si>
  <si>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</si>
  <si>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</si>
  <si>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</si>
  <si>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</si>
  <si>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</si>
  <si>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</si>
  <si>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</si>
  <si>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</si>
  <si>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</si>
  <si>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</si>
  <si>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</si>
  <si>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</si>
  <si>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</si>
  <si>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</si>
  <si>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</si>
  <si>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</si>
  <si>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</si>
  <si>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</si>
  <si>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</si>
  <si>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</si>
  <si>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</si>
  <si>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</si>
  <si>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</si>
  <si>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</si>
  <si>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</si>
  <si>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</si>
  <si>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</si>
  <si>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</si>
  <si>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</si>
  <si>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</si>
  <si>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</si>
  <si>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</si>
  <si>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</si>
  <si>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</si>
  <si>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</si>
  <si>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</si>
  <si>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</si>
  <si>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</si>
  <si>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</si>
  <si>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</si>
  <si>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</si>
  <si>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</si>
  <si>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</si>
  <si>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</si>
  <si>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</si>
  <si>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</si>
  <si>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</si>
  <si>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</si>
  <si>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</si>
  <si>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</si>
  <si>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</si>
  <si>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</si>
  <si>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</si>
  <si>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</si>
  <si>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</si>
  <si>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</si>
  <si>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</si>
  <si>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</si>
  <si>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</si>
  <si>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</si>
  <si>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</si>
  <si>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</si>
  <si>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</si>
  <si>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</si>
  <si>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</si>
  <si>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</si>
  <si>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</si>
  <si>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</si>
  <si>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</si>
  <si>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</si>
  <si>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</si>
  <si>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</si>
  <si>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</si>
  <si>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</si>
  <si>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</si>
  <si>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</si>
  <si>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</si>
  <si>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</si>
  <si>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</si>
  <si>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</si>
  <si>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</si>
  <si>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</si>
  <si>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</si>
  <si>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</si>
  <si>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</si>
  <si>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</si>
  <si>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</si>
  <si>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</si>
  <si>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</si>
  <si>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</si>
  <si>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</si>
  <si>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</si>
  <si>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</si>
  <si>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</si>
  <si>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</si>
  <si>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</si>
  <si>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</si>
  <si>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</si>
  <si>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</si>
  <si>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</si>
  <si>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</si>
  <si>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</si>
  <si>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</si>
  <si>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</si>
  <si>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</si>
  <si>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</si>
  <si>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</si>
  <si>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</si>
  <si>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</si>
  <si>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</si>
  <si>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</si>
  <si>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</si>
  <si>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</si>
  <si>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</si>
  <si>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</si>
  <si>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</si>
  <si>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</si>
  <si>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</si>
  <si>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</si>
  <si>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</si>
  <si>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</si>
  <si>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</si>
  <si>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</si>
  <si>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</si>
  <si>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</si>
  <si>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</si>
  <si>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</si>
  <si>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</si>
  <si>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</si>
  <si>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</si>
  <si>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</si>
  <si>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</si>
  <si>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</si>
  <si>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</si>
  <si>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</si>
  <si>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</si>
  <si>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</si>
  <si>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</si>
  <si>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</si>
  <si>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</si>
  <si>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</si>
  <si>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</si>
  <si>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</si>
  <si>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</si>
  <si>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</si>
  <si>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</si>
  <si>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</si>
  <si>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</si>
  <si>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</si>
  <si>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</si>
  <si>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</si>
  <si>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</si>
  <si>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</si>
  <si>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</si>
  <si>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</si>
  <si>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</si>
  <si>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</si>
  <si>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</si>
  <si>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</si>
  <si>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</si>
  <si>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</si>
  <si>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</si>
  <si>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</si>
  <si>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</si>
  <si>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</si>
  <si>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</si>
  <si>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</si>
  <si>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</si>
  <si>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</si>
  <si>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</si>
  <si>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</si>
  <si>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</si>
  <si>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</si>
  <si>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</si>
  <si>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</si>
  <si>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</si>
  <si>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</si>
  <si>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</si>
  <si>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</si>
  <si>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</si>
  <si>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</si>
  <si>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</si>
  <si>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</si>
  <si>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</si>
  <si>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</si>
  <si>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</si>
  <si>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</si>
  <si>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</si>
  <si>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</si>
  <si>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</si>
  <si>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</si>
  <si>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</si>
  <si>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</si>
  <si>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</si>
  <si>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</si>
  <si>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</si>
  <si>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</si>
  <si>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</si>
  <si>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</si>
  <si>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</si>
  <si>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</si>
  <si>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</si>
  <si>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</si>
  <si>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</si>
  <si>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</si>
  <si>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</si>
  <si>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</si>
  <si>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</si>
  <si>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</si>
  <si>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</si>
  <si>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</si>
  <si>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</si>
  <si>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</si>
  <si>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</si>
  <si>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</si>
  <si>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</si>
  <si>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</si>
  <si>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</si>
  <si>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</si>
  <si>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</si>
  <si>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</si>
  <si>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</si>
  <si>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</si>
  <si>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</si>
  <si>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</si>
  <si>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</si>
  <si>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</si>
  <si>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</si>
  <si>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</si>
  <si>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</si>
  <si>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</si>
  <si>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</si>
  <si>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</si>
  <si>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</si>
  <si>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</si>
  <si>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</si>
  <si>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</si>
  <si>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</si>
  <si>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</si>
  <si>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</si>
  <si>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</si>
  <si>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</si>
  <si>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</si>
  <si>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</si>
  <si>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</si>
  <si>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</si>
  <si>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</si>
  <si>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</si>
  <si>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</si>
  <si>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</si>
  <si>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</si>
  <si>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</si>
  <si>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</si>
  <si>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</si>
  <si>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</si>
  <si>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</si>
  <si>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</si>
  <si>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</si>
  <si>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</si>
  <si>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</si>
  <si>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</si>
  <si>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</si>
  <si>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</si>
  <si>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</si>
  <si>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</si>
  <si>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</si>
  <si>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</si>
  <si>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</si>
  <si>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</si>
  <si>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</si>
  <si>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</si>
  <si>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</si>
  <si>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</si>
  <si>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</si>
  <si>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</si>
  <si>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</si>
  <si>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</si>
  <si>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</si>
  <si>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</si>
  <si>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</si>
  <si>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</si>
  <si>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</si>
  <si>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</si>
  <si>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</si>
  <si>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</si>
  <si>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</si>
  <si>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</si>
  <si>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</si>
  <si>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</si>
  <si>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</si>
  <si>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</si>
  <si>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</si>
  <si>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</si>
  <si>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</si>
  <si>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</si>
  <si>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</si>
  <si>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</si>
  <si>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</si>
  <si>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</si>
  <si>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</si>
  <si>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</si>
  <si>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</si>
  <si>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</si>
  <si>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</si>
  <si>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</si>
  <si>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</si>
  <si>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</si>
  <si>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</si>
  <si>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</si>
  <si>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</si>
  <si>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</si>
  <si>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</si>
  <si>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</si>
  <si>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</si>
  <si>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</si>
  <si>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</si>
  <si>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</si>
  <si>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</si>
  <si>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</si>
  <si>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</si>
  <si>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</si>
  <si>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</si>
  <si>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</si>
  <si>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</si>
  <si>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</si>
  <si>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</si>
  <si>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</si>
  <si>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</si>
  <si>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</si>
  <si>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</si>
  <si>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</si>
  <si>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</si>
  <si>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</si>
  <si>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</si>
  <si>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</si>
  <si>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</si>
  <si>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</si>
  <si>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</si>
  <si>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</si>
  <si>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</si>
  <si>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</si>
  <si>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</si>
  <si>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</si>
  <si>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</si>
  <si>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</si>
  <si>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</si>
  <si>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</si>
  <si>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</si>
  <si>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</si>
  <si>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</si>
  <si>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</si>
  <si>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</si>
  <si>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</si>
  <si>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</si>
  <si>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</si>
  <si>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</si>
  <si>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</si>
  <si>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</si>
  <si>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</si>
  <si>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</si>
  <si>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</si>
  <si>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</si>
  <si>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</si>
  <si>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</si>
  <si>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</si>
  <si>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</si>
  <si>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</si>
  <si>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</si>
  <si>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</si>
  <si>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</si>
  <si>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</si>
  <si>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</si>
  <si>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</si>
  <si>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</si>
  <si>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</si>
  <si>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</si>
  <si>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</si>
  <si>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</si>
  <si>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</si>
  <si>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</si>
  <si>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</si>
  <si>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</si>
  <si>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</si>
  <si>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</si>
  <si>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</si>
  <si>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</si>
  <si>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</si>
  <si>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</si>
  <si>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</si>
  <si>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</si>
  <si>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</si>
  <si>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</si>
  <si>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</si>
  <si>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</si>
  <si>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</si>
  <si>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</si>
  <si>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</si>
  <si>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</si>
  <si>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</si>
  <si>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</si>
  <si>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</si>
  <si>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</si>
  <si>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</si>
  <si>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</si>
  <si>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</si>
  <si>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</si>
  <si>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</si>
  <si>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</si>
  <si>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</si>
  <si>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</si>
  <si>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</si>
  <si>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</si>
  <si>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</si>
  <si>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</si>
  <si>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</si>
  <si>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</si>
  <si>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</si>
  <si>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</si>
  <si>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</si>
  <si>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</si>
  <si>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</si>
  <si>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</si>
  <si>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</si>
  <si>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</si>
  <si>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</si>
  <si>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</si>
  <si>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</si>
  <si>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</si>
  <si>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</si>
  <si>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</si>
  <si>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</si>
  <si>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</si>
  <si>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</si>
  <si>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</si>
  <si>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</si>
  <si>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</si>
  <si>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</si>
  <si>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</si>
  <si>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</si>
  <si>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</si>
  <si>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</si>
  <si>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</si>
  <si>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</si>
  <si>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</si>
  <si>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</si>
  <si>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</si>
  <si>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</si>
  <si>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</si>
  <si>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</si>
  <si>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</si>
  <si>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</si>
  <si>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</si>
  <si>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</si>
  <si>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</si>
  <si>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</si>
  <si>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</si>
  <si>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</si>
  <si>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</si>
  <si>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</si>
  <si>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</si>
  <si>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</si>
  <si>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</si>
  <si>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</si>
  <si>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</si>
  <si>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</si>
  <si>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</si>
  <si>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</si>
  <si>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</si>
  <si>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</si>
  <si>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</si>
  <si>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</si>
  <si>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</si>
  <si>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</si>
  <si>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</si>
  <si>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</si>
  <si>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</si>
  <si>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</si>
  <si>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</si>
  <si>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</si>
  <si>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</si>
  <si>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</si>
  <si>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</si>
  <si>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</si>
  <si>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</si>
  <si>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</si>
  <si>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</si>
  <si>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</si>
  <si>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</si>
  <si>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</si>
  <si>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</si>
  <si>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</si>
  <si>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</si>
  <si>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</si>
  <si>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</si>
  <si>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</si>
  <si>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</si>
  <si>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</si>
  <si>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</si>
  <si>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</si>
  <si>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</si>
  <si>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</si>
  <si>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</si>
  <si>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</si>
  <si>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</si>
  <si>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</si>
  <si>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</si>
  <si>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</si>
  <si>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</si>
  <si>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</si>
  <si>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</si>
  <si>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</si>
  <si>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</si>
  <si>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</si>
  <si>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</si>
  <si>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</si>
  <si>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</si>
  <si>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</si>
  <si>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</si>
  <si>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</si>
  <si>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</si>
  <si>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</si>
  <si>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</si>
  <si>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</si>
  <si>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</si>
  <si>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</si>
  <si>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</si>
  <si>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</si>
  <si>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</si>
  <si>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</si>
  <si>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</si>
  <si>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</si>
  <si>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</si>
  <si>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</si>
  <si>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</si>
  <si>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</si>
  <si>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</si>
  <si>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</si>
  <si>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</si>
  <si>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</si>
  <si>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</si>
  <si>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</si>
  <si>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</si>
  <si>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</si>
  <si>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</si>
  <si>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</si>
  <si>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</si>
  <si>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</si>
  <si>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</si>
  <si>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</si>
  <si>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</si>
  <si>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</si>
  <si>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</si>
  <si>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</si>
  <si>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</si>
  <si>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</si>
  <si>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</si>
  <si>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</si>
  <si>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</si>
  <si>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</si>
  <si>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</si>
  <si>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</si>
  <si>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</si>
  <si>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</si>
  <si>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</si>
  <si>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</si>
  <si>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</si>
  <si>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</si>
  <si>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</si>
  <si>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</si>
  <si>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</si>
  <si>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</si>
  <si>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</si>
  <si>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</si>
  <si>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</si>
  <si>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</si>
  <si>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</si>
  <si>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</si>
  <si>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</si>
  <si>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</si>
  <si>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</si>
  <si>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</si>
  <si>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</si>
  <si>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</si>
  <si>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</si>
  <si>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</si>
  <si>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</si>
  <si>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</si>
  <si>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</si>
  <si>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</si>
  <si>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</si>
  <si>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</si>
  <si>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</si>
  <si>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</si>
  <si>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</si>
  <si>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</si>
  <si>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</si>
  <si>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</si>
  <si>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</si>
  <si>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</si>
  <si>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</si>
  <si>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</si>
  <si>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</si>
  <si>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</si>
  <si>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</si>
  <si>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</si>
  <si>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</si>
  <si>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</si>
  <si>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</si>
  <si>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</si>
  <si>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</si>
  <si>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</si>
  <si>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</si>
  <si>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</si>
  <si>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</si>
  <si>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</si>
  <si>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</si>
  <si>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</si>
  <si>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</si>
  <si>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</si>
  <si>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</si>
  <si>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</si>
  <si>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</si>
  <si>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</si>
  <si>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</si>
  <si>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</si>
  <si>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</si>
  <si>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</si>
  <si>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</si>
  <si>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</si>
  <si>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</si>
  <si>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</si>
  <si>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</si>
  <si>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</si>
  <si>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</si>
  <si>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</si>
  <si>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</si>
  <si>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</si>
  <si>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</si>
  <si>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</si>
  <si>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</si>
  <si>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</si>
  <si>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</si>
  <si>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</si>
  <si>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</si>
  <si>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</si>
  <si>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</si>
  <si>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</si>
  <si>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</si>
  <si>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</si>
  <si>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</si>
  <si>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</si>
  <si>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</si>
  <si>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</si>
  <si>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</si>
  <si>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</si>
  <si>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</si>
  <si>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</si>
  <si>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</si>
  <si>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</si>
  <si>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</si>
  <si>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</si>
  <si>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</si>
  <si>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</si>
  <si>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</si>
  <si>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</si>
  <si>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</si>
  <si>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</si>
  <si>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</si>
  <si>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</si>
  <si>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</si>
  <si>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</si>
  <si>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</si>
  <si>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</si>
  <si>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</si>
  <si>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</si>
  <si>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</si>
  <si>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</si>
  <si>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</si>
  <si>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</si>
  <si>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</si>
  <si>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</si>
  <si>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</si>
  <si>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</si>
  <si>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</si>
  <si>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</si>
  <si>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</si>
  <si>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</si>
  <si>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</si>
  <si>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</si>
  <si>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</si>
  <si>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</si>
  <si>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</si>
  <si>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</si>
  <si>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</si>
  <si>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</si>
  <si>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</si>
  <si>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</si>
  <si>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</si>
  <si>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</si>
  <si>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</si>
  <si>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</si>
  <si>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</si>
  <si>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</si>
  <si>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</si>
  <si>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</si>
  <si>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</si>
  <si>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</si>
  <si>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</si>
  <si>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</si>
  <si>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</si>
  <si>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</si>
  <si>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</si>
  <si>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</si>
  <si>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</si>
  <si>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</si>
  <si>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</si>
  <si>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</si>
  <si>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</si>
  <si>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</si>
  <si>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</si>
  <si>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</si>
  <si>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</si>
  <si>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</si>
  <si>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</si>
  <si>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</si>
  <si>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</si>
  <si>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</si>
  <si>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</si>
  <si>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</si>
  <si>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</si>
  <si>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</si>
  <si>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</si>
  <si>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</si>
  <si>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</si>
  <si>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</si>
  <si>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</si>
  <si>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</si>
  <si>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</si>
  <si>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</si>
  <si>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</si>
  <si>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</si>
  <si>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</si>
  <si>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</si>
  <si>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</si>
  <si>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</si>
  <si>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</si>
  <si>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</si>
  <si>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</si>
  <si>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</si>
  <si>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</si>
  <si>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</si>
  <si>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</si>
  <si>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</si>
  <si>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</si>
  <si>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</si>
  <si>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</si>
  <si>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</si>
  <si>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</si>
  <si>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</si>
  <si>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</si>
  <si>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</si>
  <si>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</si>
  <si>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</si>
  <si>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</si>
  <si>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</si>
  <si>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</si>
  <si>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</si>
  <si>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</si>
  <si>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</si>
  <si>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</si>
  <si>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</si>
  <si>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</si>
  <si>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</si>
  <si>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</si>
  <si>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</si>
  <si>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</si>
  <si>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</si>
  <si>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</si>
  <si>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</si>
  <si>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</si>
  <si>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</si>
  <si>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</si>
  <si>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</si>
  <si>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</si>
  <si>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</si>
  <si>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</si>
  <si>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</si>
  <si>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</si>
  <si>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</si>
  <si>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</si>
  <si>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</si>
  <si>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</si>
  <si>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</si>
  <si>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</si>
  <si>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</si>
  <si>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</si>
  <si>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</si>
  <si>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</si>
  <si>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</si>
  <si>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</si>
  <si>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</si>
  <si>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</si>
  <si>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</si>
  <si>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</si>
  <si>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</si>
  <si>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</si>
  <si>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</si>
  <si>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</si>
  <si>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</si>
  <si>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</si>
  <si>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</si>
  <si>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</si>
  <si>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</si>
  <si>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</si>
  <si>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</si>
  <si>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</si>
  <si>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</si>
  <si>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</si>
  <si>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</si>
  <si>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</si>
  <si>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</si>
  <si>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</si>
  <si>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</si>
  <si>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</si>
  <si>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</si>
  <si>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</si>
  <si>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</si>
  <si>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</si>
  <si>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</si>
  <si>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</si>
  <si>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</si>
  <si>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</si>
  <si>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</si>
  <si>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</si>
  <si>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</si>
  <si>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</si>
  <si>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</si>
  <si>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</si>
  <si>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</si>
  <si>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</si>
  <si>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</si>
  <si>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</si>
  <si>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</si>
  <si>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</si>
  <si>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</si>
  <si>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</si>
  <si>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</si>
  <si>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</si>
  <si>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</si>
  <si>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</si>
  <si>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</si>
  <si>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</si>
  <si>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</si>
  <si>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</si>
  <si>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</si>
  <si>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</si>
  <si>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</si>
  <si>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</si>
  <si>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</si>
  <si>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</si>
  <si>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</si>
  <si>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</si>
  <si>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</si>
  <si>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</si>
  <si>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</si>
  <si>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</si>
  <si>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</si>
  <si>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</si>
  <si>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</si>
  <si>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</si>
  <si>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</si>
  <si>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</si>
  <si>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</si>
  <si>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</si>
  <si>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</si>
  <si>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</si>
  <si>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</si>
  <si>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</si>
  <si>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</si>
  <si>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</si>
  <si>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</si>
  <si>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</si>
  <si>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</si>
  <si>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</si>
  <si>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</si>
  <si>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</si>
  <si>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</si>
  <si>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</si>
  <si>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</si>
  <si>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</si>
  <si>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</si>
  <si>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</si>
  <si>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</si>
  <si>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</si>
  <si>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</si>
  <si>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</si>
  <si>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</si>
  <si>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</si>
  <si>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</si>
  <si>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</si>
  <si>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</si>
  <si>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</si>
  <si>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</si>
  <si>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</si>
  <si>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</si>
  <si>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</si>
  <si>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</si>
  <si>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</si>
  <si>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</si>
  <si>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</si>
  <si>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</si>
  <si>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</si>
  <si>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</si>
  <si>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</si>
  <si>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</si>
  <si>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</si>
  <si>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</si>
  <si>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</si>
  <si>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</si>
  <si>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</si>
  <si>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</si>
  <si>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</si>
  <si>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</si>
  <si>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</si>
  <si>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</si>
  <si>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</si>
  <si>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</si>
  <si>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</si>
  <si>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</si>
  <si>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</si>
  <si>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</si>
  <si>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</si>
  <si>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</si>
  <si>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</si>
  <si>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</si>
  <si>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</si>
  <si>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</si>
  <si>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</si>
  <si>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</si>
  <si>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</si>
  <si>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</si>
  <si>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</si>
  <si>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</si>
  <si>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</si>
  <si>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</si>
  <si>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</si>
  <si>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</si>
  <si>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</si>
  <si>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</si>
  <si>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</si>
  <si>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</si>
  <si>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</si>
  <si>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</si>
  <si>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</si>
  <si>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</si>
  <si>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</si>
  <si>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</si>
  <si>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</si>
  <si>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</si>
  <si>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</si>
  <si>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</si>
  <si>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</si>
  <si>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</si>
  <si>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</si>
  <si>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</si>
  <si>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</si>
  <si>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</si>
  <si>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</si>
  <si>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</si>
  <si>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</si>
  <si>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</si>
  <si>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</si>
  <si>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</si>
  <si>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</si>
  <si>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</si>
  <si>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</si>
  <si>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</si>
  <si>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</si>
  <si>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</si>
  <si>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</si>
  <si>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</si>
  <si>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</si>
  <si>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</si>
  <si>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</si>
  <si>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</si>
  <si>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</si>
  <si>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</si>
  <si>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</si>
  <si>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</si>
  <si>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</si>
  <si>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</si>
  <si>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</si>
  <si>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</si>
  <si>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</si>
  <si>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</si>
  <si>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</si>
  <si>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</si>
  <si>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</si>
  <si>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</si>
  <si>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</si>
  <si>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</si>
  <si>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</si>
  <si>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</si>
  <si>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</si>
  <si>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</si>
  <si>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</si>
  <si>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</si>
  <si>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</si>
  <si>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</si>
  <si>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</si>
  <si>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</si>
  <si>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</si>
  <si>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</si>
  <si>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</si>
  <si>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</si>
  <si>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</si>
  <si>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</si>
  <si>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</si>
  <si>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</si>
  <si>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</si>
  <si>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</si>
  <si>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</si>
  <si>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</si>
  <si>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</si>
  <si>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</si>
  <si>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</si>
  <si>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</si>
  <si>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</si>
  <si>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</si>
  <si>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</si>
  <si>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</si>
  <si>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</si>
  <si>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</si>
  <si>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</si>
  <si>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</si>
  <si>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</si>
  <si>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</si>
  <si>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</si>
  <si>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</si>
  <si>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</si>
  <si>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</si>
  <si>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</si>
  <si>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</si>
  <si>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</si>
  <si>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</si>
  <si>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</si>
  <si>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</si>
  <si>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</si>
  <si>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</si>
  <si>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</si>
  <si>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</si>
  <si>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</si>
  <si>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</si>
  <si>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</si>
  <si>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</si>
  <si>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</si>
  <si>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</si>
  <si>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</si>
  <si>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</si>
  <si>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</si>
  <si>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</si>
  <si>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</si>
  <si>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</si>
  <si>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</si>
  <si>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</si>
  <si>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</si>
  <si>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</si>
  <si>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</si>
  <si>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</si>
  <si>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</si>
  <si>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</si>
  <si>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</si>
  <si>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</si>
  <si>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</si>
  <si>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</si>
  <si>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</si>
  <si>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</si>
  <si>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</si>
  <si>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</si>
  <si>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</si>
  <si>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</si>
  <si>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</si>
  <si>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</si>
  <si>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</si>
  <si>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</si>
  <si>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</si>
  <si>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</si>
  <si>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</si>
  <si>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</si>
  <si>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</si>
  <si>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</si>
  <si>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</si>
  <si>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</si>
  <si>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</si>
  <si>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</si>
  <si>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</si>
  <si>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</si>
  <si>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</si>
  <si>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</si>
  <si>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</si>
  <si>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</si>
  <si>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</si>
  <si>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</si>
  <si>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</si>
  <si>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</si>
  <si>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</si>
  <si>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</si>
  <si>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</si>
  <si>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</si>
  <si>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</si>
  <si>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</si>
  <si>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</si>
  <si>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</si>
  <si>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</si>
  <si>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</si>
  <si>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</si>
  <si>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</si>
  <si>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</si>
  <si>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</si>
  <si>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</si>
  <si>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</si>
  <si>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</si>
  <si>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</si>
  <si>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</si>
  <si>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</si>
  <si>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</si>
  <si>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</si>
  <si>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</si>
  <si>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</si>
  <si>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</si>
  <si>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</si>
  <si>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</si>
  <si>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</si>
  <si>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</si>
  <si>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</si>
  <si>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</si>
  <si>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</si>
  <si>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</si>
  <si>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</si>
  <si>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</si>
  <si>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</si>
  <si>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</si>
  <si>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</si>
  <si>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</si>
  <si>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</si>
  <si>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</si>
  <si>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</si>
  <si>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</si>
  <si>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</si>
  <si>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</si>
  <si>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</si>
  <si>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</si>
  <si>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</si>
  <si>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</si>
  <si>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</si>
  <si>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</si>
  <si>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</si>
  <si>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</si>
  <si>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</si>
  <si>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</si>
  <si>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</si>
  <si>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</si>
  <si>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</si>
  <si>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</si>
  <si>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</si>
  <si>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</si>
  <si>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</si>
  <si>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</si>
  <si>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</si>
  <si>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</si>
  <si>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</si>
  <si>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</si>
  <si>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</si>
  <si>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</si>
  <si>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</si>
  <si>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</si>
  <si>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</si>
  <si>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</si>
  <si>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</si>
  <si>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</si>
  <si>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</si>
  <si>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</si>
  <si>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</si>
  <si>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</si>
  <si>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</si>
  <si>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</si>
  <si>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</si>
  <si>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</si>
  <si>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</si>
  <si>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</si>
  <si>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</si>
  <si>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</si>
  <si>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</si>
  <si>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</si>
  <si>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</si>
  <si>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</si>
  <si>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</si>
  <si>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</si>
  <si>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</si>
  <si>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</si>
  <si>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</si>
  <si>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</si>
  <si>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</si>
  <si>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</si>
  <si>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</si>
  <si>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</si>
  <si>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</si>
  <si>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</si>
  <si>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</si>
  <si>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</si>
  <si>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</si>
  <si>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</si>
  <si>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</si>
  <si>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</si>
  <si>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</si>
  <si>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</si>
  <si>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</si>
  <si>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</si>
  <si>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</si>
  <si>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</si>
  <si>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</si>
  <si>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</si>
  <si>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</si>
  <si>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</si>
  <si>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</si>
  <si>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</si>
  <si>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</si>
  <si>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</si>
  <si>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</si>
  <si>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</si>
  <si>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</si>
  <si>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</si>
  <si>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</si>
  <si>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</si>
  <si>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</si>
  <si>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</si>
  <si>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</si>
  <si>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</si>
  <si>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</si>
  <si>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</si>
  <si>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</si>
  <si>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</si>
  <si>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</si>
  <si>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</si>
  <si>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</si>
  <si>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</si>
  <si>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</si>
  <si>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</si>
  <si>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</si>
  <si>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</si>
  <si>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</si>
  <si>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</si>
  <si>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</si>
  <si>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</si>
  <si>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</si>
  <si>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</si>
  <si>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</si>
  <si>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</si>
  <si>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</si>
  <si>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</si>
  <si>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</si>
  <si>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</si>
  <si>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</si>
  <si>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</si>
  <si>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</si>
  <si>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</si>
  <si>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</si>
  <si>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</si>
  <si>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</si>
  <si>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</si>
  <si>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</si>
  <si>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</si>
  <si>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</si>
  <si>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</si>
  <si>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</si>
  <si>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</si>
  <si>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</si>
  <si>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</si>
  <si>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</si>
  <si>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</si>
  <si>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</si>
  <si>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</si>
  <si>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</si>
  <si>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</si>
  <si>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</si>
  <si>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</si>
  <si>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</si>
  <si>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</si>
  <si>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</si>
  <si>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</si>
  <si>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</si>
  <si>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</si>
  <si>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</si>
  <si>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</si>
  <si>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</si>
  <si>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</si>
  <si>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</si>
  <si>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</si>
  <si>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</si>
  <si>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</si>
  <si>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</si>
  <si>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</si>
  <si>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</si>
  <si>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</si>
  <si>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</si>
  <si>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</si>
  <si>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</si>
  <si>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</si>
  <si>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</si>
  <si>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</si>
  <si>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</si>
  <si>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</si>
  <si>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</si>
  <si>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</si>
  <si>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</si>
  <si>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</si>
  <si>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</si>
  <si>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</si>
  <si>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</si>
  <si>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</si>
  <si>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</si>
  <si>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</si>
  <si>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</si>
  <si>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</si>
  <si>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</si>
  <si>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</si>
  <si>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</si>
  <si>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</si>
  <si>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</si>
  <si>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</si>
  <si>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</si>
  <si>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</si>
  <si>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</si>
  <si>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</si>
  <si>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</si>
  <si>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</si>
  <si>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</si>
  <si>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</si>
  <si>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</si>
  <si>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</si>
  <si>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</si>
  <si>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</si>
  <si>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</si>
  <si>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</si>
  <si>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</si>
  <si>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</si>
  <si>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</si>
  <si>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</si>
  <si>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</si>
  <si>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</si>
  <si>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</si>
  <si>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</si>
  <si>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</si>
  <si>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</si>
  <si>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</si>
  <si>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</si>
  <si>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</si>
  <si>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</si>
  <si>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</si>
  <si>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</si>
  <si>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</si>
  <si>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</si>
  <si>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</si>
  <si>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</si>
  <si>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</si>
  <si>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</si>
  <si>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</si>
  <si>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</si>
  <si>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</si>
  <si>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</si>
  <si>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</si>
  <si>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</si>
  <si>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</si>
  <si>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</si>
  <si>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</si>
  <si>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</si>
  <si>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</si>
  <si>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</si>
  <si>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</si>
  <si>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</si>
  <si>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</si>
  <si>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</si>
  <si>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</si>
  <si>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</si>
  <si>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</si>
  <si>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</si>
  <si>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</si>
  <si>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</si>
  <si>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</si>
  <si>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</si>
  <si>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</si>
  <si>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</si>
  <si>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</si>
  <si>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</si>
  <si>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</si>
  <si>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</si>
  <si>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</si>
  <si>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</si>
  <si>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</si>
  <si>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</si>
  <si>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</si>
  <si>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</si>
  <si>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</si>
  <si>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</si>
  <si>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</si>
  <si>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</si>
  <si>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</si>
  <si>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</si>
  <si>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</si>
  <si>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</si>
  <si>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</si>
  <si>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</si>
  <si>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</si>
  <si>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</si>
  <si>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</si>
  <si>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</si>
  <si>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</si>
  <si>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</si>
  <si>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</si>
  <si>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</si>
  <si>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</si>
  <si>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</si>
  <si>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</si>
  <si>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</si>
  <si>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</si>
  <si>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</si>
  <si>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</si>
  <si>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</si>
  <si>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</si>
  <si>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</si>
  <si>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</si>
  <si>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</si>
  <si>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</si>
  <si>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</si>
  <si>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</si>
  <si>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</si>
  <si>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</si>
  <si>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</si>
  <si>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</si>
  <si>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</si>
  <si>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</si>
  <si>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</si>
  <si>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</si>
  <si>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</si>
  <si>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</si>
  <si>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</si>
  <si>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</si>
  <si>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</si>
  <si>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</si>
  <si>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</si>
  <si>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</si>
  <si>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</si>
  <si>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</si>
  <si>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</si>
  <si>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</si>
  <si>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</si>
  <si>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</si>
  <si>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</si>
  <si>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</si>
  <si>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</si>
  <si>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</si>
  <si>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</si>
  <si>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</si>
  <si>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</si>
  <si>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</si>
  <si>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</si>
  <si>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</si>
  <si>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</si>
  <si>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</si>
  <si>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</si>
  <si>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</si>
  <si>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</si>
  <si>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</si>
  <si>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</si>
  <si>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</si>
  <si>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</si>
  <si>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</si>
  <si>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</si>
  <si>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</si>
  <si>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</si>
  <si>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</si>
  <si>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</si>
  <si>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</si>
  <si>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</si>
  <si>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</si>
  <si>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</si>
  <si>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</si>
  <si>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</si>
  <si>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</si>
  <si>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</si>
  <si>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</si>
  <si>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</si>
  <si>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</si>
  <si>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</si>
  <si>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</si>
  <si>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</si>
  <si>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</si>
  <si>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</si>
  <si>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</si>
  <si>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</si>
  <si>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</si>
  <si>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</si>
  <si>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</si>
  <si>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</si>
  <si>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</si>
  <si>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</si>
  <si>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</si>
  <si>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</si>
  <si>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</si>
  <si>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</si>
  <si>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</si>
  <si>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</si>
  <si>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</si>
  <si>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</si>
  <si>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</si>
  <si>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</si>
  <si>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</si>
  <si>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</si>
  <si>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</si>
  <si>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</si>
  <si>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</si>
  <si>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</si>
  <si>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</si>
  <si>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</si>
  <si>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</si>
  <si>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</si>
  <si>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</si>
  <si>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</si>
  <si>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</si>
  <si>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</si>
  <si>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</si>
  <si>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</si>
  <si>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</si>
  <si>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</si>
  <si>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</si>
  <si>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</si>
  <si>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</si>
  <si>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</si>
  <si>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</si>
  <si>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</si>
  <si>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</si>
  <si>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</si>
  <si>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</si>
  <si>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</si>
  <si>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</si>
  <si>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</si>
  <si>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</si>
  <si>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</si>
  <si>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</si>
  <si>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</si>
  <si>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</si>
  <si>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</si>
  <si>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</si>
  <si>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</si>
  <si>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</si>
  <si>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</si>
  <si>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</si>
  <si>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</si>
  <si>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</si>
  <si>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</si>
  <si>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</si>
  <si>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</si>
  <si>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</si>
  <si>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</si>
  <si>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</si>
  <si>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</si>
  <si>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</si>
  <si>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</si>
  <si>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</si>
  <si>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</si>
  <si>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</si>
  <si>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</si>
  <si>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</si>
  <si>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</si>
  <si>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</si>
  <si>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</si>
  <si>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</si>
  <si>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</si>
  <si>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</si>
  <si>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</si>
  <si>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</si>
  <si>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</si>
  <si>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</si>
  <si>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</si>
  <si>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</si>
  <si>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</si>
  <si>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</si>
  <si>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</si>
  <si>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</si>
  <si>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</si>
  <si>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</si>
  <si>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</si>
  <si>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</si>
  <si>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</si>
  <si>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</si>
  <si>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</si>
  <si>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</si>
  <si>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</si>
  <si>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</si>
  <si>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</si>
  <si>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</si>
  <si>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</si>
  <si>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</si>
  <si>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</si>
  <si>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</si>
  <si>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</si>
  <si>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</si>
  <si>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</si>
  <si>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</si>
  <si>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</si>
  <si>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</si>
  <si>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</si>
  <si>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</si>
  <si>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</si>
  <si>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</si>
  <si>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</si>
  <si>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</si>
  <si>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</si>
  <si>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</si>
  <si>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</si>
  <si>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</si>
  <si>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</si>
  <si>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</si>
  <si>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</si>
  <si>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</si>
  <si>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</si>
  <si>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</si>
  <si>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</si>
  <si>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</si>
  <si>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</si>
  <si>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</si>
  <si>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</si>
  <si>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</si>
  <si>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</si>
  <si>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</si>
  <si>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</si>
  <si>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</si>
  <si>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</si>
  <si>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</si>
  <si>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</si>
  <si>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</si>
  <si>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</si>
  <si>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</si>
  <si>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</si>
  <si>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</si>
  <si>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</si>
  <si>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</si>
  <si>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</si>
  <si>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</si>
  <si>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</si>
  <si>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</si>
  <si>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</si>
  <si>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</si>
  <si>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</si>
  <si>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</si>
  <si>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</si>
  <si>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</si>
  <si>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</si>
  <si>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</si>
  <si>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</si>
  <si>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</si>
  <si>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</si>
  <si>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</si>
  <si>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</si>
  <si>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</si>
  <si>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</si>
  <si>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</si>
  <si>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</si>
  <si>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</si>
  <si>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</si>
  <si>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</si>
  <si>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</si>
  <si>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</si>
  <si>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</si>
  <si>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</si>
  <si>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</si>
  <si>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</si>
  <si>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</si>
  <si>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</si>
  <si>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</si>
  <si>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</si>
  <si>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</si>
  <si>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</si>
  <si>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</si>
  <si>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</si>
  <si>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</si>
  <si>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</si>
  <si>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</si>
  <si>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</si>
  <si>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</si>
  <si>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</si>
  <si>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</si>
  <si>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</si>
  <si>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</si>
  <si>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</si>
  <si>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</si>
  <si>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</si>
  <si>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</si>
  <si>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</si>
  <si>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</si>
  <si>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</si>
  <si>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</si>
  <si>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</si>
  <si>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</si>
  <si>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</si>
  <si>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</si>
  <si>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</si>
  <si>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</si>
  <si>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</si>
  <si>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</si>
  <si>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</si>
  <si>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</si>
  <si>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</si>
  <si>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</si>
  <si>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</si>
  <si>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</si>
  <si>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</si>
  <si>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</si>
  <si>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</si>
  <si>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</si>
  <si>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</si>
  <si>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</si>
  <si>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</si>
  <si>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</si>
  <si>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</si>
  <si>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</si>
  <si>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</si>
  <si>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</si>
  <si>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</si>
  <si>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</si>
  <si>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</si>
  <si>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</si>
  <si>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</si>
  <si>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</si>
  <si>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</si>
  <si>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</si>
  <si>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</si>
  <si>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</si>
  <si>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</si>
  <si>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</si>
  <si>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</si>
  <si>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</si>
  <si>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</si>
  <si>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</si>
  <si>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</si>
  <si>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</si>
  <si>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</si>
  <si>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</si>
  <si>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</si>
  <si>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</si>
  <si>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</si>
  <si>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</si>
  <si>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</si>
  <si>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</si>
  <si>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</si>
  <si>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</si>
  <si>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</si>
  <si>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</si>
  <si>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</si>
  <si>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</si>
  <si>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</si>
  <si>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</si>
  <si>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</si>
  <si>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</si>
  <si>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</si>
  <si>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</si>
  <si>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</si>
  <si>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</si>
  <si>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</si>
  <si>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</si>
  <si>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</si>
  <si>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</si>
  <si>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</si>
  <si>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</si>
  <si>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</si>
  <si>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</si>
  <si>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</si>
  <si>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</si>
  <si>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</si>
  <si>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</si>
  <si>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</si>
  <si>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</si>
  <si>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</si>
  <si>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</si>
  <si>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</si>
  <si>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</si>
  <si>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</si>
  <si>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</si>
  <si>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</si>
  <si>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</si>
  <si>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</si>
  <si>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</si>
  <si>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</si>
  <si>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</si>
  <si>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</si>
  <si>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</si>
  <si>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</si>
  <si>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</si>
  <si>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</si>
  <si>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</si>
  <si>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</si>
  <si>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</si>
  <si>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</si>
  <si>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</si>
  <si>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</si>
  <si>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</si>
  <si>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</si>
  <si>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</si>
  <si>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</si>
  <si>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</si>
  <si>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</si>
  <si>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</si>
  <si>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</si>
  <si>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</si>
  <si>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</si>
  <si>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</si>
  <si>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</si>
  <si>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</si>
  <si>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</si>
  <si>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</si>
  <si>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</si>
  <si>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</si>
  <si>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</si>
  <si>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</si>
  <si>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</si>
  <si>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</si>
  <si>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</si>
  <si>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</si>
  <si>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</si>
  <si>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</si>
  <si>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</si>
  <si>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</si>
  <si>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</si>
  <si>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</si>
  <si>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</si>
  <si>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</si>
  <si>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</si>
  <si>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</si>
  <si>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</si>
  <si>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</si>
  <si>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</si>
  <si>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</si>
  <si>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</si>
  <si>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</si>
  <si>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</si>
  <si>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</si>
  <si>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</si>
  <si>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</si>
  <si>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</si>
  <si>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</si>
  <si>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</si>
  <si>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</si>
  <si>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</si>
  <si>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</si>
  <si>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</si>
  <si>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</si>
  <si>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</si>
  <si>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</si>
  <si>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</si>
  <si>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</si>
  <si>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</si>
  <si>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</si>
  <si>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</si>
  <si>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</si>
  <si>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</si>
  <si>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</si>
  <si>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</si>
  <si>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</si>
  <si>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</si>
  <si>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</si>
  <si>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</si>
  <si>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</si>
  <si>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</si>
  <si>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</si>
  <si>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</si>
  <si>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</si>
  <si>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</si>
  <si>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</si>
  <si>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</si>
  <si>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</si>
  <si>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</si>
  <si>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</si>
  <si>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</si>
  <si>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</si>
  <si>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</si>
  <si>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</si>
  <si>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</si>
  <si>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</si>
  <si>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</si>
  <si>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</si>
  <si>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</si>
  <si>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</si>
  <si>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</si>
  <si>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</si>
  <si>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</si>
  <si>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</si>
  <si>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</si>
  <si>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</si>
  <si>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</si>
  <si>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</si>
  <si>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</si>
  <si>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</si>
  <si>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</si>
  <si>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</si>
  <si>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</si>
  <si>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</si>
  <si>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</si>
  <si>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</si>
  <si>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</si>
  <si>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</si>
  <si>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</si>
  <si>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</si>
  <si>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</si>
  <si>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</si>
  <si>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</si>
  <si>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</si>
  <si>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</si>
  <si>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</si>
  <si>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</si>
  <si>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</si>
  <si>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</si>
  <si>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</si>
  <si>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</si>
  <si>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</si>
  <si>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</si>
  <si>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</si>
  <si>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</si>
  <si>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</si>
  <si>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</si>
  <si>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</si>
  <si>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</si>
  <si>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</si>
  <si>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</si>
  <si>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</si>
  <si>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</si>
  <si>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</si>
  <si>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</si>
  <si>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</si>
  <si>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</si>
  <si>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</si>
  <si>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</si>
  <si>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</si>
  <si>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</si>
  <si>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</si>
  <si>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</si>
  <si>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</si>
  <si>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</si>
  <si>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</si>
  <si>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</si>
  <si>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</si>
  <si>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</si>
  <si>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</si>
  <si>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</si>
  <si>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</si>
  <si>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</si>
  <si>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</si>
  <si>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</si>
  <si>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</si>
  <si>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</si>
  <si>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</si>
  <si>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</si>
  <si>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</si>
  <si>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</si>
  <si>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</si>
  <si>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</si>
  <si>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</si>
  <si>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</si>
  <si>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</si>
  <si>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</si>
  <si>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</si>
  <si>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</si>
  <si>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</si>
  <si>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</si>
  <si>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</si>
  <si>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</si>
  <si>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</si>
  <si>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</si>
  <si>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</si>
  <si>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</si>
  <si>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</si>
  <si>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</si>
  <si>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</si>
  <si>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</si>
  <si>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</si>
  <si>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</si>
  <si>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</si>
  <si>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</si>
  <si>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</si>
  <si>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</si>
  <si>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</si>
  <si>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</si>
  <si>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</si>
  <si>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</si>
  <si>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</si>
  <si>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</si>
  <si>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</si>
  <si>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</si>
  <si>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</si>
  <si>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</si>
  <si>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</si>
  <si>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</si>
  <si>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</si>
  <si>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</si>
  <si>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</si>
  <si>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</si>
  <si>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</si>
  <si>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</si>
  <si>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</si>
  <si>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</si>
  <si>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</si>
  <si>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</si>
  <si>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</si>
  <si>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</si>
  <si>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</si>
  <si>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</si>
  <si>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</si>
  <si>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</si>
  <si>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</si>
  <si>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</si>
  <si>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</si>
  <si>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</si>
  <si>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</si>
  <si>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</si>
  <si>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</si>
  <si>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</si>
  <si>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</si>
  <si>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</si>
  <si>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</si>
  <si>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</si>
  <si>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</si>
  <si>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</si>
  <si>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</si>
  <si>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</si>
  <si>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</si>
  <si>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</si>
  <si>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</si>
  <si>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</si>
  <si>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</si>
  <si>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</si>
  <si>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</si>
  <si>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</si>
  <si>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</si>
  <si>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</si>
  <si>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</si>
  <si>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</si>
  <si>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</si>
  <si>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</si>
  <si>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</si>
  <si>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</si>
  <si>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</si>
  <si>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</si>
  <si>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</si>
  <si>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</si>
  <si>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</si>
  <si>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</si>
  <si>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</si>
  <si>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</si>
  <si>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</si>
  <si>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</si>
  <si>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</si>
  <si>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</si>
  <si>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</si>
  <si>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</si>
  <si>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</si>
  <si>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</si>
  <si>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</si>
  <si>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</si>
  <si>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</si>
  <si>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</si>
  <si>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</si>
  <si>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</si>
  <si>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</si>
  <si>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</si>
  <si>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</si>
  <si>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</si>
  <si>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</si>
  <si>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</si>
  <si>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</si>
  <si>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</si>
  <si>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</si>
  <si>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</si>
  <si>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</si>
  <si>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</si>
  <si>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</si>
  <si>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</si>
  <si>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</si>
  <si>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</si>
  <si>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</si>
  <si>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</si>
  <si>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</si>
  <si>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</si>
  <si>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</si>
  <si>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</si>
  <si>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</si>
  <si>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</si>
  <si>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</si>
  <si>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</si>
  <si>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</si>
  <si>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</si>
  <si>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</si>
  <si>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</si>
  <si>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</si>
  <si>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</si>
  <si>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</si>
  <si>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</si>
  <si>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</si>
  <si>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</si>
  <si>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</si>
  <si>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</si>
  <si>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</si>
  <si>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</si>
  <si>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</si>
  <si>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</si>
  <si>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</si>
  <si>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</si>
  <si>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</si>
  <si>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</si>
  <si>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</si>
  <si>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</si>
  <si>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</si>
  <si>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</si>
  <si>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</si>
  <si>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</si>
  <si>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</si>
  <si>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</si>
  <si>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</si>
  <si>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</si>
  <si>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</si>
  <si>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</si>
  <si>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</si>
  <si>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</si>
  <si>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</si>
  <si>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</si>
  <si>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</si>
  <si>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</si>
  <si>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</si>
  <si>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</si>
  <si>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</si>
  <si>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</si>
  <si>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</si>
  <si>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</si>
  <si>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</si>
  <si>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</si>
  <si>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</si>
  <si>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</si>
  <si>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</si>
  <si>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</si>
  <si>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</si>
  <si>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</si>
  <si>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</si>
  <si>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</si>
  <si>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</si>
  <si>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</si>
  <si>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</si>
  <si>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</si>
  <si>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</si>
  <si>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</si>
  <si>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</si>
  <si>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</si>
  <si>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</si>
  <si>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</si>
  <si>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</si>
  <si>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</si>
  <si>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</si>
  <si>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</si>
  <si>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</si>
  <si>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</si>
  <si>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</si>
  <si>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</si>
  <si>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</si>
  <si>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</si>
  <si>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</si>
  <si>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</si>
  <si>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</si>
  <si>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</si>
  <si>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</si>
  <si>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</si>
  <si>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</si>
  <si>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</si>
  <si>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</si>
  <si>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</si>
  <si>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</si>
  <si>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</si>
  <si>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</si>
  <si>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</si>
  <si>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</si>
  <si>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</si>
  <si>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</si>
  <si>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</si>
  <si>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</si>
  <si>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</si>
  <si>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</si>
  <si>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</si>
  <si>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</si>
  <si>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</si>
  <si>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</si>
  <si>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</si>
  <si>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</si>
  <si>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</si>
  <si>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</si>
  <si>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</si>
  <si>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</si>
  <si>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</si>
  <si>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</si>
  <si>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</si>
  <si>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</si>
  <si>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</si>
  <si>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</si>
  <si>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</si>
  <si>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</si>
  <si>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</si>
  <si>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</si>
  <si>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</si>
  <si>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</si>
  <si>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</si>
  <si>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</si>
  <si>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</si>
  <si>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</si>
  <si>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</si>
  <si>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</si>
  <si>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</si>
  <si>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</si>
  <si>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</si>
  <si>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</si>
  <si>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</si>
  <si>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</si>
  <si>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</si>
  <si>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</si>
  <si>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</si>
  <si>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</si>
  <si>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</si>
  <si>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</si>
  <si>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</si>
  <si>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</si>
  <si>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</si>
  <si>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</si>
  <si>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</si>
  <si>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</si>
  <si>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</si>
  <si>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</si>
  <si>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</si>
  <si>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</si>
  <si>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</si>
  <si>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</si>
  <si>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</si>
  <si>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</si>
  <si>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</si>
  <si>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</si>
  <si>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</si>
  <si>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</si>
  <si>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</si>
  <si>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</si>
  <si>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</si>
  <si>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</si>
  <si>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</si>
  <si>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</si>
  <si>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</si>
  <si>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</si>
  <si>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</si>
  <si>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</si>
  <si>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</si>
  <si>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</si>
  <si>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</si>
  <si>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</si>
  <si>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</si>
  <si>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</si>
  <si>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</si>
  <si>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</si>
  <si>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</si>
  <si>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</si>
  <si>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</si>
  <si>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</si>
  <si>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</si>
  <si>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</si>
  <si>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</si>
  <si>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</si>
  <si>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</si>
  <si>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</si>
  <si>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</si>
  <si>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</si>
  <si>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</si>
  <si>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</si>
  <si>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</si>
  <si>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</si>
  <si>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</si>
  <si>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</si>
  <si>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</si>
  <si>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</si>
  <si>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</si>
  <si>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</si>
  <si>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</si>
  <si>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</si>
  <si>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</si>
  <si>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</si>
  <si>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</si>
  <si>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</si>
  <si>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</si>
  <si>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</si>
  <si>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</si>
  <si>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</si>
  <si>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</si>
  <si>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</si>
  <si>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</si>
  <si>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</si>
  <si>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</si>
  <si>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</si>
  <si>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</si>
  <si>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</si>
  <si>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</si>
  <si>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</si>
  <si>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</si>
  <si>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</si>
  <si>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</si>
  <si>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</si>
  <si>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</si>
  <si>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</si>
  <si>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</si>
  <si>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</si>
  <si>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</si>
  <si>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</si>
  <si>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</si>
  <si>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</si>
  <si>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</si>
  <si>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</si>
  <si>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</si>
  <si>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</si>
  <si>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</si>
  <si>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</si>
  <si>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</si>
  <si>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</si>
  <si>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</si>
  <si>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</si>
  <si>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</si>
  <si>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</si>
  <si>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</si>
  <si>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</si>
  <si>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</si>
  <si>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</si>
  <si>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</si>
  <si>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</si>
  <si>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</si>
  <si>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</si>
  <si>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</si>
  <si>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</si>
  <si>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</si>
  <si>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</si>
  <si>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</si>
  <si>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</si>
  <si>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</si>
  <si>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</si>
  <si>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</si>
  <si>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</si>
  <si>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</si>
  <si>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</si>
  <si>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</si>
  <si>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</si>
  <si>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</si>
  <si>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</si>
  <si>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</si>
  <si>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</si>
  <si>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</si>
  <si>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</si>
  <si>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</si>
  <si>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</si>
  <si>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</si>
  <si>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</si>
  <si>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</si>
  <si>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</si>
  <si>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</si>
  <si>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</si>
  <si>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</si>
  <si>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</si>
  <si>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</si>
  <si>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</si>
  <si>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</si>
  <si>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</si>
  <si>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</si>
  <si>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</si>
  <si>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</si>
  <si>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</si>
  <si>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</si>
  <si>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</si>
  <si>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</si>
  <si>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</si>
  <si>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</si>
  <si>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</si>
  <si>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</si>
  <si>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</si>
  <si>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</si>
  <si>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</si>
  <si>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</si>
  <si>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</si>
  <si>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</si>
  <si>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</si>
  <si>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</si>
  <si>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</si>
  <si>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</si>
  <si>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</si>
  <si>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</si>
  <si>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</si>
  <si>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</si>
  <si>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</si>
  <si>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</si>
  <si>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</si>
  <si>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</si>
  <si>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</si>
  <si>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</si>
  <si>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</si>
  <si>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</si>
  <si>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</si>
  <si>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</si>
  <si>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</si>
  <si>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</si>
  <si>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</si>
  <si>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</si>
  <si>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</si>
  <si>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</si>
  <si>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</si>
  <si>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</si>
  <si>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</si>
  <si>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</si>
  <si>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</si>
  <si>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</si>
  <si>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</si>
  <si>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</si>
  <si>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</si>
  <si>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</si>
  <si>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</si>
  <si>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</si>
  <si>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</si>
  <si>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</si>
  <si>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</si>
  <si>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</si>
  <si>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</si>
  <si>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</si>
  <si>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</si>
  <si>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</si>
  <si>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</si>
  <si>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</si>
  <si>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</si>
  <si>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</si>
  <si>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</si>
  <si>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</si>
  <si>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</si>
  <si>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</si>
  <si>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</si>
  <si>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</si>
  <si>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</si>
  <si>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</si>
  <si>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</si>
  <si>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</si>
  <si>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</si>
  <si>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</si>
  <si>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</si>
  <si>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</si>
  <si>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</si>
  <si>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</si>
  <si>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</si>
  <si>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</si>
  <si>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</si>
  <si>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</si>
  <si>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</si>
  <si>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</si>
  <si>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</si>
  <si>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</si>
  <si>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</si>
  <si>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</si>
  <si>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</si>
  <si>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</si>
  <si>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</si>
  <si>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</si>
  <si>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</si>
  <si>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</si>
  <si>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</si>
  <si>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</si>
  <si>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</si>
  <si>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</si>
  <si>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</si>
  <si>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</si>
  <si>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</si>
  <si>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</si>
  <si>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</si>
  <si>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</si>
  <si>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</si>
  <si>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</si>
  <si>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</si>
  <si>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</si>
  <si>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</si>
  <si>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</si>
  <si>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</si>
  <si>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</si>
  <si>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</si>
  <si>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</si>
  <si>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</si>
  <si>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</si>
  <si>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</si>
  <si>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</si>
  <si>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</si>
  <si>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</si>
  <si>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</si>
  <si>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</si>
  <si>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</si>
  <si>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</si>
  <si>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</si>
  <si>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</si>
  <si>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</si>
  <si>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</si>
  <si>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</si>
  <si>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</si>
  <si>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</si>
  <si>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</si>
  <si>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</si>
  <si>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</si>
  <si>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</si>
  <si>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</si>
  <si>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</si>
  <si>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</si>
  <si>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</si>
  <si>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</si>
  <si>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</si>
  <si>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</si>
  <si>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</si>
  <si>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</si>
  <si>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</si>
  <si>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</si>
  <si>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</si>
  <si>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</si>
  <si>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</si>
  <si>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</si>
  <si>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</si>
  <si>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</si>
  <si>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</si>
  <si>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</si>
  <si>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</si>
  <si>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</si>
  <si>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</si>
  <si>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</si>
  <si>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</si>
  <si>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</si>
  <si>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</si>
  <si>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</si>
  <si>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</si>
  <si>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</si>
  <si>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</si>
  <si>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</si>
  <si>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</si>
  <si>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</si>
  <si>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</si>
  <si>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</si>
  <si>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</si>
  <si>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</si>
  <si>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</si>
  <si>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</si>
  <si>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</si>
  <si>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</si>
  <si>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</si>
  <si>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</si>
  <si>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</si>
  <si>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</si>
  <si>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</si>
  <si>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</si>
  <si>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</si>
  <si>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</si>
  <si>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</si>
  <si>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</si>
  <si>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</si>
  <si>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</si>
  <si>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</si>
  <si>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</si>
  <si>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</si>
  <si>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</si>
  <si>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</si>
  <si>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</si>
  <si>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</si>
  <si>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</si>
  <si>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</si>
  <si>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</si>
  <si>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</si>
  <si>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</si>
  <si>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</si>
  <si>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</si>
  <si>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</si>
  <si>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</si>
  <si>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</si>
  <si>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</si>
  <si>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</si>
  <si>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</si>
  <si>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</si>
  <si>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</si>
  <si>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</si>
  <si>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</si>
  <si>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</si>
  <si>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</si>
  <si>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</si>
  <si>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</si>
  <si>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</si>
  <si>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</si>
  <si>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</si>
  <si>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</si>
  <si>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</si>
  <si>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</si>
  <si>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</si>
  <si>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</si>
  <si>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</si>
  <si>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</si>
  <si>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</si>
  <si>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</si>
  <si>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</si>
  <si>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</si>
  <si>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</si>
  <si>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</si>
  <si>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</si>
  <si>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</si>
  <si>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</si>
  <si>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</si>
  <si>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</si>
  <si>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</si>
  <si>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</si>
  <si>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</si>
  <si>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</si>
  <si>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</si>
  <si>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</si>
  <si>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</si>
  <si>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</si>
  <si>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</si>
  <si>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</si>
  <si>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</si>
  <si>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</si>
  <si>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</si>
  <si>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</si>
  <si>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</si>
  <si>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</si>
  <si>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</si>
  <si>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</si>
  <si>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</si>
  <si>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</si>
  <si>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</si>
  <si>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</si>
  <si>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</si>
  <si>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</si>
  <si>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</si>
  <si>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</si>
  <si>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</si>
  <si>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</si>
  <si>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</si>
  <si>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</si>
  <si>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</si>
  <si>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</si>
  <si>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</si>
  <si>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</si>
  <si>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</si>
  <si>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</si>
  <si>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</si>
  <si>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</si>
  <si>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</si>
  <si>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</si>
  <si>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</si>
  <si>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</si>
  <si>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</si>
  <si>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</si>
  <si>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</si>
  <si>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</si>
  <si>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</si>
  <si>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</si>
  <si>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</si>
  <si>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</si>
  <si>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</si>
  <si>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</si>
  <si>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</si>
  <si>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</si>
  <si>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</si>
  <si>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</si>
  <si>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</si>
  <si>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</si>
  <si>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</si>
  <si>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</si>
  <si>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</si>
  <si>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</si>
  <si>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</si>
  <si>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</si>
  <si>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</si>
  <si>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</si>
  <si>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</si>
  <si>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</si>
  <si>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</si>
  <si>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</si>
  <si>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</si>
  <si>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</si>
  <si>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</si>
  <si>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</si>
  <si>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</si>
  <si>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</si>
  <si>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</si>
  <si>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</si>
  <si>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</si>
  <si>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</si>
  <si>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</si>
  <si>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</si>
  <si>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</si>
  <si>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</si>
  <si>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</si>
  <si>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</si>
  <si>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</si>
  <si>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</si>
  <si>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</si>
  <si>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</si>
  <si>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</si>
  <si>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</si>
  <si>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</si>
  <si>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</si>
  <si>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</si>
  <si>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</si>
  <si>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</si>
  <si>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</si>
  <si>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</si>
  <si>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</si>
  <si>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</si>
  <si>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</si>
  <si>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</si>
  <si>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</si>
  <si>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</si>
  <si>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</si>
  <si>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</si>
  <si>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</si>
  <si>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</si>
  <si>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</si>
  <si>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</si>
  <si>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</si>
  <si>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</si>
  <si>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</si>
  <si>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</si>
  <si>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</si>
  <si>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</si>
  <si>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</si>
  <si>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</si>
  <si>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</si>
  <si>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</si>
  <si>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</si>
  <si>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</si>
  <si>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</si>
  <si>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</si>
  <si>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</si>
  <si>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</si>
  <si>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</si>
  <si>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</si>
  <si>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</si>
  <si>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</si>
  <si>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</si>
  <si>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</si>
  <si>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</si>
  <si>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</si>
  <si>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</si>
  <si>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</si>
  <si>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</si>
  <si>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</si>
  <si>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</si>
  <si>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</si>
  <si>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</si>
  <si>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</si>
  <si>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</si>
  <si>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</si>
  <si>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</si>
  <si>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</si>
  <si>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</si>
  <si>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</si>
  <si>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</si>
  <si>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</si>
  <si>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</si>
  <si>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</si>
  <si>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</si>
  <si>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</si>
  <si>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</si>
  <si>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</si>
  <si>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</si>
  <si>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</si>
  <si>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</si>
  <si>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</si>
  <si>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</si>
  <si>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</si>
  <si>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</si>
  <si>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</si>
  <si>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</si>
  <si>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</si>
  <si>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</si>
  <si>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</si>
  <si>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</si>
  <si>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</si>
  <si>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</si>
  <si>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</si>
  <si>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</si>
  <si>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</si>
  <si>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</si>
  <si>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</si>
  <si>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</si>
  <si>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</si>
  <si>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</si>
  <si>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</si>
  <si>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</si>
  <si>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</si>
  <si>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</si>
  <si>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</si>
  <si>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</si>
  <si>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</si>
  <si>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</si>
  <si>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</si>
  <si>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</si>
  <si>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</si>
  <si>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</si>
  <si>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</si>
  <si>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</si>
  <si>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</si>
  <si>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</si>
  <si>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</si>
  <si>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</si>
  <si>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</si>
  <si>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</si>
  <si>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</si>
  <si>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</si>
  <si>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</si>
  <si>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</si>
  <si>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</si>
  <si>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</si>
  <si>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</si>
  <si>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</si>
  <si>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</si>
  <si>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</si>
  <si>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</si>
  <si>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</si>
  <si>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</si>
  <si>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</si>
  <si>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</si>
  <si>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</si>
  <si>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</si>
  <si>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</si>
  <si>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</si>
  <si>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</si>
  <si>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</si>
  <si>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</si>
  <si>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</si>
  <si>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</si>
  <si>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</si>
  <si>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</si>
  <si>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</si>
  <si>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</si>
  <si>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</si>
  <si>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</si>
  <si>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</si>
  <si>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</si>
  <si>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</si>
  <si>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</si>
  <si>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</si>
  <si>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</si>
  <si>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</si>
  <si>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</si>
  <si>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</si>
  <si>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</si>
  <si>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</si>
  <si>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</si>
  <si>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</si>
  <si>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</si>
  <si>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</si>
  <si>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</si>
  <si>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</si>
  <si>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</si>
  <si>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</si>
  <si>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</si>
  <si>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</si>
  <si>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</si>
  <si>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</si>
  <si>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</si>
  <si>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</si>
  <si>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</si>
  <si>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</si>
  <si>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</si>
  <si>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</si>
  <si>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</si>
  <si>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</si>
  <si>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</si>
  <si>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</si>
  <si>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</si>
  <si>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</si>
  <si>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</si>
  <si>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</si>
  <si>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</si>
  <si>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</si>
  <si>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</si>
  <si>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</si>
  <si>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</si>
  <si>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</si>
  <si>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</si>
  <si>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</si>
  <si>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</si>
  <si>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</si>
  <si>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</si>
  <si>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</si>
  <si>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</si>
  <si>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</si>
  <si>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</si>
  <si>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</si>
  <si>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</si>
  <si>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</si>
  <si>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</si>
  <si>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</si>
  <si>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</si>
  <si>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</si>
  <si>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</si>
  <si>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</si>
  <si>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</si>
  <si>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</si>
  <si>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</si>
  <si>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</si>
  <si>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</si>
  <si>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</si>
  <si>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</si>
  <si>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</si>
  <si>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</si>
  <si>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</si>
  <si>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</si>
  <si>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</si>
  <si>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</si>
  <si>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</si>
  <si>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</si>
  <si>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</si>
  <si>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</si>
  <si>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</si>
  <si>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</si>
  <si>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</si>
  <si>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</si>
  <si>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</si>
  <si>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</si>
  <si>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</si>
  <si>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</si>
  <si>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</si>
  <si>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</si>
  <si>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</si>
  <si>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</si>
  <si>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</si>
  <si>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</si>
  <si>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</si>
  <si>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</si>
  <si>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</si>
  <si>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</si>
  <si>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</si>
  <si>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</si>
  <si>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</si>
  <si>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</si>
  <si>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</si>
  <si>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</si>
  <si>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</si>
  <si>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</si>
  <si>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</si>
  <si>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</si>
  <si>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</si>
  <si>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</si>
  <si>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</si>
  <si>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</si>
  <si>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</si>
  <si>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</si>
  <si>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</si>
  <si>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</si>
  <si>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</si>
  <si>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</si>
  <si>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</si>
  <si>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</si>
  <si>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</si>
  <si>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</si>
  <si>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</si>
  <si>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</si>
  <si>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</si>
  <si>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</si>
  <si>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</si>
  <si>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</si>
  <si>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</si>
  <si>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</si>
  <si>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</si>
  <si>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</si>
  <si>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</si>
  <si>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</si>
  <si>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</si>
  <si>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</si>
  <si>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</si>
  <si>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</si>
  <si>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</si>
  <si>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</si>
  <si>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</si>
  <si>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</si>
  <si>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</si>
  <si>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</si>
  <si>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</si>
  <si>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</si>
  <si>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</si>
  <si>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</si>
  <si>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</si>
  <si>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</si>
  <si>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</si>
  <si>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</si>
  <si>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</si>
  <si>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</si>
  <si>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</si>
  <si>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</si>
  <si>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</si>
  <si>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</si>
  <si>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</si>
  <si>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</si>
  <si>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</si>
  <si>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</si>
  <si>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</si>
  <si>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</si>
  <si>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</si>
  <si>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</si>
  <si>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</si>
  <si>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</si>
  <si>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</si>
  <si>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</si>
  <si>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</si>
  <si>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</si>
  <si>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</si>
  <si>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</si>
  <si>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</si>
  <si>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</si>
  <si>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</si>
  <si>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</si>
  <si>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</si>
  <si>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</si>
  <si>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</si>
  <si>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</si>
  <si>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</si>
  <si>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</si>
  <si>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</si>
  <si>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</si>
  <si>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</si>
  <si>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</si>
  <si>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</si>
  <si>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</si>
  <si>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</si>
  <si>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</si>
  <si>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</si>
  <si>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</si>
  <si>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</si>
  <si>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</si>
  <si>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</si>
  <si>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</si>
  <si>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</si>
  <si>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</si>
  <si>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</si>
  <si>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</si>
  <si>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</si>
  <si>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</si>
  <si>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</si>
  <si>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</si>
  <si>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</si>
  <si>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</si>
  <si>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</si>
  <si>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</si>
  <si>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</si>
  <si>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</si>
  <si>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</si>
  <si>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</si>
  <si>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</si>
  <si>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</si>
  <si>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</si>
  <si>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</si>
  <si>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</si>
  <si>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</si>
  <si>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</si>
  <si>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</si>
  <si>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</si>
  <si>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</si>
  <si>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</si>
  <si>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</si>
  <si>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</si>
  <si>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</si>
  <si>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</si>
  <si>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</si>
  <si>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</si>
  <si>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</si>
  <si>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</si>
  <si>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</si>
  <si>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</si>
  <si>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</si>
  <si>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</si>
  <si>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</si>
  <si>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</si>
  <si>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</si>
  <si>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</si>
  <si>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</si>
  <si>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</si>
  <si>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</si>
  <si>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</si>
  <si>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</si>
  <si>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</si>
  <si>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</si>
  <si>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</si>
  <si>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</si>
  <si>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</si>
  <si>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</si>
  <si>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</si>
  <si>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</si>
  <si>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</si>
  <si>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</si>
  <si>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</si>
  <si>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</si>
  <si>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</si>
  <si>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</si>
  <si>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</si>
  <si>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</si>
  <si>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</si>
  <si>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</si>
  <si>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</si>
  <si>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</si>
  <si>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</si>
  <si>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</si>
  <si>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</si>
  <si>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</si>
  <si>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</si>
  <si>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</si>
  <si>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</si>
  <si>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</si>
  <si>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</si>
  <si>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</si>
  <si>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</si>
  <si>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</si>
  <si>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</si>
  <si>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</si>
  <si>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</si>
  <si>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</si>
  <si>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</si>
  <si>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</si>
  <si>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</si>
  <si>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</si>
  <si>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</si>
  <si>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</si>
  <si>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</si>
  <si>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</si>
  <si>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</si>
  <si>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</si>
  <si>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</si>
  <si>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</si>
  <si>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</si>
  <si>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</si>
  <si>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</si>
  <si>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</si>
  <si>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</si>
  <si>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</si>
  <si>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</si>
  <si>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</si>
  <si>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</si>
  <si>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</si>
  <si>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</si>
  <si>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</si>
  <si>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</si>
  <si>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</si>
  <si>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</si>
  <si>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</si>
  <si>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</si>
  <si>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</si>
  <si>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</si>
  <si>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</si>
  <si>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</si>
  <si>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</si>
  <si>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</si>
  <si>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</si>
  <si>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</si>
  <si>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</si>
  <si>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</si>
  <si>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</si>
  <si>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</si>
  <si>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</si>
  <si>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</si>
  <si>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</si>
  <si>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</si>
  <si>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</si>
  <si>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</si>
  <si>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</si>
  <si>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</si>
  <si>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</si>
  <si>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</si>
  <si>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</si>
  <si>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</si>
  <si>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</si>
  <si>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</si>
  <si>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</si>
  <si>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</si>
  <si>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</si>
  <si>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</si>
  <si>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</si>
  <si>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</si>
  <si>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</si>
  <si>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</si>
  <si>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</si>
  <si>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</si>
  <si>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</si>
  <si>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</si>
  <si>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</si>
  <si>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</si>
  <si>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</si>
  <si>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</si>
  <si>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</si>
  <si>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</si>
  <si>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</si>
  <si>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</si>
  <si>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</si>
  <si>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</si>
  <si>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</si>
  <si>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</si>
  <si>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</si>
  <si>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</si>
  <si>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</si>
  <si>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</si>
  <si>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</si>
  <si>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</si>
  <si>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</si>
  <si>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</si>
  <si>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</si>
  <si>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</si>
  <si>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</si>
  <si>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</si>
  <si>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</si>
  <si>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</si>
  <si>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</si>
  <si>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</si>
  <si>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</si>
  <si>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</si>
  <si>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</si>
  <si>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</si>
  <si>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</si>
  <si>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</si>
  <si>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</si>
  <si>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</si>
  <si>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</si>
  <si>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</si>
  <si>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</si>
  <si>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</si>
  <si>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</si>
  <si>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</si>
  <si>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</si>
  <si>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</si>
  <si>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</si>
  <si>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</si>
  <si>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</si>
  <si>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</si>
  <si>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</si>
  <si>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</si>
  <si>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</si>
  <si>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</si>
  <si>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</si>
  <si>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</si>
  <si>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</si>
  <si>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</si>
  <si>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</si>
  <si>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</si>
  <si>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</si>
  <si>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</si>
  <si>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</si>
  <si>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</si>
  <si>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</si>
  <si>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</si>
  <si>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</si>
  <si>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</si>
  <si>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</si>
  <si>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</si>
  <si>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</si>
  <si>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</si>
  <si>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</si>
  <si>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</si>
  <si>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</si>
  <si>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</si>
  <si>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</si>
  <si>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</si>
  <si>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</si>
  <si>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</si>
  <si>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</si>
  <si>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</si>
  <si>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</si>
  <si>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</si>
  <si>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</si>
  <si>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</si>
  <si>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</si>
  <si>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</si>
  <si>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</si>
  <si>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</si>
  <si>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</si>
  <si>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</si>
  <si>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</si>
  <si>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</si>
  <si>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</si>
  <si>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</si>
  <si>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</si>
  <si>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</si>
  <si>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</si>
  <si>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</si>
  <si>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</si>
  <si>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</si>
  <si>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</si>
  <si>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</si>
  <si>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</si>
  <si>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</si>
  <si>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</si>
  <si>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</si>
  <si>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</si>
  <si>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</si>
  <si>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</si>
  <si>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</si>
  <si>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</si>
  <si>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</si>
  <si>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</si>
  <si>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</si>
  <si>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</si>
  <si>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</si>
  <si>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</si>
  <si>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</si>
  <si>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</si>
  <si>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</si>
  <si>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</si>
  <si>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</si>
  <si>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</si>
  <si>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</si>
  <si>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</si>
  <si>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</si>
  <si>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</si>
  <si>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</si>
  <si>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</si>
  <si>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</si>
  <si>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</si>
  <si>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</si>
  <si>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</si>
  <si>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</si>
  <si>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</si>
  <si>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</si>
  <si>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</si>
  <si>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</si>
  <si>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</si>
  <si>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</si>
  <si>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</si>
  <si>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</si>
  <si>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</si>
  <si>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</si>
  <si>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</si>
  <si>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</si>
  <si>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</si>
  <si>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</si>
  <si>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</si>
  <si>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</si>
  <si>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</si>
  <si>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</si>
  <si>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</si>
  <si>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</si>
  <si>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</si>
  <si>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</si>
  <si>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</si>
  <si>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</si>
  <si>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</si>
  <si>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</si>
  <si>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</si>
  <si>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</si>
  <si>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</si>
  <si>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</si>
  <si>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</si>
  <si>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</si>
  <si>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</si>
  <si>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</si>
  <si>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</si>
  <si>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</si>
  <si>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</si>
  <si>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</si>
  <si>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</si>
  <si>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</si>
  <si>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</si>
  <si>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</si>
  <si>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</si>
  <si>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</si>
  <si>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</si>
  <si>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</si>
  <si>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</si>
  <si>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</si>
  <si>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</si>
  <si>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</si>
  <si>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</si>
  <si>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</si>
  <si>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</si>
  <si>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</si>
  <si>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</si>
  <si>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</si>
  <si>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</si>
  <si>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</si>
  <si>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</si>
  <si>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</si>
  <si>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</si>
  <si>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</si>
  <si>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</si>
  <si>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</si>
  <si>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</si>
  <si>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</si>
  <si>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</si>
  <si>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</si>
  <si>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</si>
  <si>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</si>
  <si>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</si>
  <si>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</si>
  <si>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</si>
  <si>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</si>
  <si>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</si>
  <si>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</si>
  <si>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</si>
  <si>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</si>
  <si>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</si>
  <si>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</si>
  <si>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</si>
  <si>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</si>
  <si>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</si>
  <si>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</si>
  <si>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</si>
  <si>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</si>
  <si>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</si>
  <si>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</si>
  <si>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</si>
  <si>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</si>
  <si>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</si>
  <si>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</si>
  <si>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</si>
  <si>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</si>
  <si>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</si>
  <si>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</si>
  <si>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</si>
  <si>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</si>
  <si>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</si>
  <si>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</si>
  <si>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</si>
  <si>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</si>
  <si>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</si>
  <si>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</si>
  <si>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</si>
  <si>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</si>
  <si>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</si>
  <si>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</si>
  <si>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</si>
  <si>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</si>
  <si>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</si>
  <si>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</si>
  <si>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</si>
  <si>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</si>
  <si>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</si>
  <si>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</si>
  <si>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</si>
  <si>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</si>
  <si>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</si>
  <si>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</si>
  <si>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</si>
  <si>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</si>
  <si>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</si>
  <si>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</si>
  <si>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</si>
  <si>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</si>
  <si>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</si>
  <si>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</si>
  <si>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</si>
  <si>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</si>
  <si>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</si>
  <si>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</si>
  <si>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</si>
  <si>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</si>
  <si>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</si>
  <si>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</si>
  <si>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</si>
  <si>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</si>
  <si>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</si>
  <si>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</si>
  <si>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</si>
  <si>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</si>
  <si>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</si>
  <si>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</si>
  <si>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</si>
  <si>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</si>
  <si>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</si>
  <si>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</si>
  <si>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</si>
  <si>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</si>
  <si>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</si>
  <si>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</si>
  <si>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</si>
  <si>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</si>
  <si>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</si>
  <si>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</si>
  <si>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</si>
  <si>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</si>
  <si>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</si>
  <si>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</si>
  <si>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</si>
  <si>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</si>
  <si>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</si>
  <si>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</si>
  <si>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</si>
  <si>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</si>
  <si>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</si>
  <si>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</si>
  <si>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</si>
  <si>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</si>
  <si>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</si>
  <si>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</si>
  <si>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</si>
  <si>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</si>
  <si>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</si>
  <si>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</si>
  <si>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</si>
  <si>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</si>
  <si>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</si>
  <si>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</si>
  <si>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</si>
  <si>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</si>
  <si>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</si>
  <si>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</si>
  <si>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</si>
  <si>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</si>
  <si>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</si>
  <si>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</si>
  <si>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</si>
  <si>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</si>
  <si>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</si>
  <si>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</si>
  <si>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</si>
  <si>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</si>
  <si>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</si>
  <si>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</si>
  <si>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</si>
  <si>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</si>
  <si>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</si>
  <si>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</si>
  <si>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</si>
  <si>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</si>
  <si>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</si>
  <si>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</si>
  <si>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</si>
  <si>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</si>
  <si>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</si>
  <si>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</si>
  <si>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</si>
  <si>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</si>
  <si>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</si>
  <si>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</si>
  <si>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</si>
  <si>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</si>
  <si>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</si>
  <si>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</si>
  <si>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</si>
  <si>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</si>
  <si>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</si>
  <si>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</si>
  <si>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</si>
  <si>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</si>
  <si>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</si>
  <si>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</si>
  <si>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</si>
  <si>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</si>
  <si>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</si>
  <si>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</si>
  <si>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</si>
  <si>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</si>
  <si>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</si>
  <si>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</si>
  <si>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</si>
  <si>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</si>
  <si>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</si>
  <si>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</si>
  <si>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</si>
  <si>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</si>
  <si>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</si>
  <si>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</si>
  <si>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</si>
  <si>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</si>
  <si>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</si>
  <si>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</si>
  <si>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</si>
  <si>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</si>
  <si>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</si>
  <si>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</si>
  <si>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</si>
  <si>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</si>
  <si>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</si>
  <si>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</si>
  <si>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</si>
  <si>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</si>
  <si>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</si>
  <si>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</si>
  <si>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</si>
  <si>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</si>
  <si>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</si>
  <si>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</si>
  <si>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</si>
  <si>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</si>
  <si>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</si>
  <si>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</si>
  <si>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</si>
  <si>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</si>
  <si>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</si>
  <si>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</si>
  <si>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</si>
  <si>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</si>
  <si>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</si>
  <si>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</si>
  <si>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</si>
  <si>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</si>
  <si>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</si>
  <si>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</si>
  <si>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</si>
  <si>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</si>
  <si>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</si>
  <si>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</si>
  <si>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</si>
  <si>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</si>
  <si>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</si>
  <si>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</si>
  <si>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</si>
  <si>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</si>
  <si>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</si>
  <si>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</si>
  <si>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</si>
  <si>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</si>
  <si>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</si>
  <si>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</si>
  <si>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</si>
  <si>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</si>
  <si>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</si>
  <si>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</si>
  <si>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</si>
  <si>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</si>
  <si>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</si>
  <si>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</si>
  <si>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</si>
  <si>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</si>
  <si>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</si>
  <si>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</si>
  <si>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</si>
  <si>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</si>
  <si>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</si>
  <si>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</si>
  <si>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</si>
  <si>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</si>
  <si>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</si>
  <si>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</si>
  <si>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</si>
  <si>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</si>
  <si>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</si>
  <si>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</si>
  <si>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</si>
  <si>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</si>
  <si>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</si>
  <si>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</si>
  <si>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</si>
  <si>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</si>
  <si>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</si>
  <si>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</si>
  <si>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</si>
  <si>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</si>
  <si>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</si>
  <si>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</si>
  <si>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</si>
  <si>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</si>
  <si>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</si>
  <si>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</si>
  <si>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</si>
  <si>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</si>
  <si>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</si>
  <si>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</si>
  <si>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</si>
  <si>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</si>
  <si>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</si>
  <si>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</si>
  <si>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</si>
  <si>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</si>
  <si>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</si>
  <si>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</si>
  <si>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</si>
  <si>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</si>
  <si>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</si>
  <si>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</si>
  <si>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</si>
  <si>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</si>
  <si>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</si>
  <si>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</si>
  <si>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</si>
  <si>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</si>
  <si>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</si>
  <si>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</si>
  <si>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</si>
  <si>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</si>
  <si>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</si>
  <si>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</si>
  <si>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</si>
  <si>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</si>
  <si>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</si>
  <si>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</si>
  <si>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</si>
  <si>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</si>
  <si>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</si>
  <si>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</si>
  <si>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</si>
  <si>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</si>
  <si>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</si>
  <si>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</si>
  <si>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</si>
  <si>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</si>
  <si>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</si>
  <si>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</si>
  <si>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</si>
  <si>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</si>
  <si>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</si>
  <si>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</si>
  <si>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</si>
  <si>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</si>
  <si>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</si>
  <si>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</si>
  <si>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</si>
  <si>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</si>
  <si>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</si>
  <si>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</si>
  <si>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</si>
  <si>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</si>
  <si>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</si>
  <si>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</si>
  <si>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</si>
  <si>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</si>
  <si>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</si>
  <si>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</si>
  <si>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</si>
  <si>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</si>
  <si>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</si>
  <si>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</si>
  <si>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</si>
  <si>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</si>
  <si>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</si>
  <si>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</si>
  <si>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</si>
  <si>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</si>
  <si>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</si>
  <si>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</si>
  <si>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</si>
  <si>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</si>
  <si>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</si>
  <si>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</si>
  <si>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</si>
  <si>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</si>
  <si>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</si>
  <si>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</si>
  <si>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</si>
  <si>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</si>
  <si>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</si>
  <si>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</si>
  <si>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</si>
  <si>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</si>
  <si>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</si>
  <si>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</si>
  <si>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</si>
  <si>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</si>
  <si>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</si>
  <si>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</si>
  <si>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</si>
  <si>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</si>
  <si>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</si>
  <si>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</si>
  <si>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</si>
  <si>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</si>
  <si>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</si>
  <si>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</si>
  <si>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</si>
  <si>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</si>
  <si>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</si>
  <si>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</si>
  <si>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</si>
  <si>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</si>
  <si>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</si>
  <si>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</si>
  <si>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</si>
  <si>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</si>
  <si>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</si>
  <si>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</si>
  <si>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</si>
  <si>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</si>
  <si>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</si>
  <si>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</si>
  <si>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</si>
  <si>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</si>
  <si>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</si>
  <si>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</si>
  <si>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</si>
  <si>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</si>
  <si>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</si>
  <si>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</si>
  <si>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</si>
  <si>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</si>
  <si>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</si>
  <si>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</si>
  <si>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</si>
  <si>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</si>
  <si>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</si>
  <si>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</si>
  <si>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</si>
  <si>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</si>
  <si>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</si>
  <si>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</si>
  <si>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</si>
  <si>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</si>
  <si>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</si>
  <si>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</si>
  <si>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</si>
  <si>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</si>
  <si>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</si>
  <si>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</si>
  <si>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</si>
  <si>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</si>
  <si>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</si>
  <si>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</si>
  <si>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</si>
  <si>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</si>
  <si>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</si>
  <si>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</si>
  <si>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</si>
  <si>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</si>
  <si>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</si>
  <si>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</si>
  <si>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</si>
  <si>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</si>
  <si>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</si>
  <si>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</si>
  <si>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</si>
  <si>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</si>
  <si>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</si>
  <si>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</si>
  <si>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</si>
  <si>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</si>
  <si>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</si>
  <si>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</si>
  <si>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</si>
  <si>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</si>
  <si>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</si>
  <si>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</si>
  <si>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</si>
  <si>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</si>
  <si>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</si>
  <si>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</si>
  <si>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</si>
  <si>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</si>
  <si>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</si>
  <si>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</si>
  <si>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</si>
  <si>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</si>
  <si>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</si>
  <si>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</si>
  <si>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</si>
  <si>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</si>
  <si>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</si>
  <si>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</si>
  <si>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</si>
  <si>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</si>
  <si>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</si>
  <si>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</si>
  <si>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</si>
  <si>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</si>
  <si>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</si>
  <si>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</si>
  <si>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</si>
  <si>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</si>
  <si>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</si>
  <si>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</si>
  <si>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</si>
  <si>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</si>
  <si>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</si>
  <si>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</si>
  <si>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</si>
  <si>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</si>
  <si>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</si>
  <si>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</si>
  <si>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</si>
  <si>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</si>
  <si>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</si>
  <si>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</si>
  <si>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</si>
  <si>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</si>
  <si>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</si>
  <si>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</si>
  <si>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</si>
  <si>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</si>
  <si>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</si>
  <si>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</si>
  <si>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</si>
  <si>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</si>
  <si>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</si>
  <si>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</si>
  <si>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</si>
  <si>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</si>
  <si>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</si>
  <si>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</si>
  <si>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</si>
  <si>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</si>
  <si>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</si>
  <si>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</si>
  <si>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</si>
  <si>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</si>
  <si>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</si>
  <si>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</si>
  <si>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</si>
  <si>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</si>
  <si>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</si>
  <si>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</si>
  <si>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</si>
  <si>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</si>
  <si>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</si>
  <si>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</si>
  <si>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</si>
  <si>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</si>
  <si>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</si>
  <si>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</si>
  <si>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</si>
  <si>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</si>
  <si>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</si>
  <si>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</si>
  <si>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</si>
  <si>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</si>
  <si>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</si>
  <si>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</si>
  <si>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</si>
  <si>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</si>
  <si>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</si>
  <si>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</si>
  <si>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</si>
  <si>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</si>
  <si>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</si>
  <si>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</si>
  <si>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</si>
  <si>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</si>
  <si>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</si>
  <si>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</si>
  <si>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</si>
  <si>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</si>
  <si>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</si>
  <si>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</si>
  <si>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</si>
  <si>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</si>
  <si>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</si>
  <si>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</si>
  <si>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</si>
  <si>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</si>
  <si>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</si>
  <si>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</si>
  <si>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</si>
  <si>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</si>
  <si>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</si>
  <si>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</si>
  <si>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</si>
  <si>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</si>
  <si>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</si>
  <si>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</si>
  <si>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</si>
  <si>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</si>
  <si>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</si>
  <si>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</si>
  <si>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</si>
  <si>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</si>
  <si>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</si>
  <si>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</si>
  <si>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</si>
  <si>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</si>
  <si>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</si>
  <si>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</si>
  <si>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</si>
  <si>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</si>
  <si>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</si>
  <si>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</si>
  <si>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</si>
  <si>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</si>
  <si>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</si>
  <si>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</si>
  <si>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</si>
  <si>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</si>
  <si>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</si>
  <si>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</si>
  <si>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</si>
  <si>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</si>
  <si>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</si>
  <si>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</si>
  <si>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</si>
  <si>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</si>
  <si>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</si>
  <si>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</si>
  <si>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</si>
  <si>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</si>
  <si>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</si>
  <si>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</si>
  <si>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</si>
  <si>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</si>
  <si>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</si>
  <si>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</si>
  <si>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</si>
  <si>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</si>
  <si>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</si>
  <si>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</si>
  <si>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</si>
  <si>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</si>
  <si>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</si>
  <si>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</si>
  <si>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</si>
  <si>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</si>
  <si>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</si>
  <si>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</si>
  <si>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</si>
  <si>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</si>
  <si>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</si>
  <si>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</si>
  <si>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</si>
  <si>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</si>
  <si>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</si>
  <si>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</si>
  <si>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</si>
  <si>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</si>
  <si>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</si>
  <si>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</si>
  <si>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</si>
  <si>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</si>
  <si>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</si>
  <si>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</si>
  <si>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</si>
  <si>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</si>
  <si>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</si>
  <si>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</si>
  <si>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</si>
  <si>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</si>
  <si>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</si>
  <si>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</si>
  <si>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</si>
  <si>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</si>
  <si>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</si>
  <si>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</si>
  <si>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</si>
  <si>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</si>
  <si>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</si>
  <si>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</si>
  <si>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</si>
  <si>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</si>
  <si>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</si>
  <si>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</si>
  <si>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</si>
  <si>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</si>
  <si>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</si>
  <si>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</si>
  <si>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</si>
  <si>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</si>
  <si>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</si>
  <si>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</si>
  <si>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</si>
  <si>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</si>
  <si>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</si>
  <si>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</si>
  <si>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</si>
  <si>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</si>
  <si>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</si>
  <si>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</si>
  <si>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</si>
  <si>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</si>
  <si>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</si>
  <si>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</si>
  <si>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</si>
  <si>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</si>
  <si>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</si>
  <si>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</si>
  <si>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</si>
  <si>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</si>
  <si>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</si>
  <si>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</si>
  <si>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</si>
  <si>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</si>
  <si>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</si>
  <si>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</si>
  <si>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</si>
  <si>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</si>
  <si>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</si>
  <si>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</si>
  <si>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</si>
  <si>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</si>
  <si>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</si>
  <si>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</si>
  <si>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</si>
  <si>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</si>
  <si>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</si>
  <si>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</si>
  <si>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</si>
  <si>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</si>
  <si>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</si>
  <si>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</si>
  <si>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</si>
  <si>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</si>
  <si>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</si>
  <si>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</si>
  <si>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</si>
  <si>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</si>
  <si>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</si>
  <si>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</si>
  <si>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</si>
  <si>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</si>
  <si>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</si>
  <si>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</si>
  <si>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</si>
  <si>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</si>
  <si>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</si>
  <si>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</si>
  <si>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</si>
  <si>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</si>
  <si>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</si>
  <si>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</si>
  <si>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</si>
  <si>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</si>
  <si>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</si>
  <si>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</si>
  <si>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</si>
  <si>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</si>
  <si>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</si>
  <si>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</si>
  <si>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</si>
  <si>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</si>
  <si>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</si>
  <si>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</si>
  <si>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</si>
  <si>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</si>
  <si>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</si>
  <si>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</si>
  <si>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</si>
  <si>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</si>
  <si>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</si>
  <si>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</si>
  <si>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</si>
  <si>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</si>
  <si>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</si>
  <si>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</si>
  <si>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</si>
  <si>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</si>
  <si>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</si>
  <si>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</si>
  <si>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</si>
  <si>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</si>
  <si>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</si>
  <si>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</si>
  <si>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</si>
  <si>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</si>
  <si>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</si>
  <si>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</si>
  <si>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</si>
  <si>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</si>
  <si>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</si>
  <si>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</si>
  <si>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</si>
  <si>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</si>
  <si>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</si>
  <si>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</si>
  <si>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</si>
  <si>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</si>
  <si>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</si>
  <si>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</si>
  <si>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</si>
  <si>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</si>
  <si>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</si>
  <si>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</si>
  <si>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</si>
  <si>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</si>
  <si>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</si>
  <si>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</si>
  <si>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</si>
  <si>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</si>
  <si>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</si>
  <si>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</si>
  <si>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</si>
  <si>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</si>
  <si>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</si>
  <si>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</si>
  <si>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</si>
  <si>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</si>
  <si>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</si>
  <si>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</si>
  <si>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</si>
  <si>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</si>
  <si>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</si>
  <si>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</si>
  <si>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</si>
  <si>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</si>
  <si>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</si>
  <si>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</si>
  <si>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</si>
  <si>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</si>
  <si>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</si>
  <si>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</si>
  <si>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</si>
  <si>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</si>
  <si>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</si>
  <si>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</si>
  <si>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</si>
  <si>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</si>
  <si>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</si>
  <si>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</si>
  <si>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</si>
  <si>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</si>
  <si>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</si>
  <si>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</si>
  <si>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</si>
  <si>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</si>
  <si>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</si>
  <si>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</si>
  <si>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</si>
  <si>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</si>
  <si>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</si>
  <si>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</si>
  <si>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</si>
  <si>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</si>
  <si>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</si>
  <si>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</si>
  <si>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</si>
  <si>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</si>
  <si>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</si>
  <si>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</si>
  <si>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</si>
  <si>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</si>
  <si>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</si>
  <si>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</si>
  <si>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</si>
  <si>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</si>
  <si>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</si>
  <si>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</si>
  <si>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</si>
  <si>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</si>
  <si>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</si>
  <si>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</si>
  <si>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</si>
  <si>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</si>
  <si>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</si>
  <si>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</si>
  <si>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</si>
  <si>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</si>
  <si>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</si>
  <si>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</si>
  <si>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</si>
  <si>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</si>
  <si>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</si>
  <si>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</si>
  <si>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</si>
  <si>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</si>
  <si>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</si>
  <si>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</si>
  <si>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</si>
  <si>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</si>
  <si>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</si>
  <si>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</si>
  <si>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</si>
  <si>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</si>
  <si>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</si>
  <si>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</si>
  <si>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</si>
  <si>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</si>
  <si>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</si>
  <si>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</si>
  <si>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</si>
  <si>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</si>
  <si>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</si>
  <si>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</si>
  <si>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</si>
  <si>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</si>
  <si>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</si>
  <si>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</si>
  <si>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</si>
  <si>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</si>
  <si>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</si>
  <si>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</si>
  <si>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</si>
  <si>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</si>
  <si>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</si>
  <si>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</si>
  <si>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</si>
  <si>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</si>
  <si>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</si>
  <si>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</si>
  <si>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</si>
  <si>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</si>
  <si>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</si>
  <si>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</si>
  <si>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</si>
  <si>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</si>
  <si>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</si>
  <si>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</si>
  <si>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</si>
  <si>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</si>
  <si>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</si>
  <si>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</si>
  <si>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</si>
  <si>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</si>
  <si>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</si>
  <si>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</si>
  <si>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</si>
  <si>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</si>
  <si>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</si>
  <si>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</si>
  <si>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</si>
  <si>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</si>
  <si>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</si>
  <si>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</si>
  <si>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</si>
  <si>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</si>
  <si>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</si>
  <si>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</si>
  <si>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</si>
  <si>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</si>
  <si>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</si>
  <si>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</si>
  <si>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</si>
  <si>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</si>
  <si>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</si>
  <si>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</si>
  <si>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</si>
  <si>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</si>
  <si>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</si>
  <si>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</si>
  <si>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</si>
  <si>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</si>
  <si>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</si>
  <si>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</si>
  <si>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</si>
  <si>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</si>
  <si>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</si>
  <si>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</si>
  <si>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</si>
  <si>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</si>
  <si>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</si>
  <si>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</si>
  <si>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</si>
  <si>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</si>
  <si>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</si>
  <si>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</si>
  <si>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</si>
  <si>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</si>
  <si>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</si>
  <si>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</si>
  <si>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</si>
  <si>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</si>
  <si>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</si>
  <si>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</si>
  <si>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</si>
  <si>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</si>
  <si>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</si>
  <si>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</si>
  <si>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</si>
  <si>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</si>
  <si>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</si>
  <si>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</si>
  <si>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</si>
  <si>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</si>
  <si>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</si>
  <si>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</si>
  <si>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</si>
  <si>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</si>
  <si>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</si>
  <si>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</si>
  <si>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</si>
  <si>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</si>
  <si>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</si>
  <si>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</si>
  <si>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</si>
  <si>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</si>
  <si>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</si>
  <si>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</si>
  <si>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</si>
  <si>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</si>
  <si>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</si>
  <si>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</si>
  <si>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</si>
  <si>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</si>
  <si>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</si>
  <si>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</si>
  <si>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</si>
  <si>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</si>
  <si>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</si>
  <si>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</si>
  <si>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</si>
  <si>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</si>
  <si>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</si>
  <si>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</si>
  <si>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</si>
  <si>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</si>
  <si>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</si>
  <si>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</si>
  <si>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</si>
  <si>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</si>
  <si>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</si>
  <si>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</si>
  <si>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</si>
  <si>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</si>
  <si>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</si>
  <si>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</si>
  <si>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</si>
  <si>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</si>
  <si>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</si>
  <si>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</si>
  <si>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</si>
  <si>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</si>
  <si>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</si>
  <si>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</si>
  <si>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</si>
  <si>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</si>
  <si>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</si>
  <si>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</si>
  <si>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</si>
  <si>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</si>
  <si>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</si>
  <si>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</si>
  <si>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</si>
  <si>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</si>
  <si>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</si>
  <si>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</si>
  <si>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</si>
  <si>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</si>
  <si>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</si>
  <si>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</si>
  <si>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</si>
  <si>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</si>
  <si>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</si>
  <si>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</si>
  <si>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</si>
  <si>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</si>
  <si>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</si>
  <si>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</si>
  <si>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</si>
  <si>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</si>
  <si>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</si>
  <si>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</si>
  <si>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</si>
  <si>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</si>
  <si>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</si>
  <si>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</si>
  <si>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</si>
  <si>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</si>
  <si>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</si>
  <si>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</si>
  <si>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</si>
  <si>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</si>
  <si>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</si>
  <si>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</si>
  <si>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</si>
  <si>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</si>
  <si>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</si>
  <si>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</si>
  <si>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</si>
  <si>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</si>
  <si>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</si>
  <si>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</si>
  <si>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</si>
  <si>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</si>
  <si>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</si>
  <si>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</si>
  <si>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</si>
  <si>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</si>
  <si>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</si>
  <si>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</si>
  <si>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</si>
  <si>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</si>
  <si>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</si>
  <si>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</si>
  <si>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</si>
  <si>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</si>
  <si>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</si>
  <si>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</si>
  <si>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</si>
  <si>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</si>
  <si>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</si>
  <si>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</si>
  <si>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</si>
  <si>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</si>
  <si>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</si>
  <si>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</si>
  <si>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</si>
  <si>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</si>
  <si>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</si>
  <si>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</si>
  <si>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</si>
  <si>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</si>
  <si>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</si>
  <si>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</si>
  <si>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</si>
  <si>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</si>
  <si>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</si>
  <si>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</si>
  <si>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</si>
  <si>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</si>
  <si>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</si>
  <si>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</si>
  <si>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</si>
  <si>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</si>
  <si>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</si>
  <si>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</si>
  <si>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</si>
  <si>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</si>
  <si>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</si>
  <si>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</si>
  <si>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</si>
  <si>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</si>
  <si>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</si>
  <si>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</si>
  <si>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</si>
  <si>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</si>
  <si>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</si>
  <si>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</si>
  <si>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</si>
  <si>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</si>
  <si>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</si>
  <si>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</si>
  <si>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</si>
  <si>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</si>
  <si>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</si>
  <si>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</si>
  <si>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</si>
  <si>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</si>
  <si>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</si>
  <si>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</si>
  <si>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</si>
  <si>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</si>
  <si>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</si>
  <si>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</si>
  <si>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</si>
  <si>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</si>
  <si>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</si>
  <si>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</si>
  <si>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</si>
  <si>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</si>
  <si>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</si>
  <si>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</si>
  <si>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</si>
  <si>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</si>
  <si>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</si>
  <si>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</si>
  <si>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</si>
  <si>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</si>
  <si>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</si>
  <si>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</si>
  <si>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</si>
  <si>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</si>
  <si>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</si>
  <si>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</si>
  <si>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</si>
  <si>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</si>
  <si>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</si>
  <si>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</si>
  <si>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</si>
  <si>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</si>
  <si>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</si>
  <si>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</si>
  <si>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</si>
  <si>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</si>
  <si>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</si>
  <si>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</si>
  <si>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</si>
  <si>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</si>
  <si>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</si>
  <si>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</si>
  <si>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</si>
  <si>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</si>
  <si>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</si>
  <si>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</si>
  <si>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</si>
  <si>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</si>
  <si>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</si>
  <si>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</si>
  <si>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</si>
  <si>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</si>
  <si>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</si>
  <si>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</si>
  <si>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</si>
  <si>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</si>
  <si>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</si>
  <si>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</si>
  <si>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</si>
  <si>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</si>
  <si>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</si>
  <si>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</si>
  <si>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</si>
  <si>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</si>
  <si>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</si>
  <si>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</si>
  <si>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</si>
  <si>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</si>
  <si>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</si>
  <si>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</si>
  <si>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</si>
  <si>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</si>
  <si>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</si>
  <si>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</si>
  <si>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</si>
  <si>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</si>
  <si>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</si>
  <si>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</si>
  <si>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</si>
  <si>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</si>
  <si>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</si>
  <si>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</si>
  <si>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</si>
  <si>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</si>
  <si>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</si>
  <si>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</si>
  <si>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</si>
  <si>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</si>
  <si>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</si>
  <si>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</si>
  <si>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</si>
  <si>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</si>
  <si>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</si>
  <si>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</si>
  <si>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</si>
  <si>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</si>
  <si>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</si>
  <si>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</si>
  <si>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</si>
  <si>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</si>
  <si>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</si>
  <si>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</si>
  <si>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</si>
  <si>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</si>
  <si>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</si>
  <si>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</si>
  <si>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</si>
  <si>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</si>
  <si>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</si>
  <si>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</si>
  <si>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</si>
  <si>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</si>
  <si>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</si>
  <si>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</si>
  <si>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</si>
  <si>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</si>
  <si>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</si>
  <si>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</si>
  <si>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</si>
  <si>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</si>
  <si>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</si>
  <si>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</si>
  <si>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</si>
  <si>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</si>
  <si>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</si>
  <si>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</si>
  <si>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</si>
  <si>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</si>
  <si>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</si>
  <si>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</si>
  <si>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</si>
  <si>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</si>
  <si>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</si>
  <si>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</si>
  <si>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</si>
  <si>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</si>
  <si>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</si>
  <si>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</si>
  <si>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</si>
  <si>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</si>
  <si>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</si>
  <si>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</si>
  <si>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</si>
  <si>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</si>
  <si>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</si>
  <si>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</si>
  <si>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</si>
  <si>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</si>
  <si>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</si>
  <si>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</si>
  <si>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</si>
  <si>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</si>
  <si>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</si>
  <si>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</si>
  <si>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</si>
  <si>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</si>
  <si>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</si>
  <si>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</si>
  <si>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</si>
  <si>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</si>
  <si>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</si>
  <si>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</si>
  <si>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</si>
  <si>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</si>
  <si>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</si>
  <si>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</si>
  <si>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</si>
  <si>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</si>
  <si>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</si>
  <si>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</si>
  <si>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</si>
  <si>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</si>
  <si>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</si>
  <si>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</si>
  <si>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</si>
  <si>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</si>
  <si>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</si>
  <si>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</si>
  <si>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</si>
  <si>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</si>
  <si>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</si>
  <si>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</si>
  <si>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</si>
  <si>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</si>
  <si>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</si>
  <si>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</si>
  <si>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</si>
  <si>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</si>
  <si>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</si>
  <si>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</si>
  <si>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</si>
  <si>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</si>
  <si>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</si>
  <si>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</si>
  <si>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</si>
  <si>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</si>
  <si>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</si>
  <si>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</si>
  <si>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</si>
  <si>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</si>
  <si>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</si>
  <si>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</si>
  <si>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</si>
  <si>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</si>
  <si>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</si>
  <si>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</si>
  <si>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</si>
  <si>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</si>
  <si>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</si>
  <si>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</si>
  <si>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</si>
  <si>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</si>
  <si>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</si>
  <si>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</si>
  <si>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</si>
  <si>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</si>
  <si>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</si>
  <si>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</si>
  <si>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</si>
  <si>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</si>
  <si>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</si>
  <si>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</si>
  <si>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</si>
  <si>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</si>
  <si>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</si>
  <si>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</si>
  <si>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</si>
  <si>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</si>
  <si>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</si>
  <si>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</si>
  <si>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</si>
  <si>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</si>
  <si>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</si>
  <si>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</si>
  <si>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</si>
  <si>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</si>
  <si>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</si>
  <si>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</si>
  <si>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</si>
  <si>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</si>
  <si>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</si>
  <si>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</si>
  <si>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</si>
  <si>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</si>
  <si>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</si>
  <si>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</si>
  <si>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</si>
  <si>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</si>
  <si>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</si>
  <si>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</si>
  <si>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</si>
  <si>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</si>
  <si>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</si>
  <si>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</si>
  <si>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</si>
  <si>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</si>
  <si>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</si>
  <si>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</si>
  <si>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</si>
  <si>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</si>
  <si>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</si>
  <si>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</si>
  <si>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</si>
  <si>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</si>
  <si>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</si>
  <si>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</si>
  <si>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</si>
  <si>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</si>
  <si>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</si>
  <si>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</si>
  <si>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</si>
  <si>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</si>
  <si>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</si>
  <si>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</si>
  <si>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</si>
  <si>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</si>
  <si>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</si>
  <si>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</si>
  <si>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</si>
  <si>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</si>
  <si>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</si>
  <si>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</si>
  <si>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</si>
  <si>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</si>
  <si>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</si>
  <si>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</si>
  <si>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</si>
  <si>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</si>
  <si>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</si>
  <si>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</si>
  <si>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</si>
  <si>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</si>
  <si>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</si>
  <si>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</si>
  <si>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</si>
  <si>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</si>
  <si>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</si>
  <si>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</si>
  <si>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</si>
  <si>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</si>
  <si>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</si>
  <si>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</si>
  <si>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</si>
  <si>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</si>
  <si>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</si>
  <si>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</si>
  <si>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</si>
  <si>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</si>
  <si>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</si>
  <si>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</si>
  <si>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</si>
  <si>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</si>
  <si>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</si>
  <si>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</si>
  <si>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</si>
  <si>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</si>
  <si>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</si>
  <si>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</si>
  <si>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</si>
  <si>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</si>
  <si>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</si>
  <si>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</si>
  <si>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</si>
  <si>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</si>
  <si>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</si>
  <si>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</si>
  <si>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</si>
  <si>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</si>
  <si>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</si>
  <si>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</si>
  <si>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</si>
  <si>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</si>
  <si>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</si>
  <si>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</si>
  <si>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</si>
  <si>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</si>
  <si>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</si>
  <si>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</si>
  <si>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</si>
  <si>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</si>
  <si>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</si>
  <si>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</si>
  <si>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</si>
  <si>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</si>
  <si>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</si>
  <si>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</si>
  <si>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</si>
  <si>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</si>
  <si>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</si>
  <si>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</si>
  <si>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</si>
  <si>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</si>
  <si>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</si>
  <si>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</si>
  <si>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</si>
  <si>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</si>
  <si>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</si>
  <si>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</si>
  <si>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</si>
  <si>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</si>
  <si>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</si>
  <si>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</si>
  <si>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</si>
  <si>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</si>
  <si>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</si>
  <si>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</si>
  <si>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</si>
  <si>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</si>
  <si>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</si>
  <si>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</si>
  <si>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</si>
  <si>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</si>
  <si>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</si>
  <si>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</si>
  <si>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</si>
  <si>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</si>
  <si>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</si>
  <si>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</si>
  <si>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</si>
  <si>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</si>
  <si>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</si>
  <si>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</si>
  <si>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</si>
  <si>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</si>
  <si>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</si>
  <si>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</si>
  <si>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</si>
  <si>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</si>
  <si>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</si>
  <si>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</si>
  <si>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</si>
  <si>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</si>
  <si>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</si>
  <si>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</si>
  <si>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</si>
  <si>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</si>
  <si>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</si>
  <si>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</si>
  <si>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</si>
  <si>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</si>
  <si>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</si>
  <si>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</si>
  <si>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</si>
  <si>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</si>
  <si>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</si>
  <si>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</si>
  <si>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</si>
  <si>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</si>
  <si>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</si>
  <si>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</si>
  <si>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</si>
  <si>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</si>
  <si>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</si>
  <si>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</si>
  <si>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</si>
  <si>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</si>
  <si>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</si>
  <si>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</si>
  <si>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</si>
  <si>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</si>
  <si>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</si>
  <si>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</si>
  <si>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</si>
  <si>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</si>
  <si>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</si>
  <si>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</si>
  <si>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</si>
  <si>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</si>
  <si>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</si>
  <si>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</si>
  <si>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</si>
  <si>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</si>
  <si>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</si>
  <si>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</si>
  <si>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</si>
  <si>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</si>
  <si>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</si>
  <si>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</si>
  <si>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</si>
  <si>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</si>
  <si>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</si>
  <si>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</si>
  <si>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</si>
  <si>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</si>
  <si>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</si>
  <si>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</si>
  <si>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</si>
  <si>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</si>
  <si>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</si>
  <si>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</si>
  <si>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</si>
  <si>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</si>
  <si>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</si>
  <si>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</si>
  <si>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</si>
  <si>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</si>
  <si>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</si>
  <si>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</si>
  <si>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</si>
  <si>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</si>
  <si>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</si>
  <si>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</si>
  <si>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</si>
  <si>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</si>
  <si>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</si>
  <si>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</si>
  <si>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</si>
  <si>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</si>
  <si>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</si>
  <si>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</si>
  <si>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</si>
  <si>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</si>
  <si>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</si>
  <si>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</si>
  <si>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</si>
  <si>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</si>
  <si>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</si>
  <si>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</si>
  <si>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</si>
  <si>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</si>
  <si>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</si>
  <si>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</si>
  <si>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</si>
  <si>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</si>
  <si>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</si>
  <si>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</si>
  <si>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</si>
  <si>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</si>
  <si>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</si>
  <si>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</si>
  <si>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</si>
  <si>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</si>
  <si>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</si>
  <si>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</si>
  <si>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</si>
  <si>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</si>
  <si>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</si>
  <si>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</si>
  <si>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</si>
  <si>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</si>
  <si>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</si>
  <si>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</si>
  <si>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</si>
  <si>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</si>
  <si>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</si>
  <si>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</si>
  <si>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</si>
  <si>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</si>
  <si>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</si>
  <si>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</si>
  <si>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</si>
  <si>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</si>
  <si>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</si>
  <si>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</si>
  <si>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</si>
  <si>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</si>
  <si>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</si>
  <si>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</si>
  <si>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</si>
  <si>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</si>
  <si>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</si>
  <si>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</si>
  <si>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</si>
  <si>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</si>
  <si>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</si>
  <si>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</si>
  <si>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</si>
  <si>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</si>
  <si>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</si>
  <si>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</si>
  <si>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</si>
  <si>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</si>
  <si>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</si>
  <si>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</si>
  <si>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</si>
  <si>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</si>
  <si>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</si>
  <si>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</si>
  <si>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</si>
  <si>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</si>
  <si>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</si>
  <si>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</si>
  <si>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</si>
  <si>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</si>
  <si>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</si>
  <si>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</si>
  <si>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</si>
  <si>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</si>
  <si>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</si>
  <si>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</si>
  <si>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</si>
  <si>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</si>
  <si>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</si>
  <si>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</si>
  <si>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</si>
  <si>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</si>
  <si>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</si>
  <si>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</si>
  <si>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</si>
  <si>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</si>
  <si>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</si>
  <si>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</si>
  <si>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</si>
  <si>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</si>
  <si>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</si>
  <si>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</si>
  <si>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</si>
  <si>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</si>
  <si>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</si>
  <si>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</si>
  <si>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</si>
  <si>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</si>
  <si>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</si>
  <si>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</si>
  <si>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</si>
  <si>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</si>
  <si>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</si>
  <si>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</si>
  <si>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</si>
  <si>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</si>
  <si>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</si>
  <si>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</si>
  <si>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</si>
  <si>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</si>
  <si>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</si>
  <si>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</si>
  <si>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</si>
  <si>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</si>
  <si>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</si>
  <si>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</si>
  <si>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</si>
  <si>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</si>
  <si>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</si>
  <si>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</si>
  <si>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</si>
  <si>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</si>
  <si>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</si>
  <si>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</si>
  <si>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</si>
  <si>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</si>
  <si>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</si>
  <si>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</si>
  <si>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</si>
  <si>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</si>
  <si>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</si>
  <si>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</si>
  <si>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</si>
  <si>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</si>
  <si>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</si>
  <si>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</si>
  <si>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</si>
  <si>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</si>
  <si>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</si>
  <si>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</si>
  <si>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</si>
  <si>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</si>
  <si>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</si>
  <si>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</si>
  <si>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</si>
  <si>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</si>
  <si>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</si>
  <si>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</si>
  <si>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</si>
  <si>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</si>
  <si>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</si>
  <si>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</si>
  <si>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</si>
  <si>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</si>
  <si>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</si>
  <si>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</si>
  <si>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</si>
  <si>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</si>
  <si>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</si>
  <si>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</si>
  <si>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</si>
  <si>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</si>
  <si>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</si>
  <si>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</si>
  <si>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</si>
  <si>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</si>
  <si>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</si>
  <si>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</si>
  <si>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</si>
  <si>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</si>
  <si>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</si>
  <si>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</si>
  <si>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</si>
  <si>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</si>
  <si>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</si>
  <si>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</si>
  <si>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</si>
  <si>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</si>
  <si>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</si>
  <si>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</si>
  <si>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</si>
  <si>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</si>
  <si>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</si>
  <si>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</si>
  <si>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</si>
  <si>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</si>
  <si>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</si>
  <si>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</si>
  <si>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</si>
  <si>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</si>
  <si>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</si>
  <si>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</si>
  <si>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</si>
  <si>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</si>
  <si>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</si>
  <si>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</si>
  <si>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</si>
  <si>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</si>
  <si>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</si>
  <si>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</si>
  <si>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</si>
  <si>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</si>
  <si>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</si>
  <si>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</si>
  <si>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</si>
  <si>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</si>
  <si>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</si>
  <si>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</si>
  <si>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</si>
  <si>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</si>
  <si>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</si>
  <si>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</si>
  <si>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</si>
  <si>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</si>
  <si>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</si>
  <si>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</si>
  <si>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</si>
  <si>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</si>
  <si>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</si>
  <si>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</si>
  <si>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</si>
  <si>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</si>
  <si>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</si>
  <si>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</si>
  <si>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</si>
  <si>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</si>
  <si>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</si>
  <si>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</si>
  <si>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</si>
  <si>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</si>
  <si>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</si>
  <si>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</si>
  <si>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</si>
  <si>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</si>
  <si>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</si>
  <si>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</si>
  <si>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</si>
  <si>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</si>
  <si>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</si>
  <si>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</si>
  <si>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</si>
  <si>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</si>
  <si>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</si>
  <si>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</si>
  <si>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</si>
  <si>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</si>
  <si>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</si>
  <si>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</si>
  <si>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</si>
  <si>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</si>
  <si>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</si>
  <si>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</si>
  <si>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</si>
  <si>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</si>
  <si>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</si>
  <si>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</si>
  <si>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</si>
  <si>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</si>
  <si>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</si>
  <si>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</si>
  <si>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</si>
  <si>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</si>
  <si>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</si>
  <si>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</si>
  <si>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</si>
  <si>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</si>
  <si>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</si>
  <si>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</si>
  <si>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</si>
  <si>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</si>
  <si>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</si>
  <si>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</si>
  <si>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</si>
  <si>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</si>
  <si>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</si>
  <si>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</si>
  <si>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</si>
  <si>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</si>
  <si>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</si>
  <si>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</si>
  <si>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</si>
  <si>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</si>
  <si>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</si>
  <si>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</si>
  <si>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</si>
  <si>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</si>
  <si>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</si>
  <si>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</si>
  <si>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</si>
  <si>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</si>
  <si>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</si>
  <si>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</si>
  <si>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</si>
  <si>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</si>
  <si>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</si>
  <si>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</si>
  <si>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</si>
  <si>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</si>
  <si>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</si>
  <si>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</si>
  <si>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</si>
  <si>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</si>
  <si>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</si>
  <si>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</si>
  <si>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</si>
  <si>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</si>
  <si>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</si>
  <si>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</si>
  <si>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</si>
  <si>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</si>
  <si>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</si>
  <si>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</si>
  <si>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</si>
  <si>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</si>
  <si>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</si>
  <si>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</si>
  <si>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</si>
  <si>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</si>
  <si>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</si>
  <si>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</si>
  <si>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</si>
  <si>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</si>
  <si>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</si>
  <si>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</si>
  <si>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</si>
  <si>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</si>
  <si>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</si>
  <si>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</si>
  <si>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</si>
  <si>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</si>
  <si>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</si>
  <si>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</si>
  <si>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</si>
  <si>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</si>
  <si>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</si>
  <si>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</si>
  <si>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</si>
  <si>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</si>
  <si>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</si>
  <si>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</si>
  <si>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</si>
  <si>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</si>
  <si>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</si>
  <si>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</si>
  <si>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</si>
  <si>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</si>
  <si>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</si>
  <si>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</si>
  <si>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</si>
  <si>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</si>
  <si>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</si>
  <si>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</si>
  <si>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</si>
  <si>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</si>
  <si>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</si>
  <si>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</si>
  <si>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</si>
  <si>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</si>
  <si>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</si>
  <si>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</si>
  <si>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</si>
  <si>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</si>
  <si>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</si>
  <si>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</si>
  <si>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</si>
  <si>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</si>
  <si>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</si>
  <si>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</si>
  <si>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</si>
  <si>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</si>
  <si>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</si>
  <si>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</si>
  <si>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</si>
  <si>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</si>
  <si>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</si>
  <si>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</si>
  <si>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</si>
  <si>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</si>
  <si>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</si>
  <si>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</si>
  <si>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</si>
  <si>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</si>
  <si>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</si>
  <si>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</si>
  <si>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</si>
  <si>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</si>
  <si>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</si>
  <si>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</si>
  <si>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</si>
  <si>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</si>
  <si>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</si>
  <si>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</si>
  <si>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</si>
  <si>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</si>
  <si>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</si>
  <si>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</si>
  <si>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</si>
  <si>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</si>
  <si>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</si>
  <si>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</si>
  <si>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</si>
  <si>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</si>
  <si>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</si>
  <si>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</si>
  <si>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</si>
  <si>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</si>
  <si>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</si>
  <si>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</si>
  <si>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</si>
  <si>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</si>
  <si>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</si>
  <si>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</si>
  <si>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</si>
  <si>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</si>
  <si>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</si>
  <si>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</si>
  <si>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</si>
  <si>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</si>
  <si>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</si>
  <si>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</si>
  <si>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</si>
  <si>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</si>
  <si>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</si>
  <si>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</si>
  <si>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</si>
  <si>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</si>
  <si>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</si>
  <si>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</si>
  <si>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</si>
  <si>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</si>
  <si>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</si>
  <si>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</si>
  <si>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</si>
  <si>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</si>
  <si>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</si>
  <si>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</si>
  <si>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</si>
  <si>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</si>
  <si>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</si>
  <si>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</si>
  <si>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</si>
  <si>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</si>
  <si>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</si>
  <si>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</si>
  <si>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</si>
  <si>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</si>
  <si>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</si>
  <si>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</si>
  <si>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</si>
  <si>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</si>
  <si>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</si>
  <si>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</si>
  <si>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</si>
  <si>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</si>
  <si>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</si>
  <si>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</si>
  <si>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</si>
  <si>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</si>
  <si>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</si>
  <si>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</si>
  <si>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</si>
  <si>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</si>
  <si>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</si>
  <si>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</si>
  <si>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</si>
  <si>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</si>
  <si>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</si>
  <si>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</si>
  <si>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</si>
  <si>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</si>
  <si>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</si>
  <si>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</si>
  <si>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</si>
  <si>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</si>
  <si>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</si>
  <si>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</si>
  <si>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</si>
  <si>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</si>
  <si>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</si>
  <si>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</si>
  <si>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</si>
  <si>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</si>
  <si>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</si>
  <si>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</si>
  <si>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</si>
  <si>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</si>
  <si>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</si>
  <si>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</si>
  <si>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</si>
  <si>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</si>
  <si>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</si>
  <si>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</si>
  <si>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</si>
  <si>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</si>
  <si>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</si>
  <si>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</si>
  <si>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</si>
  <si>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</si>
  <si>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</si>
  <si>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</si>
  <si>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</si>
  <si>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</si>
  <si>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</si>
  <si>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</si>
  <si>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</si>
  <si>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</si>
  <si>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</si>
  <si>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</si>
  <si>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</si>
  <si>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</si>
  <si>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</si>
  <si>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</si>
  <si>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</si>
  <si>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</si>
  <si>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</si>
  <si>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</si>
  <si>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</si>
  <si>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</si>
  <si>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</si>
  <si>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</si>
  <si>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</si>
  <si>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</si>
  <si>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</si>
  <si>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</si>
  <si>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</si>
  <si>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</si>
  <si>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</si>
  <si>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</si>
  <si>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</si>
  <si>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</si>
  <si>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</si>
  <si>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</si>
  <si>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</si>
  <si>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</si>
  <si>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</si>
  <si>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</si>
  <si>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</si>
  <si>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</si>
  <si>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</si>
  <si>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</si>
  <si>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</si>
  <si>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</si>
  <si>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</si>
  <si>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</si>
  <si>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</si>
  <si>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</si>
  <si>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</si>
  <si>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</si>
  <si>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</si>
  <si>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</si>
  <si>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</si>
  <si>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</si>
  <si>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</si>
  <si>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</si>
  <si>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</si>
  <si>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</si>
  <si>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</si>
  <si>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</si>
  <si>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</si>
  <si>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</si>
  <si>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</si>
  <si>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</si>
  <si>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</si>
  <si>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</si>
  <si>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</si>
  <si>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</si>
  <si>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</si>
  <si>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</si>
  <si>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</si>
  <si>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</si>
  <si>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</si>
  <si>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</si>
  <si>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</si>
  <si>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</si>
  <si>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</si>
  <si>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</si>
  <si>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</si>
  <si>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</si>
  <si>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</si>
  <si>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</si>
  <si>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</si>
  <si>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</si>
  <si>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</si>
  <si>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</si>
  <si>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</si>
  <si>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</si>
  <si>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</si>
  <si>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</si>
  <si>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</si>
  <si>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</si>
  <si>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</si>
  <si>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</si>
  <si>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</si>
  <si>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</si>
  <si>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</si>
  <si>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</si>
  <si>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</si>
  <si>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</si>
  <si>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</si>
  <si>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</si>
  <si>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</si>
  <si>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</si>
  <si>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</si>
  <si>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</si>
  <si>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</si>
  <si>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</si>
  <si>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</si>
  <si>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</si>
  <si>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</si>
  <si>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</si>
  <si>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</si>
  <si>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</si>
  <si>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</si>
  <si>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</si>
  <si>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</si>
  <si>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</si>
  <si>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</si>
  <si>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</si>
  <si>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</si>
  <si>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</si>
  <si>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</si>
  <si>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</si>
  <si>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</si>
  <si>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</si>
  <si>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</si>
  <si>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</si>
  <si>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</si>
  <si>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</si>
  <si>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</si>
  <si>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</si>
  <si>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</si>
  <si>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</si>
  <si>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</si>
  <si>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</si>
  <si>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</si>
  <si>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</si>
  <si>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</si>
  <si>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</si>
  <si>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</si>
  <si>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</si>
  <si>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</si>
  <si>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</si>
  <si>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</si>
  <si>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</si>
  <si>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</si>
  <si>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</si>
  <si>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</si>
  <si>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</si>
  <si>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</si>
  <si>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</si>
  <si>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</si>
  <si>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</si>
  <si>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</si>
  <si>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</si>
  <si>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</si>
  <si>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</si>
  <si>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</si>
  <si>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</si>
  <si>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</si>
  <si>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</si>
  <si>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</si>
  <si>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</si>
  <si>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</si>
  <si>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</si>
  <si>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</si>
  <si>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</si>
  <si>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</si>
  <si>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</si>
  <si>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</si>
  <si>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</si>
  <si>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</si>
  <si>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</si>
  <si>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</si>
  <si>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</si>
  <si>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</si>
  <si>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</si>
  <si>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</si>
  <si>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</si>
  <si>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</si>
  <si>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</si>
  <si>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</si>
  <si>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</si>
  <si>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</si>
  <si>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</si>
  <si>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</si>
  <si>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</si>
  <si>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</si>
  <si>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</si>
  <si>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</si>
  <si>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</si>
  <si>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</si>
  <si>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</si>
  <si>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</si>
  <si>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</si>
  <si>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</si>
  <si>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</si>
  <si>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</si>
  <si>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</si>
  <si>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</si>
  <si>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</si>
  <si>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</si>
  <si>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</si>
  <si>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</si>
  <si>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</si>
  <si>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</si>
  <si>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</si>
  <si>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</si>
  <si>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</si>
  <si>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</si>
  <si>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</si>
  <si>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</si>
  <si>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</si>
  <si>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</si>
  <si>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</si>
  <si>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</si>
  <si>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</si>
  <si>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</si>
  <si>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</si>
  <si>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</si>
  <si>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</si>
  <si>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</si>
  <si>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</si>
  <si>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</si>
  <si>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</si>
  <si>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</si>
  <si>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</si>
  <si>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</si>
  <si>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</si>
  <si>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</si>
  <si>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</si>
  <si>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</si>
  <si>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</si>
  <si>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</si>
  <si>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</si>
  <si>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</si>
  <si>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</si>
  <si>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</si>
  <si>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</si>
  <si>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</si>
  <si>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</si>
  <si>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</si>
  <si>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</si>
  <si>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</si>
  <si>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</si>
  <si>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</si>
  <si>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</si>
  <si>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</si>
  <si>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</si>
  <si>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</si>
  <si>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</si>
  <si>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</si>
  <si>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</si>
  <si>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</si>
  <si>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</si>
  <si>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</si>
  <si>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</si>
  <si>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</si>
  <si>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</si>
  <si>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</si>
  <si>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</si>
  <si>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</si>
  <si>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</si>
  <si>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</si>
  <si>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</si>
  <si>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</si>
  <si>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</si>
  <si>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</si>
  <si>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</si>
  <si>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</si>
  <si>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</si>
  <si>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</si>
  <si>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</si>
  <si>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</si>
  <si>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</si>
  <si>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</si>
  <si>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</si>
  <si>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</si>
  <si>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</si>
  <si>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</si>
  <si>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</si>
  <si>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</si>
  <si>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</si>
  <si>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</si>
  <si>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</si>
  <si>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</si>
  <si>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</si>
  <si>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</si>
  <si>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</si>
  <si>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</si>
  <si>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</si>
  <si>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</si>
  <si>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</si>
  <si>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</si>
  <si>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</si>
  <si>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</si>
  <si>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</si>
  <si>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</si>
  <si>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</si>
  <si>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</si>
  <si>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</si>
  <si>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</si>
  <si>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</si>
  <si>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</si>
  <si>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</si>
  <si>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</si>
  <si>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</si>
  <si>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</si>
  <si>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</si>
  <si>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</si>
  <si>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</si>
  <si>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</si>
  <si>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</si>
  <si>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</si>
  <si>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</si>
  <si>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</si>
  <si>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</si>
  <si>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</si>
  <si>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</si>
  <si>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</si>
  <si>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</si>
  <si>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</si>
  <si>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</si>
  <si>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</si>
  <si>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</si>
  <si>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</si>
  <si>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</si>
  <si>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</si>
  <si>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</si>
  <si>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</si>
  <si>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</si>
  <si>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</si>
  <si>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</si>
  <si>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</si>
  <si>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</si>
  <si>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</si>
  <si>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</si>
  <si>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</si>
  <si>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</si>
  <si>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</si>
  <si>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</si>
  <si>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</si>
  <si>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</si>
  <si>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</si>
  <si>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</si>
  <si>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</si>
  <si>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</si>
  <si>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</si>
  <si>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</si>
  <si>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</si>
  <si>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</si>
  <si>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</si>
  <si>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</si>
  <si>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</si>
  <si>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</si>
  <si>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</si>
  <si>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</si>
  <si>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</si>
  <si>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</si>
  <si>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</si>
  <si>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</si>
  <si>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</si>
  <si>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</si>
  <si>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</si>
  <si>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</si>
  <si>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</si>
  <si>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</si>
  <si>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</si>
  <si>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</si>
  <si>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</si>
  <si>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</si>
  <si>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</si>
  <si>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</si>
  <si>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</si>
  <si>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</si>
  <si>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</si>
  <si>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</si>
  <si>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</si>
  <si>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</si>
  <si>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</si>
  <si>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</si>
  <si>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</si>
  <si>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</si>
  <si>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</si>
  <si>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</si>
  <si>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</si>
  <si>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</si>
  <si>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</si>
  <si>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</si>
  <si>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</si>
  <si>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</si>
  <si>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</si>
  <si>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</si>
  <si>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</si>
  <si>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</si>
  <si>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</si>
  <si>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</si>
  <si>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</si>
  <si>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</si>
  <si>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</si>
  <si>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</si>
  <si>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</si>
  <si>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</si>
  <si>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</si>
  <si>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</si>
  <si>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</si>
  <si>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</si>
  <si>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</si>
  <si>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</si>
  <si>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</si>
  <si>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</si>
  <si>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</si>
  <si>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</si>
  <si>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</si>
  <si>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</si>
  <si>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</si>
  <si>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</si>
  <si>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</si>
  <si>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</si>
  <si>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</si>
  <si>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</si>
  <si>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</si>
  <si>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</si>
  <si>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</si>
  <si>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</si>
  <si>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</si>
  <si>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</si>
  <si>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</si>
  <si>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</si>
  <si>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</si>
  <si>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</si>
  <si>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</si>
  <si>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</si>
  <si>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</si>
  <si>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</si>
  <si>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</si>
  <si>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</si>
  <si>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</si>
  <si>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</si>
  <si>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</si>
  <si>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</si>
  <si>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</si>
  <si>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</si>
  <si>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</si>
  <si>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</si>
  <si>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</si>
  <si>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</si>
  <si>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</si>
  <si>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</si>
  <si>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</si>
  <si>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</si>
  <si>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</si>
  <si>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</si>
  <si>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</si>
  <si>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</si>
  <si>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</si>
  <si>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</si>
  <si>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</si>
  <si>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</si>
  <si>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</si>
  <si>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</si>
  <si>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</si>
  <si>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</si>
  <si>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</si>
  <si>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</si>
  <si>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</si>
  <si>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</si>
  <si>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</si>
  <si>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</si>
  <si>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</si>
  <si>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</si>
  <si>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</si>
  <si>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</si>
  <si>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</si>
  <si>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</si>
  <si>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</si>
  <si>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</si>
  <si>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</si>
  <si>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</si>
  <si>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</si>
  <si>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</si>
  <si>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</si>
  <si>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</si>
  <si>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</si>
  <si>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</si>
  <si>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</si>
  <si>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</si>
  <si>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</si>
  <si>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</si>
  <si>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</si>
  <si>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</si>
  <si>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</si>
  <si>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</si>
  <si>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</si>
  <si>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</si>
  <si>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</si>
  <si>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</si>
  <si>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</si>
  <si>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</si>
  <si>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</si>
  <si>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</si>
  <si>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</si>
  <si>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</si>
  <si>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</si>
  <si>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</si>
  <si>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</si>
  <si>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</si>
  <si>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</si>
  <si>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</si>
  <si>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</si>
  <si>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</si>
  <si>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</si>
  <si>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</si>
  <si>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</si>
  <si>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</si>
  <si>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</si>
  <si>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</si>
  <si>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</si>
  <si>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</si>
  <si>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</si>
  <si>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</si>
  <si>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</si>
  <si>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</si>
  <si>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</si>
  <si>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</si>
  <si>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</si>
  <si>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</si>
  <si>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</si>
  <si>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</si>
  <si>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</si>
  <si>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</si>
  <si>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</si>
  <si>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</si>
  <si>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</si>
  <si>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</si>
  <si>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</si>
  <si>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</si>
  <si>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</si>
  <si>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</si>
  <si>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</si>
  <si>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</si>
  <si>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</si>
  <si>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</si>
  <si>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</si>
  <si>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</si>
  <si>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</si>
  <si>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</si>
  <si>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</si>
  <si>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</si>
  <si>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</si>
  <si>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</si>
  <si>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</si>
  <si>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</si>
  <si>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</si>
  <si>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</si>
  <si>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</si>
  <si>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</si>
  <si>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</si>
  <si>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</si>
  <si>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</si>
  <si>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</si>
  <si>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</si>
  <si>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</si>
  <si>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</si>
  <si>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</si>
  <si>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</si>
  <si>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</si>
  <si>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</si>
  <si>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</si>
  <si>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</si>
  <si>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</si>
  <si>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</si>
  <si>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</si>
  <si>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</si>
  <si>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</si>
  <si>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</si>
  <si>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</si>
  <si>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</si>
  <si>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</si>
  <si>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</si>
  <si>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</si>
  <si>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</si>
  <si>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</si>
  <si>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</si>
  <si>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</si>
  <si>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</si>
  <si>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</si>
  <si>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</si>
  <si>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</si>
  <si>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</si>
  <si>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</si>
  <si>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</si>
  <si>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</si>
  <si>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</si>
  <si>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</si>
  <si>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</si>
  <si>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</si>
  <si>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</si>
  <si>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</si>
  <si>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</si>
  <si>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</si>
  <si>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</si>
  <si>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</si>
  <si>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</si>
  <si>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</si>
  <si>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</si>
  <si>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</si>
  <si>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</si>
  <si>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</si>
  <si>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</si>
  <si>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</si>
  <si>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</si>
  <si>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</si>
  <si>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</si>
  <si>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</si>
  <si>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</si>
  <si>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</si>
  <si>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</si>
  <si>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</si>
  <si>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</si>
  <si>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</si>
  <si>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</si>
  <si>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</si>
  <si>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</si>
  <si>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</si>
  <si>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</si>
  <si>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</si>
  <si>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</si>
  <si>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</si>
  <si>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</si>
  <si>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</si>
  <si>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</si>
  <si>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</si>
  <si>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</si>
  <si>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</si>
  <si>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</si>
  <si>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</si>
  <si>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</si>
  <si>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</si>
  <si>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</si>
  <si>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</si>
  <si>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</si>
  <si>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</si>
  <si>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</si>
  <si>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</si>
  <si>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</si>
  <si>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</si>
  <si>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</si>
  <si>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</si>
  <si>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</si>
  <si>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</si>
  <si>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</si>
  <si>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</si>
  <si>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</si>
  <si>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</si>
  <si>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</si>
  <si>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</si>
  <si>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</si>
  <si>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</si>
  <si>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</si>
  <si>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</si>
  <si>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</si>
  <si>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</si>
  <si>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</si>
  <si>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</si>
  <si>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</si>
  <si>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</si>
  <si>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</si>
  <si>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</si>
  <si>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</si>
  <si>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</si>
  <si>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</si>
  <si>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</si>
  <si>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</si>
  <si>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</si>
  <si>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</si>
  <si>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</si>
  <si>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</si>
  <si>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</si>
  <si>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</si>
  <si>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</si>
  <si>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</si>
  <si>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</si>
  <si>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</si>
  <si>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</si>
  <si>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</si>
  <si>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</si>
  <si>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</si>
  <si>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</si>
  <si>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</si>
  <si>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</si>
  <si>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</si>
  <si>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</si>
  <si>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</si>
  <si>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</si>
  <si>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</si>
  <si>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</si>
  <si>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</si>
  <si>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</si>
  <si>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</si>
  <si>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</si>
  <si>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</si>
  <si>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</si>
  <si>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</si>
  <si>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</si>
  <si>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</si>
  <si>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</si>
  <si>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</si>
  <si>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</si>
  <si>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</si>
  <si>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</si>
  <si>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</si>
  <si>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</si>
  <si>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</si>
  <si>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</si>
  <si>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</si>
  <si>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</si>
  <si>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</si>
  <si>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</si>
  <si>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</si>
  <si>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</si>
  <si>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</si>
  <si>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</si>
  <si>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</si>
  <si>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</si>
  <si>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</si>
  <si>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</si>
  <si>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</si>
  <si>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</si>
  <si>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</si>
  <si>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</si>
  <si>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</si>
  <si>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</si>
  <si>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</si>
  <si>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</si>
  <si>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</si>
  <si>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</si>
  <si>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</si>
  <si>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</si>
  <si>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</si>
  <si>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</si>
  <si>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</si>
  <si>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</si>
  <si>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</si>
  <si>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</si>
  <si>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</si>
  <si>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</si>
  <si>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</si>
  <si>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</si>
  <si>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</si>
  <si>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</si>
  <si>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</si>
  <si>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</si>
  <si>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</si>
  <si>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</si>
  <si>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</si>
  <si>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</si>
  <si>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</si>
  <si>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</si>
  <si>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</si>
  <si>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</si>
  <si>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</si>
  <si>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</si>
  <si>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</si>
  <si>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</si>
  <si>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</si>
  <si>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</si>
  <si>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</si>
  <si>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</si>
  <si>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</si>
  <si>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</si>
  <si>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</si>
  <si>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</si>
  <si>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</si>
  <si>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</si>
  <si>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</si>
  <si>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</si>
  <si>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</si>
  <si>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</si>
  <si>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</si>
  <si>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</si>
  <si>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</si>
  <si>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</si>
  <si>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</si>
  <si>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</si>
  <si>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</si>
  <si>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</si>
  <si>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</si>
  <si>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</si>
  <si>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</si>
  <si>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</si>
  <si>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</si>
  <si>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</si>
  <si>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</si>
  <si>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</si>
  <si>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</si>
  <si>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</si>
  <si>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</si>
  <si>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</si>
  <si>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</si>
  <si>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</si>
  <si>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</si>
  <si>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</si>
  <si>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</si>
  <si>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</si>
  <si>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</si>
  <si>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</si>
  <si>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</si>
  <si>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</si>
  <si>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</si>
  <si>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</si>
  <si>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</si>
  <si>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</si>
  <si>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</si>
  <si>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</si>
  <si>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</si>
  <si>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</si>
  <si>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</si>
  <si>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</si>
  <si>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</si>
  <si>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</si>
  <si>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</si>
  <si>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</si>
  <si>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</si>
  <si>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</si>
  <si>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</si>
  <si>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</si>
  <si>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</si>
  <si>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</si>
  <si>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</si>
  <si>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</si>
  <si>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</si>
  <si>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</si>
  <si>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</si>
  <si>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</si>
  <si>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</si>
  <si>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</si>
  <si>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</si>
  <si>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</si>
  <si>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</si>
  <si>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</si>
  <si>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</si>
  <si>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</si>
  <si>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</si>
  <si>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</si>
  <si>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</si>
  <si>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</si>
  <si>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</si>
  <si>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</si>
  <si>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</si>
  <si>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</si>
  <si>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</si>
  <si>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</si>
  <si>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</si>
  <si>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</si>
  <si>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</si>
  <si>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</si>
  <si>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</si>
  <si>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</si>
  <si>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</si>
  <si>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</si>
  <si>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</si>
  <si>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</si>
  <si>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</si>
  <si>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</si>
  <si>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</si>
  <si>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</si>
  <si>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</si>
  <si>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</si>
  <si>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</si>
  <si>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</si>
  <si>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</si>
  <si>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</si>
  <si>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</si>
  <si>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</si>
  <si>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</si>
  <si>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</si>
  <si>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</si>
  <si>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</si>
  <si>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</si>
  <si>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</si>
  <si>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</si>
  <si>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</si>
  <si>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</si>
  <si>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</si>
  <si>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</si>
  <si>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</si>
  <si>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</si>
  <si>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</si>
  <si>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</si>
  <si>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</si>
  <si>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</si>
  <si>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</si>
  <si>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</si>
  <si>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</si>
  <si>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</si>
  <si>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</si>
  <si>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</si>
  <si>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</si>
  <si>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</si>
  <si>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</si>
  <si>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</si>
  <si>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</si>
  <si>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</si>
  <si>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</si>
  <si>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</si>
  <si>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</si>
  <si>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</si>
  <si>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</si>
  <si>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</si>
  <si>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</si>
  <si>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</si>
  <si>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</si>
  <si>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</si>
  <si>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</si>
  <si>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</si>
  <si>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</si>
  <si>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</si>
  <si>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</si>
  <si>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</si>
  <si>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</si>
  <si>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</si>
  <si>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</si>
  <si>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</si>
  <si>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</si>
  <si>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</si>
  <si>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</si>
  <si>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</si>
  <si>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</si>
  <si>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</si>
  <si>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</si>
  <si>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</si>
  <si>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</si>
  <si>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</si>
  <si>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</si>
  <si>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</si>
  <si>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</si>
  <si>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</si>
  <si>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</si>
  <si>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</si>
  <si>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</si>
  <si>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</si>
  <si>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</si>
  <si>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</si>
  <si>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</si>
  <si>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</si>
  <si>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</si>
  <si>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</si>
  <si>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</si>
  <si>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</si>
  <si>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</si>
  <si>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</si>
  <si>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</si>
  <si>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</si>
  <si>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</si>
  <si>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</si>
  <si>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</si>
  <si>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</si>
  <si>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</si>
  <si>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</si>
  <si>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</si>
  <si>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</si>
  <si>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</si>
  <si>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</si>
  <si>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</si>
  <si>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</si>
  <si>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</si>
  <si>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</si>
  <si>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</si>
  <si>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</si>
  <si>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</si>
  <si>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</si>
  <si>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</si>
  <si>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</si>
  <si>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</si>
  <si>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</si>
  <si>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</si>
  <si>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</si>
  <si>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</si>
  <si>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</si>
  <si>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</si>
  <si>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</si>
  <si>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</si>
  <si>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</si>
  <si>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</si>
  <si>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</si>
  <si>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</si>
  <si>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</si>
  <si>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</si>
  <si>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</si>
  <si>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</si>
  <si>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</si>
  <si>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</si>
  <si>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</si>
  <si>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</si>
  <si>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</si>
  <si>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</si>
  <si>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</si>
  <si>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</si>
  <si>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</si>
  <si>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</si>
  <si>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</si>
  <si>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</si>
  <si>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</si>
  <si>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</si>
  <si>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</si>
  <si>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</si>
  <si>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</si>
  <si>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</si>
  <si>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</si>
  <si>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</si>
  <si>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</si>
  <si>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</si>
  <si>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</si>
  <si>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</si>
  <si>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</si>
  <si>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</si>
  <si>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</si>
  <si>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</si>
  <si>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</si>
  <si>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</si>
  <si>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</si>
  <si>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</si>
  <si>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</si>
  <si>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</si>
  <si>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</si>
  <si>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</si>
  <si>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</si>
  <si>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</si>
  <si>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</si>
  <si>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</si>
  <si>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</si>
  <si>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</si>
  <si>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</si>
  <si>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</si>
  <si>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</si>
  <si>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</si>
  <si>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</si>
  <si>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</si>
  <si>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</si>
  <si>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</si>
  <si>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</si>
  <si>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</si>
  <si>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</si>
  <si>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</si>
  <si>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</si>
  <si>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</si>
  <si>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</si>
  <si>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</si>
  <si>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</si>
  <si>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</si>
  <si>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</si>
  <si>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</si>
  <si>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</si>
  <si>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</si>
  <si>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</si>
  <si>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</si>
  <si>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</si>
  <si>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</si>
  <si>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</si>
  <si>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</si>
  <si>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</si>
  <si>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</si>
  <si>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</si>
  <si>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</si>
  <si>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</si>
  <si>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</si>
  <si>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</si>
  <si>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</si>
  <si>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</si>
  <si>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</si>
  <si>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</si>
  <si>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</si>
  <si>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</si>
  <si>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</si>
  <si>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</si>
  <si>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</si>
  <si>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</si>
  <si>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</si>
  <si>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</si>
  <si>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</si>
  <si>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</si>
  <si>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</si>
  <si>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</si>
  <si>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</si>
  <si>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</si>
  <si>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</si>
  <si>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</si>
  <si>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</si>
  <si>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</si>
  <si>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</si>
  <si>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</si>
  <si>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</si>
  <si>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</si>
  <si>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</si>
  <si>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</si>
  <si>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</si>
  <si>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</si>
  <si>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</si>
  <si>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</si>
  <si>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</si>
  <si>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</si>
  <si>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</si>
  <si>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</si>
  <si>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</si>
  <si>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</si>
  <si>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</si>
  <si>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</si>
  <si>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</si>
  <si>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</si>
  <si>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</si>
  <si>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</si>
  <si>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</si>
  <si>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</si>
  <si>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</si>
  <si>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</si>
  <si>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</si>
  <si>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</si>
  <si>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</si>
  <si>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</si>
  <si>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</si>
  <si>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</si>
  <si>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</si>
  <si>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</si>
  <si>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</si>
  <si>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</si>
  <si>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</si>
  <si>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</si>
  <si>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</si>
  <si>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</si>
  <si>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</si>
  <si>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</si>
  <si>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</si>
  <si>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</si>
  <si>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</si>
  <si>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</si>
  <si>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</si>
  <si>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</si>
  <si>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</si>
  <si>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</si>
  <si>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</si>
  <si>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</si>
  <si>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</si>
  <si>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</si>
  <si>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</si>
  <si>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</si>
  <si>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</si>
  <si>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</si>
  <si>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</si>
  <si>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</si>
  <si>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</si>
  <si>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</si>
  <si>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</si>
  <si>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</si>
  <si>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</si>
  <si>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</si>
  <si>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</si>
  <si>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</si>
  <si>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</si>
  <si>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</si>
  <si>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</si>
  <si>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</si>
  <si>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</si>
  <si>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</si>
  <si>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</si>
  <si>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</si>
  <si>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</si>
  <si>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</si>
  <si>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</si>
  <si>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</si>
  <si>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</si>
  <si>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</si>
  <si>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</si>
  <si>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</si>
  <si>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</si>
  <si>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</si>
  <si>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</si>
  <si>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</si>
  <si>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</si>
  <si>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</si>
  <si>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</si>
  <si>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</si>
  <si>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</si>
  <si>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</si>
  <si>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</si>
  <si>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</si>
  <si>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</si>
  <si>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</si>
  <si>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</si>
  <si>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</si>
  <si>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</si>
  <si>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</si>
  <si>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</si>
  <si>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</si>
  <si>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</si>
  <si>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</si>
  <si>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</si>
  <si>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</si>
  <si>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</si>
  <si>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</si>
  <si>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</si>
  <si>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</si>
  <si>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</si>
  <si>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</si>
  <si>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</si>
  <si>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</si>
  <si>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</si>
  <si>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</si>
  <si>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</si>
  <si>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</si>
  <si>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</si>
  <si>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</si>
  <si>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</si>
  <si>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</si>
  <si>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</si>
  <si>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</si>
  <si>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</si>
  <si>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</si>
  <si>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</si>
  <si>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</si>
  <si>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</si>
  <si>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</si>
  <si>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</si>
  <si>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</si>
  <si>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</si>
  <si>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</si>
  <si>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</si>
  <si>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</si>
  <si>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</si>
  <si>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</si>
  <si>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</si>
  <si>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</si>
  <si>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</si>
  <si>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</si>
  <si>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</si>
  <si>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</si>
  <si>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</si>
  <si>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</si>
  <si>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</si>
  <si>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</si>
  <si>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</si>
  <si>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</si>
  <si>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</si>
  <si>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</si>
  <si>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</si>
  <si>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</si>
  <si>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</si>
  <si>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</si>
  <si>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</si>
  <si>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</si>
  <si>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</si>
  <si>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</si>
  <si>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</si>
  <si>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</si>
  <si>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</si>
  <si>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</si>
  <si>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</si>
  <si>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</si>
  <si>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</si>
  <si>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</si>
  <si>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</si>
  <si>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</si>
  <si>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</si>
  <si>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</si>
  <si>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</si>
  <si>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</si>
  <si>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</si>
  <si>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</si>
  <si>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</si>
  <si>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</si>
  <si>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</si>
  <si>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</si>
  <si>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</si>
  <si>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</si>
  <si>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</si>
  <si>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</si>
  <si>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</si>
  <si>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</si>
  <si>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</si>
  <si>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</si>
  <si>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</si>
  <si>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</si>
  <si>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</si>
  <si>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</si>
  <si>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</si>
  <si>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</si>
  <si>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</si>
  <si>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</si>
  <si>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</si>
  <si>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</si>
  <si>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</si>
  <si>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</si>
  <si>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</si>
  <si>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</si>
  <si>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</si>
  <si>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</si>
  <si>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</si>
  <si>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</si>
  <si>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</si>
  <si>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</si>
  <si>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</si>
  <si>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</si>
  <si>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</si>
  <si>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</si>
  <si>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</si>
  <si>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</si>
  <si>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</si>
  <si>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</si>
  <si>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</si>
  <si>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</si>
  <si>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</si>
  <si>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</si>
  <si>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</si>
  <si>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</si>
  <si>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</si>
  <si>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</si>
  <si>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</si>
  <si>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</si>
  <si>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</si>
  <si>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</si>
  <si>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</si>
  <si>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</si>
  <si>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</si>
  <si>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</si>
  <si>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</si>
  <si>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</si>
  <si>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</si>
  <si>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</si>
  <si>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</si>
  <si>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</si>
  <si>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</si>
  <si>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</si>
  <si>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</si>
  <si>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</si>
  <si>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</si>
  <si>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</si>
  <si>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</si>
  <si>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</si>
  <si>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</si>
  <si>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</si>
  <si>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</si>
  <si>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</si>
  <si>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</si>
  <si>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</si>
  <si>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</si>
  <si>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</si>
  <si>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</si>
  <si>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</si>
  <si>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</si>
  <si>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</si>
  <si>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</si>
  <si>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</si>
  <si>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</si>
  <si>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</si>
  <si>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</si>
  <si>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</si>
  <si>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</si>
  <si>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</si>
  <si>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</si>
  <si>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</si>
  <si>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</si>
  <si>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</si>
  <si>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</si>
  <si>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</si>
  <si>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</si>
  <si>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</si>
  <si>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</si>
  <si>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</si>
  <si>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</si>
  <si>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</si>
  <si>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</si>
  <si>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</si>
  <si>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</si>
  <si>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</si>
  <si>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</si>
  <si>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</si>
  <si>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</si>
  <si>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</si>
  <si>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</si>
  <si>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</si>
  <si>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</si>
  <si>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</si>
  <si>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</si>
  <si>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</si>
  <si>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</si>
  <si>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</si>
  <si>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</si>
  <si>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</si>
  <si>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</si>
  <si>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</si>
  <si>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</si>
  <si>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</si>
  <si>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</si>
  <si>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</si>
  <si>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</si>
  <si>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</si>
  <si>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</si>
  <si>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</si>
  <si>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</si>
  <si>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</si>
  <si>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</si>
  <si>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</si>
  <si>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</si>
  <si>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</si>
  <si>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</si>
  <si>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</si>
  <si>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</si>
  <si>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</si>
  <si>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</si>
  <si>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</si>
  <si>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</si>
  <si>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</si>
  <si>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</si>
  <si>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</si>
  <si>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</si>
  <si>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</si>
  <si>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</si>
  <si>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</si>
  <si>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</si>
  <si>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</si>
  <si>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</si>
  <si>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</si>
  <si>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</si>
  <si>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</si>
  <si>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</si>
  <si>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</si>
  <si>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</si>
  <si>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</si>
  <si>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</si>
  <si>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</si>
  <si>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</si>
  <si>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</si>
  <si>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</si>
  <si>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</si>
  <si>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</si>
  <si>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</si>
  <si>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</si>
  <si>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</si>
  <si>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</si>
  <si>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</si>
  <si>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</si>
  <si>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</si>
  <si>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</si>
  <si>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</si>
  <si>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</si>
  <si>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</si>
  <si>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</si>
  <si>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</si>
  <si>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</si>
  <si>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</si>
  <si>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</si>
  <si>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</si>
  <si>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</si>
  <si>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</si>
  <si>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</si>
  <si>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</si>
  <si>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</si>
  <si>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</si>
  <si>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</si>
  <si>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</si>
  <si>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</si>
  <si>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</si>
  <si>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</si>
  <si>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</si>
  <si>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</si>
  <si>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</si>
  <si>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</si>
  <si>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</si>
  <si>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</si>
  <si>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</si>
  <si>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</si>
  <si>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</si>
  <si>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</si>
  <si>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</si>
  <si>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</si>
  <si>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</si>
  <si>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</si>
  <si>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</si>
  <si>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</si>
  <si>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</si>
  <si>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</si>
  <si>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</si>
  <si>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</si>
  <si>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</si>
  <si>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</si>
  <si>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</si>
  <si>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</si>
  <si>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</si>
  <si>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</si>
  <si>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</si>
  <si>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</si>
  <si>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</si>
  <si>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</si>
  <si>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</si>
  <si>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</si>
  <si>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</si>
  <si>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</si>
  <si>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</si>
  <si>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</si>
  <si>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</si>
  <si>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</si>
  <si>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</si>
  <si>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</si>
  <si>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</si>
  <si>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</si>
  <si>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</si>
  <si>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</si>
  <si>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</si>
  <si>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</si>
  <si>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</si>
  <si>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</si>
  <si>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</si>
  <si>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</si>
  <si>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</si>
  <si>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</si>
  <si>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</si>
  <si>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</si>
  <si>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</si>
  <si>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</si>
  <si>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</si>
  <si>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</si>
  <si>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</si>
  <si>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</si>
  <si>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</si>
  <si>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</si>
  <si>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</si>
  <si>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</si>
  <si>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</si>
  <si>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</si>
  <si>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</si>
  <si>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</si>
  <si>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</si>
  <si>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</si>
  <si>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</si>
  <si>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</si>
  <si>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</si>
  <si>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</si>
  <si>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</si>
  <si>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</si>
  <si>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</si>
  <si>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</si>
  <si>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</si>
  <si>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</si>
  <si>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</si>
  <si>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</si>
  <si>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</si>
  <si>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</si>
  <si>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</si>
  <si>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</si>
  <si>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</si>
  <si>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</si>
  <si>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</si>
  <si>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</si>
  <si>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</si>
  <si>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</si>
  <si>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</si>
  <si>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</si>
  <si>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</si>
  <si>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</si>
  <si>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</si>
  <si>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</si>
  <si>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</si>
  <si>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</si>
  <si>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</si>
  <si>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</si>
  <si>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</si>
  <si>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</si>
  <si>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</si>
  <si>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</si>
  <si>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</si>
  <si>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</si>
  <si>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</si>
  <si>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</si>
  <si>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</si>
  <si>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</si>
  <si>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</si>
  <si>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</si>
  <si>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</si>
  <si>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</si>
  <si>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</si>
  <si>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</si>
  <si>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</si>
  <si>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</si>
  <si>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</si>
  <si>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</si>
  <si>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</si>
  <si>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</si>
  <si>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</si>
  <si>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</si>
  <si>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</si>
  <si>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</si>
  <si>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</si>
  <si>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</si>
  <si>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</si>
  <si>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</si>
  <si>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</si>
  <si>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</si>
  <si>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</si>
  <si>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</si>
  <si>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</si>
  <si>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</si>
  <si>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</si>
  <si>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</si>
  <si>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</si>
  <si>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</si>
  <si>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</si>
  <si>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</si>
  <si>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</si>
  <si>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</si>
  <si>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</si>
  <si>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</si>
  <si>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</si>
  <si>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</si>
  <si>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</si>
  <si>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</si>
  <si>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</si>
  <si>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</si>
  <si>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</si>
  <si>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</si>
  <si>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</si>
  <si>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</si>
  <si>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</si>
  <si>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</si>
  <si>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</si>
  <si>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</si>
  <si>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</si>
  <si>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</si>
  <si>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</si>
  <si>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</si>
  <si>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</si>
  <si>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</si>
  <si>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</si>
  <si>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</si>
  <si>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</si>
  <si>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</si>
  <si>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</si>
  <si>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</si>
  <si>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</si>
  <si>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</si>
  <si>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</si>
  <si>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</si>
  <si>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</si>
  <si>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</si>
  <si>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</si>
  <si>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</si>
  <si>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</si>
  <si>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</si>
  <si>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</si>
  <si>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</si>
  <si>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</si>
  <si>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</si>
  <si>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</si>
  <si>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</si>
  <si>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</si>
  <si>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</si>
  <si>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</si>
  <si>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</si>
  <si>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</si>
  <si>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</si>
  <si>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</si>
  <si>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</si>
  <si>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</si>
  <si>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</si>
  <si>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</si>
  <si>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</si>
  <si>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</si>
  <si>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</si>
  <si>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</si>
  <si>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</si>
  <si>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</si>
  <si>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</si>
  <si>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</si>
  <si>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</si>
  <si>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</si>
  <si>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</si>
  <si>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</si>
  <si>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</si>
  <si>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</si>
  <si>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</si>
  <si>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</si>
  <si>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</si>
  <si>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</si>
  <si>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</si>
  <si>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</si>
  <si>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</si>
  <si>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</si>
  <si>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</si>
  <si>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</si>
  <si>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</si>
  <si>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</si>
  <si>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</si>
  <si>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</si>
  <si>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</si>
  <si>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</si>
  <si>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</si>
  <si>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</si>
  <si>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</si>
  <si>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</si>
  <si>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</si>
  <si>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</si>
  <si>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</si>
  <si>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</si>
  <si>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</si>
  <si>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</si>
  <si>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</si>
  <si>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</si>
  <si>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</si>
  <si>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</si>
  <si>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</si>
  <si>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</si>
  <si>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</si>
  <si>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</si>
  <si>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</si>
  <si>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</si>
  <si>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</si>
  <si>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</si>
  <si>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</si>
  <si>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</si>
  <si>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</si>
  <si>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</si>
  <si>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</si>
  <si>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</si>
  <si>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</si>
  <si>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</si>
  <si>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</si>
  <si>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</si>
  <si>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</si>
  <si>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</si>
  <si>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</si>
  <si>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</si>
  <si>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</si>
  <si>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</si>
  <si>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</si>
  <si>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</si>
  <si>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</si>
  <si>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</si>
  <si>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</si>
  <si>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</si>
  <si>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</si>
  <si>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</si>
  <si>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</si>
  <si>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</si>
  <si>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</si>
  <si>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</si>
  <si>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</si>
  <si>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</si>
  <si>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</si>
  <si>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</si>
  <si>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</si>
  <si>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</si>
  <si>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</si>
  <si>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</si>
  <si>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</si>
  <si>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</si>
  <si>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</si>
  <si>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</si>
  <si>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</si>
  <si>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</si>
  <si>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</si>
  <si>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</si>
  <si>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</si>
  <si>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</si>
  <si>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</si>
  <si>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</si>
  <si>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</si>
  <si>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</si>
  <si>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</si>
  <si>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</si>
  <si>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</si>
  <si>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</si>
  <si>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</si>
  <si>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</si>
  <si>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</si>
  <si>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</si>
  <si>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</si>
  <si>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</si>
  <si>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</si>
  <si>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</si>
  <si>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</si>
  <si>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</si>
  <si>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</si>
  <si>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</si>
  <si>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</si>
  <si>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</si>
  <si>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</si>
  <si>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</si>
  <si>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</si>
  <si>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</si>
  <si>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</si>
  <si>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</si>
  <si>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</si>
  <si>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</si>
  <si>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</si>
  <si>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</si>
  <si>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</si>
  <si>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</si>
  <si>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</si>
  <si>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</si>
  <si>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</si>
  <si>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</si>
  <si>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</si>
  <si>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</si>
  <si>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</si>
  <si>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</si>
  <si>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</si>
  <si>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</si>
  <si>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</si>
  <si>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</si>
  <si>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</si>
  <si>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</si>
  <si>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</si>
  <si>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</si>
  <si>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</si>
  <si>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</si>
  <si>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</si>
  <si>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</si>
  <si>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</si>
  <si>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</si>
  <si>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</si>
  <si>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</si>
  <si>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</si>
  <si>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</si>
  <si>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</si>
  <si>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</si>
  <si>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</si>
  <si>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</si>
  <si>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</si>
  <si>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</si>
  <si>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</si>
  <si>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</si>
  <si>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</si>
  <si>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</si>
  <si>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</si>
  <si>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</si>
  <si>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</si>
  <si>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</si>
  <si>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</si>
  <si>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</si>
  <si>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</si>
  <si>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</si>
  <si>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</si>
  <si>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</si>
  <si>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</si>
  <si>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</si>
  <si>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</si>
  <si>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</si>
  <si>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</si>
  <si>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</si>
  <si>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</si>
  <si>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</si>
  <si>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</si>
  <si>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</si>
  <si>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</si>
  <si>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</si>
  <si>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</si>
  <si>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</si>
  <si>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</si>
  <si>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</si>
  <si>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</si>
  <si>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</si>
  <si>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</si>
  <si>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</si>
  <si>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</si>
  <si>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</si>
  <si>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</si>
  <si>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</si>
  <si>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</si>
  <si>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</si>
  <si>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</si>
  <si>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</si>
  <si>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</si>
  <si>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</si>
  <si>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</si>
  <si>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</si>
  <si>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</si>
  <si>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</si>
  <si>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</si>
  <si>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</si>
  <si>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</si>
  <si>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</si>
  <si>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</si>
  <si>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</si>
  <si>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</si>
  <si>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</si>
  <si>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</si>
  <si>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</si>
  <si>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</si>
  <si>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</si>
  <si>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</si>
  <si>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</si>
  <si>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</si>
  <si>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</si>
  <si>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</si>
  <si>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</si>
  <si>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</si>
  <si>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</si>
  <si>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</si>
  <si>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</si>
  <si>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</si>
  <si>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</si>
  <si>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</si>
  <si>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</si>
  <si>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</si>
  <si>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</si>
  <si>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</si>
  <si>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</si>
  <si>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</si>
  <si>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</si>
  <si>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</si>
  <si>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</si>
  <si>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</si>
  <si>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</si>
  <si>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</si>
  <si>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</si>
  <si>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</si>
  <si>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</si>
  <si>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</si>
  <si>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</si>
  <si>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</si>
  <si>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</si>
  <si>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</si>
  <si>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</si>
  <si>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</si>
  <si>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</si>
  <si>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</si>
  <si>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</si>
  <si>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</si>
  <si>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</si>
  <si>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</si>
  <si>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</si>
  <si>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</si>
  <si>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</si>
  <si>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</si>
  <si>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</si>
  <si>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</si>
  <si>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</si>
  <si>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</si>
  <si>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</si>
  <si>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</si>
  <si>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</si>
  <si>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Outcome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</si>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</sst>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1" fillId="0" borderId="1" xfId="0" applyFont="1" applyFill="1" applyBorder="1"/>
    <xf numFmtId="0" fontId="1" fillId="0" borderId="0" xfId="0" applyFont="1" applyFill="1" applyBorder="1"/>
    <xf numFmtId="9" fontId="0" fillId="0" borderId="1" xfId="0" applyNumberFormat="1" applyBorder="1"/>
  </cellXfs>
  <cellStyles count="1">
    <cellStyle name="Normal" xfId="0" builtinId="0"/>
  </cellStyles>
  <dxfs count="19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theme="5" tint="-0.499984740745262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D7-4373-B1F7-C130F7A24F73}"/>
            </c:ext>
          </c:extLst>
        </c:ser>
        <c:ser>
          <c:idx val="5"/>
          <c:order val="5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D7-4373-B1F7-C130F7A24F73}"/>
            </c:ext>
          </c:extLst>
        </c:ser>
        <c:ser>
          <c:idx val="6"/>
          <c:order val="6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D7-4373-B1F7-C130F7A2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086424"/>
        <c:axId val="570077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FD7-4373-B1F7-C130F7A24F7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D7-4373-B1F7-C130F7A24F7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FD7-4373-B1F7-C130F7A24F7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FD7-4373-B1F7-C130F7A24F73}"/>
                  </c:ext>
                </c:extLst>
              </c15:ser>
            </c15:filteredLineSeries>
          </c:ext>
        </c:extLst>
      </c:lineChart>
      <c:catAx>
        <c:axId val="57008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77568"/>
        <c:crosses val="autoZero"/>
        <c:auto val="1"/>
        <c:lblAlgn val="ctr"/>
        <c:lblOffset val="100"/>
        <c:noMultiLvlLbl val="0"/>
      </c:catAx>
      <c:valAx>
        <c:axId val="57007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8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4-4CD7-8FF5-6252A73CC476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4-4CD7-8FF5-6252A73CC476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4-4CD7-8FF5-6252A73CC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750176"/>
        <c:axId val="527749848"/>
      </c:lineChart>
      <c:catAx>
        <c:axId val="52775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49848"/>
        <c:crosses val="autoZero"/>
        <c:auto val="1"/>
        <c:lblAlgn val="ctr"/>
        <c:lblOffset val="100"/>
        <c:noMultiLvlLbl val="0"/>
      </c:catAx>
      <c:valAx>
        <c:axId val="52774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75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Sub!PivotTable7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62-4AE1-B26E-03DCF89DD259}"/>
            </c:ext>
          </c:extLst>
        </c:ser>
        <c:ser>
          <c:idx val="1"/>
          <c:order val="1"/>
          <c:tx>
            <c:strRef>
              <c:f>'Pivot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62-4AE1-B26E-03DCF89DD259}"/>
            </c:ext>
          </c:extLst>
        </c:ser>
        <c:ser>
          <c:idx val="2"/>
          <c:order val="2"/>
          <c:tx>
            <c:strRef>
              <c:f>'Pivot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62-4AE1-B26E-03DCF89DD259}"/>
            </c:ext>
          </c:extLst>
        </c:ser>
        <c:ser>
          <c:idx val="3"/>
          <c:order val="3"/>
          <c:tx>
            <c:strRef>
              <c:f>'Pivot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D-42E2-BA55-AF192376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308952"/>
        <c:axId val="564310592"/>
      </c:barChart>
      <c:catAx>
        <c:axId val="56430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10592"/>
        <c:crosses val="autoZero"/>
        <c:auto val="1"/>
        <c:lblAlgn val="ctr"/>
        <c:lblOffset val="100"/>
        <c:noMultiLvlLbl val="0"/>
      </c:catAx>
      <c:valAx>
        <c:axId val="5643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08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- MPW.xlsx]Pivot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9-49CD-A36A-568B1B4FC610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D9-49CD-A36A-568B1B4FC610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D9-49CD-A36A-568B1B4FC610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D9-49CD-A36A-568B1B4FC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4576984"/>
        <c:axId val="534574688"/>
      </c:barChart>
      <c:catAx>
        <c:axId val="5345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4688"/>
        <c:crosses val="autoZero"/>
        <c:auto val="1"/>
        <c:lblAlgn val="ctr"/>
        <c:lblOffset val="100"/>
        <c:noMultiLvlLbl val="0"/>
      </c:catAx>
      <c:valAx>
        <c:axId val="5345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5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1253490</xdr:colOff>
      <xdr:row>14</xdr:row>
      <xdr:rowOff>951</xdr:rowOff>
    </xdr:from>
    <xdr:to>
      <xdr:col>15</xdr:col>
      <xdr:colOff>285750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C96248-1BE1-40CD-A2BE-CFA8780A9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459105</xdr:colOff>
      <xdr:row>4</xdr:row>
      <xdr:rowOff>133350</xdr:rowOff>
    </xdr:from>
    <xdr:to>
      <xdr:col>16</xdr:col>
      <xdr:colOff>163830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5F53E-73BA-439F-B0E7-B0BD655B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344804</xdr:colOff>
      <xdr:row>3</xdr:row>
      <xdr:rowOff>49529</xdr:rowOff>
    </xdr:from>
    <xdr:to>
      <xdr:col>21</xdr:col>
      <xdr:colOff>133349</xdr:colOff>
      <xdr:row>29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49646-9EB1-4A9F-88F3-5B2E68E56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5</xdr:row>
      <xdr:rowOff>140969</xdr:rowOff>
    </xdr:from>
    <xdr:to>
      <xdr:col>18</xdr:col>
      <xdr:colOff>409575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0737B-6F37-451B-A033-132D33DD5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will" refreshedDate="44272.931935185188" createdVersion="6" refreshedVersion="6" minRefreshableVersion="3" recordCount="4114" xr:uid="{35295CB7-830C-4199-AFDB-C86E2FD3CCCB}">
  <cacheSource type="worksheet">
    <worksheetSource ref="D1:T4115" sheet="Work Product"/>
  </cacheSource>
  <cacheFields count="19"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4.9140049140049139E-4" maxValue="4000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.3685882352941177"/>
    <n v="46.703296703296701"/>
    <x v="0"/>
    <x v="0"/>
    <x v="0"/>
    <d v="2015-07-23T03:00:00"/>
  </r>
  <r>
    <n v="10275"/>
    <n v="14653"/>
    <x v="0"/>
    <x v="0"/>
    <s v="USD"/>
    <n v="1488464683"/>
    <n v="1485872683"/>
    <b v="0"/>
    <n v="79"/>
    <b v="1"/>
    <s v="film &amp; video/television"/>
    <n v="1.4260827250608272"/>
    <n v="130.0632911392405"/>
    <x v="0"/>
    <x v="0"/>
    <x v="1"/>
    <d v="2017-03-02T14:24:43"/>
  </r>
  <r>
    <n v="500"/>
    <n v="525"/>
    <x v="0"/>
    <x v="1"/>
    <s v="GBP"/>
    <n v="1455555083"/>
    <n v="1454691083"/>
    <b v="0"/>
    <n v="35"/>
    <b v="1"/>
    <s v="film &amp; video/television"/>
    <n v="1.05"/>
    <n v="14.285714285714286"/>
    <x v="0"/>
    <x v="0"/>
    <x v="2"/>
    <d v="2016-02-15T16:51:23"/>
  </r>
  <r>
    <n v="10000"/>
    <n v="10390"/>
    <x v="0"/>
    <x v="0"/>
    <s v="USD"/>
    <n v="1407414107"/>
    <n v="1404822107"/>
    <b v="0"/>
    <n v="150"/>
    <b v="1"/>
    <s v="film &amp; video/television"/>
    <n v="1.0389999999999999"/>
    <n v="66.666666666666671"/>
    <x v="0"/>
    <x v="0"/>
    <x v="3"/>
    <d v="2014-08-07T12:21:47"/>
  </r>
  <r>
    <n v="44000"/>
    <n v="54116.28"/>
    <x v="0"/>
    <x v="0"/>
    <s v="USD"/>
    <n v="1450555279"/>
    <n v="1447963279"/>
    <b v="0"/>
    <n v="284"/>
    <b v="1"/>
    <s v="film &amp; video/television"/>
    <n v="1.2299154545454545"/>
    <n v="154.92957746478874"/>
    <x v="0"/>
    <x v="0"/>
    <x v="4"/>
    <d v="2015-12-19T20:01:19"/>
  </r>
  <r>
    <n v="3999"/>
    <n v="4390"/>
    <x v="0"/>
    <x v="0"/>
    <s v="USD"/>
    <n v="1469770500"/>
    <n v="1468362207"/>
    <b v="0"/>
    <n v="47"/>
    <b v="1"/>
    <s v="film &amp; video/television"/>
    <n v="1.0977744436109027"/>
    <n v="85.085106382978722"/>
    <x v="0"/>
    <x v="0"/>
    <x v="5"/>
    <d v="2016-07-29T05:35:00"/>
  </r>
  <r>
    <n v="8000"/>
    <n v="8519"/>
    <x v="0"/>
    <x v="0"/>
    <s v="USD"/>
    <n v="1402710250"/>
    <n v="1401846250"/>
    <b v="0"/>
    <n v="58"/>
    <b v="1"/>
    <s v="film &amp; video/television"/>
    <n v="1.064875"/>
    <n v="137.93103448275863"/>
    <x v="0"/>
    <x v="0"/>
    <x v="6"/>
    <d v="2014-06-14T01:44:10"/>
  </r>
  <r>
    <n v="9000"/>
    <n v="9110"/>
    <x v="0"/>
    <x v="0"/>
    <s v="USD"/>
    <n v="1467680867"/>
    <n v="1464224867"/>
    <b v="0"/>
    <n v="57"/>
    <b v="1"/>
    <s v="film &amp; video/television"/>
    <n v="1.0122222222222221"/>
    <n v="157.89473684210526"/>
    <x v="0"/>
    <x v="0"/>
    <x v="7"/>
    <d v="2016-07-05T01:07:47"/>
  </r>
  <r>
    <n v="3500"/>
    <n v="3501.52"/>
    <x v="0"/>
    <x v="0"/>
    <s v="USD"/>
    <n v="1460754000"/>
    <n v="1460155212"/>
    <b v="0"/>
    <n v="12"/>
    <b v="1"/>
    <s v="film &amp; video/television"/>
    <n v="1.0004342857142856"/>
    <n v="291.66666666666669"/>
    <x v="0"/>
    <x v="0"/>
    <x v="8"/>
    <d v="2016-04-15T21:00:00"/>
  </r>
  <r>
    <n v="500"/>
    <n v="629.99"/>
    <x v="0"/>
    <x v="0"/>
    <s v="USD"/>
    <n v="1460860144"/>
    <n v="1458268144"/>
    <b v="0"/>
    <n v="20"/>
    <b v="1"/>
    <s v="film &amp; video/television"/>
    <n v="1.2599800000000001"/>
    <n v="25"/>
    <x v="0"/>
    <x v="0"/>
    <x v="9"/>
    <d v="2016-04-17T02:29:04"/>
  </r>
  <r>
    <n v="3000"/>
    <n v="3015"/>
    <x v="0"/>
    <x v="0"/>
    <s v="USD"/>
    <n v="1403660279"/>
    <n v="1400636279"/>
    <b v="0"/>
    <n v="19"/>
    <b v="1"/>
    <s v="film &amp; video/television"/>
    <n v="1.0049999999999999"/>
    <n v="157.89473684210526"/>
    <x v="0"/>
    <x v="0"/>
    <x v="10"/>
    <d v="2014-06-25T01:37:59"/>
  </r>
  <r>
    <n v="5000"/>
    <n v="6025"/>
    <x v="0"/>
    <x v="0"/>
    <s v="USD"/>
    <n v="1471834800"/>
    <n v="1469126462"/>
    <b v="0"/>
    <n v="75"/>
    <b v="1"/>
    <s v="film &amp; video/television"/>
    <n v="1.2050000000000001"/>
    <n v="66.666666666666671"/>
    <x v="0"/>
    <x v="0"/>
    <x v="11"/>
    <d v="2016-08-22T03:00:00"/>
  </r>
  <r>
    <n v="30000"/>
    <n v="49588"/>
    <x v="0"/>
    <x v="0"/>
    <s v="USD"/>
    <n v="1405479600"/>
    <n v="1401642425"/>
    <b v="0"/>
    <n v="827"/>
    <b v="1"/>
    <s v="film &amp; video/television"/>
    <n v="1.6529333333333334"/>
    <n v="36.27569528415961"/>
    <x v="0"/>
    <x v="0"/>
    <x v="12"/>
    <d v="2014-07-16T03:00:00"/>
  </r>
  <r>
    <n v="3500"/>
    <n v="5599"/>
    <x v="0"/>
    <x v="0"/>
    <s v="USD"/>
    <n v="1466713620"/>
    <n v="1463588109"/>
    <b v="0"/>
    <n v="51"/>
    <b v="1"/>
    <s v="film &amp; video/television"/>
    <n v="1.5997142857142856"/>
    <n v="68.627450980392155"/>
    <x v="0"/>
    <x v="0"/>
    <x v="13"/>
    <d v="2016-06-23T20:27:00"/>
  </r>
  <r>
    <n v="6000"/>
    <n v="6056"/>
    <x v="0"/>
    <x v="2"/>
    <s v="AUD"/>
    <n v="1405259940"/>
    <n v="1403051888"/>
    <b v="0"/>
    <n v="41"/>
    <b v="1"/>
    <s v="film &amp; video/television"/>
    <n v="1.0093333333333334"/>
    <n v="146.34146341463415"/>
    <x v="0"/>
    <x v="0"/>
    <x v="14"/>
    <d v="2014-07-13T13:59:00"/>
  </r>
  <r>
    <n v="2000"/>
    <n v="2132"/>
    <x v="0"/>
    <x v="3"/>
    <s v="EUR"/>
    <n v="1443384840"/>
    <n v="1441790658"/>
    <b v="0"/>
    <n v="98"/>
    <b v="1"/>
    <s v="film &amp; video/television"/>
    <n v="1.0660000000000001"/>
    <n v="20.408163265306122"/>
    <x v="0"/>
    <x v="0"/>
    <x v="15"/>
    <d v="2015-09-27T20:14:00"/>
  </r>
  <r>
    <n v="12000"/>
    <n v="12029"/>
    <x v="0"/>
    <x v="0"/>
    <s v="USD"/>
    <n v="1402896600"/>
    <n v="1398971211"/>
    <b v="0"/>
    <n v="70"/>
    <b v="1"/>
    <s v="film &amp; video/television"/>
    <n v="1.0024166666666667"/>
    <n v="171.42857142857142"/>
    <x v="0"/>
    <x v="0"/>
    <x v="16"/>
    <d v="2014-06-16T05:30:00"/>
  </r>
  <r>
    <n v="1500"/>
    <n v="1510"/>
    <x v="0"/>
    <x v="1"/>
    <s v="GBP"/>
    <n v="1415126022"/>
    <n v="1412530422"/>
    <b v="0"/>
    <n v="36"/>
    <b v="1"/>
    <s v="film &amp; video/television"/>
    <n v="1.0066666666666666"/>
    <n v="41.666666666666664"/>
    <x v="0"/>
    <x v="0"/>
    <x v="17"/>
    <d v="2014-11-04T18:33:42"/>
  </r>
  <r>
    <n v="30000"/>
    <n v="31896.33"/>
    <x v="0"/>
    <x v="0"/>
    <s v="USD"/>
    <n v="1410958856"/>
    <n v="1408366856"/>
    <b v="0"/>
    <n v="342"/>
    <b v="1"/>
    <s v="film &amp; video/television"/>
    <n v="1.0632110000000001"/>
    <n v="87.719298245614041"/>
    <x v="0"/>
    <x v="0"/>
    <x v="18"/>
    <d v="2014-09-17T13:00:56"/>
  </r>
  <r>
    <n v="850"/>
    <n v="1235"/>
    <x v="0"/>
    <x v="0"/>
    <s v="USD"/>
    <n v="1437420934"/>
    <n v="1434828934"/>
    <b v="0"/>
    <n v="22"/>
    <b v="1"/>
    <s v="film &amp; video/television"/>
    <n v="1.4529411764705882"/>
    <n v="38.636363636363633"/>
    <x v="0"/>
    <x v="0"/>
    <x v="19"/>
    <d v="2015-07-20T19:35:34"/>
  </r>
  <r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  <x v="20"/>
    <d v="2015-09-13T18:11:52"/>
  </r>
  <r>
    <n v="18500"/>
    <n v="20190"/>
    <x v="0"/>
    <x v="0"/>
    <s v="USD"/>
    <n v="1411743789"/>
    <n v="1409151789"/>
    <b v="0"/>
    <n v="101"/>
    <b v="1"/>
    <s v="film &amp; video/television"/>
    <n v="1.0913513513513513"/>
    <n v="183.16831683168317"/>
    <x v="0"/>
    <x v="0"/>
    <x v="21"/>
    <d v="2014-09-26T15:03:09"/>
  </r>
  <r>
    <n v="350"/>
    <n v="410"/>
    <x v="0"/>
    <x v="0"/>
    <s v="USD"/>
    <n v="1420099140"/>
    <n v="1418766740"/>
    <b v="0"/>
    <n v="8"/>
    <b v="1"/>
    <s v="film &amp; video/television"/>
    <n v="1.1714285714285715"/>
    <n v="43.75"/>
    <x v="0"/>
    <x v="0"/>
    <x v="22"/>
    <d v="2015-01-01T07:59:00"/>
  </r>
  <r>
    <n v="2000"/>
    <n v="2370"/>
    <x v="0"/>
    <x v="0"/>
    <s v="USD"/>
    <n v="1430407200"/>
    <n v="1428086501"/>
    <b v="0"/>
    <n v="23"/>
    <b v="1"/>
    <s v="film &amp; video/television"/>
    <n v="1.1850000000000001"/>
    <n v="86.956521739130437"/>
    <x v="0"/>
    <x v="0"/>
    <x v="23"/>
    <d v="2015-04-30T15:20:00"/>
  </r>
  <r>
    <n v="35000"/>
    <n v="38082.69"/>
    <x v="0"/>
    <x v="0"/>
    <s v="USD"/>
    <n v="1442345940"/>
    <n v="1439494863"/>
    <b v="0"/>
    <n v="574"/>
    <b v="1"/>
    <s v="film &amp; video/television"/>
    <n v="1.0880768571428572"/>
    <n v="60.975609756097562"/>
    <x v="0"/>
    <x v="0"/>
    <x v="24"/>
    <d v="2015-09-15T19:39:00"/>
  </r>
  <r>
    <n v="600"/>
    <n v="800"/>
    <x v="0"/>
    <x v="0"/>
    <s v="USD"/>
    <n v="1452299761"/>
    <n v="1447115761"/>
    <b v="0"/>
    <n v="14"/>
    <b v="1"/>
    <s v="film &amp; video/television"/>
    <n v="1.3333333333333333"/>
    <n v="42.857142857142854"/>
    <x v="0"/>
    <x v="0"/>
    <x v="25"/>
    <d v="2016-01-09T00:36:01"/>
  </r>
  <r>
    <n v="1250"/>
    <n v="1940"/>
    <x v="0"/>
    <x v="0"/>
    <s v="USD"/>
    <n v="1408278144"/>
    <n v="1404822144"/>
    <b v="0"/>
    <n v="19"/>
    <b v="1"/>
    <s v="film &amp; video/television"/>
    <n v="1.552"/>
    <n v="65.78947368421052"/>
    <x v="0"/>
    <x v="0"/>
    <x v="26"/>
    <d v="2014-08-17T12:22:24"/>
  </r>
  <r>
    <n v="20000"/>
    <n v="22345"/>
    <x v="0"/>
    <x v="4"/>
    <s v="NZD"/>
    <n v="1416113833"/>
    <n v="1413518233"/>
    <b v="0"/>
    <n v="150"/>
    <b v="1"/>
    <s v="film &amp; video/television"/>
    <n v="1.1172500000000001"/>
    <n v="133.33333333333334"/>
    <x v="0"/>
    <x v="0"/>
    <x v="27"/>
    <d v="2014-11-16T04:57:13"/>
  </r>
  <r>
    <n v="12000"/>
    <n v="12042"/>
    <x v="0"/>
    <x v="0"/>
    <s v="USD"/>
    <n v="1450307284"/>
    <n v="1447715284"/>
    <b v="0"/>
    <n v="71"/>
    <b v="1"/>
    <s v="film &amp; video/television"/>
    <n v="1.0035000000000001"/>
    <n v="169.01408450704224"/>
    <x v="0"/>
    <x v="0"/>
    <x v="28"/>
    <d v="2015-12-16T23:08:04"/>
  </r>
  <r>
    <n v="3000"/>
    <n v="3700"/>
    <x v="0"/>
    <x v="1"/>
    <s v="GBP"/>
    <n v="1406045368"/>
    <n v="1403453368"/>
    <b v="0"/>
    <n v="117"/>
    <b v="1"/>
    <s v="film &amp; video/television"/>
    <n v="1.2333333333333334"/>
    <n v="25.641025641025642"/>
    <x v="0"/>
    <x v="0"/>
    <x v="29"/>
    <d v="2014-07-22T16:09:28"/>
  </r>
  <r>
    <n v="4000"/>
    <n v="4051.99"/>
    <x v="0"/>
    <x v="0"/>
    <s v="USD"/>
    <n v="1408604515"/>
    <n v="1406012515"/>
    <b v="0"/>
    <n v="53"/>
    <b v="1"/>
    <s v="film &amp; video/television"/>
    <n v="1.0129975"/>
    <n v="75.471698113207552"/>
    <x v="0"/>
    <x v="0"/>
    <x v="30"/>
    <d v="2014-08-21T07:01:55"/>
  </r>
  <r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28450"/>
    <n v="28520"/>
    <x v="0"/>
    <x v="0"/>
    <s v="USD"/>
    <n v="1463111940"/>
    <n v="1459523017"/>
    <b v="0"/>
    <n v="89"/>
    <b v="1"/>
    <s v="film &amp; video/television"/>
    <n v="1.0024604569420035"/>
    <n v="319.66292134831463"/>
    <x v="0"/>
    <x v="0"/>
    <x v="32"/>
    <d v="2016-05-13T03:59:00"/>
  </r>
  <r>
    <n v="5250"/>
    <n v="5360"/>
    <x v="0"/>
    <x v="0"/>
    <s v="USD"/>
    <n v="1447001501"/>
    <n v="1444405901"/>
    <b v="0"/>
    <n v="64"/>
    <b v="1"/>
    <s v="film &amp; video/television"/>
    <n v="1.0209523809523811"/>
    <n v="82.03125"/>
    <x v="0"/>
    <x v="0"/>
    <x v="33"/>
    <d v="2015-11-08T16:51:41"/>
  </r>
  <r>
    <n v="2600"/>
    <n v="3392"/>
    <x v="0"/>
    <x v="0"/>
    <s v="USD"/>
    <n v="1407224601"/>
    <n v="1405928601"/>
    <b v="0"/>
    <n v="68"/>
    <b v="1"/>
    <s v="film &amp; video/television"/>
    <n v="1.3046153846153845"/>
    <n v="38.235294117647058"/>
    <x v="0"/>
    <x v="0"/>
    <x v="34"/>
    <d v="2014-08-05T07:43:21"/>
  </r>
  <r>
    <n v="1000"/>
    <n v="1665"/>
    <x v="0"/>
    <x v="0"/>
    <s v="USD"/>
    <n v="1430179200"/>
    <n v="1428130814"/>
    <b v="0"/>
    <n v="28"/>
    <b v="1"/>
    <s v="film &amp; video/television"/>
    <n v="1.665"/>
    <n v="35.714285714285715"/>
    <x v="0"/>
    <x v="0"/>
    <x v="35"/>
    <d v="2015-04-28T00:00:00"/>
  </r>
  <r>
    <n v="6000"/>
    <n v="8529"/>
    <x v="0"/>
    <x v="0"/>
    <s v="USD"/>
    <n v="1428128525"/>
    <n v="1425540125"/>
    <b v="0"/>
    <n v="44"/>
    <b v="1"/>
    <s v="film &amp; video/television"/>
    <n v="1.4215"/>
    <n v="136.36363636363637"/>
    <x v="0"/>
    <x v="0"/>
    <x v="36"/>
    <d v="2015-04-04T06:22:05"/>
  </r>
  <r>
    <n v="22000"/>
    <n v="40357"/>
    <x v="0"/>
    <x v="0"/>
    <s v="USD"/>
    <n v="1425055079"/>
    <n v="1422463079"/>
    <b v="0"/>
    <n v="253"/>
    <b v="1"/>
    <s v="film &amp; video/television"/>
    <n v="1.8344090909090909"/>
    <n v="86.956521739130437"/>
    <x v="0"/>
    <x v="0"/>
    <x v="37"/>
    <d v="2015-02-27T16:37:59"/>
  </r>
  <r>
    <n v="2500"/>
    <n v="2751"/>
    <x v="0"/>
    <x v="0"/>
    <s v="USD"/>
    <n v="1368235344"/>
    <n v="1365643344"/>
    <b v="0"/>
    <n v="66"/>
    <b v="1"/>
    <s v="film &amp; video/television"/>
    <n v="1.1004"/>
    <n v="37.878787878787875"/>
    <x v="0"/>
    <x v="0"/>
    <x v="38"/>
    <d v="2013-05-11T01:22:24"/>
  </r>
  <r>
    <n v="25000"/>
    <n v="32745"/>
    <x v="0"/>
    <x v="1"/>
    <s v="GBP"/>
    <n v="1401058740"/>
    <n v="1398388068"/>
    <b v="0"/>
    <n v="217"/>
    <b v="1"/>
    <s v="film &amp; video/television"/>
    <n v="1.3098000000000001"/>
    <n v="115.2073732718894"/>
    <x v="0"/>
    <x v="0"/>
    <x v="39"/>
    <d v="2014-05-25T22:59:00"/>
  </r>
  <r>
    <n v="2000"/>
    <n v="2027"/>
    <x v="0"/>
    <x v="0"/>
    <s v="USD"/>
    <n v="1403150400"/>
    <n v="1401426488"/>
    <b v="0"/>
    <n v="16"/>
    <b v="1"/>
    <s v="film &amp; video/television"/>
    <n v="1.0135000000000001"/>
    <n v="125"/>
    <x v="0"/>
    <x v="0"/>
    <x v="40"/>
    <d v="2014-06-19T04:00:00"/>
  </r>
  <r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14000"/>
    <n v="19860"/>
    <x v="0"/>
    <x v="0"/>
    <s v="USD"/>
    <n v="1419780026"/>
    <n v="1417188026"/>
    <b v="0"/>
    <n v="169"/>
    <b v="1"/>
    <s v="film &amp; video/television"/>
    <n v="1.4185714285714286"/>
    <n v="82.840236686390526"/>
    <x v="0"/>
    <x v="0"/>
    <x v="42"/>
    <d v="2014-12-28T15:20:26"/>
  </r>
  <r>
    <n v="10000"/>
    <n v="30866"/>
    <x v="0"/>
    <x v="0"/>
    <s v="USD"/>
    <n v="1405209600"/>
    <n v="1402599486"/>
    <b v="0"/>
    <n v="263"/>
    <b v="1"/>
    <s v="film &amp; video/television"/>
    <n v="3.0865999999999998"/>
    <n v="38.022813688212928"/>
    <x v="0"/>
    <x v="0"/>
    <x v="43"/>
    <d v="2014-07-13T00:00:00"/>
  </r>
  <r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5000"/>
    <n v="6000"/>
    <x v="0"/>
    <x v="0"/>
    <s v="USD"/>
    <n v="1461769107"/>
    <n v="1459177107"/>
    <b v="0"/>
    <n v="61"/>
    <b v="1"/>
    <s v="film &amp; video/television"/>
    <n v="1.2"/>
    <n v="81.967213114754102"/>
    <x v="0"/>
    <x v="0"/>
    <x v="45"/>
    <d v="2016-04-27T14:58:27"/>
  </r>
  <r>
    <n v="8400"/>
    <n v="8750"/>
    <x v="0"/>
    <x v="2"/>
    <s v="AUD"/>
    <n v="1450220974"/>
    <n v="1447628974"/>
    <b v="0"/>
    <n v="45"/>
    <b v="1"/>
    <s v="film &amp; video/television"/>
    <n v="1.0416666666666667"/>
    <n v="186.66666666666666"/>
    <x v="0"/>
    <x v="0"/>
    <x v="46"/>
    <d v="2015-12-15T23:09:34"/>
  </r>
  <r>
    <n v="5000"/>
    <n v="5380.55"/>
    <x v="0"/>
    <x v="0"/>
    <s v="USD"/>
    <n v="1419021607"/>
    <n v="1413834007"/>
    <b v="0"/>
    <n v="70"/>
    <b v="1"/>
    <s v="film &amp; video/television"/>
    <n v="1.0761100000000001"/>
    <n v="71.428571428571431"/>
    <x v="0"/>
    <x v="0"/>
    <x v="47"/>
    <d v="2014-12-19T20:40:07"/>
  </r>
  <r>
    <n v="2000"/>
    <n v="2159"/>
    <x v="0"/>
    <x v="1"/>
    <s v="GBP"/>
    <n v="1425211200"/>
    <n v="1422534260"/>
    <b v="0"/>
    <n v="38"/>
    <b v="1"/>
    <s v="film &amp; video/television"/>
    <n v="1.0794999999999999"/>
    <n v="52.631578947368418"/>
    <x v="0"/>
    <x v="0"/>
    <x v="48"/>
    <d v="2015-03-01T12:00:00"/>
  </r>
  <r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11000"/>
    <n v="14082"/>
    <x v="0"/>
    <x v="0"/>
    <s v="USD"/>
    <n v="1439245037"/>
    <n v="1436653037"/>
    <b v="0"/>
    <n v="119"/>
    <b v="1"/>
    <s v="film &amp; video/television"/>
    <n v="1.2801818181818181"/>
    <n v="92.436974789915965"/>
    <x v="0"/>
    <x v="0"/>
    <x v="51"/>
    <d v="2015-08-10T22:17:17"/>
  </r>
  <r>
    <n v="10000"/>
    <n v="11621"/>
    <x v="0"/>
    <x v="0"/>
    <s v="USD"/>
    <n v="1405615846"/>
    <n v="1403023846"/>
    <b v="0"/>
    <n v="52"/>
    <b v="1"/>
    <s v="film &amp; video/television"/>
    <n v="1.1620999999999999"/>
    <n v="192.30769230769232"/>
    <x v="0"/>
    <x v="0"/>
    <x v="52"/>
    <d v="2014-07-17T16:50:46"/>
  </r>
  <r>
    <n v="3000"/>
    <n v="3289"/>
    <x v="0"/>
    <x v="0"/>
    <s v="USD"/>
    <n v="1396648800"/>
    <n v="1395407445"/>
    <b v="0"/>
    <n v="117"/>
    <b v="1"/>
    <s v="film &amp; video/television"/>
    <n v="1.0963333333333334"/>
    <n v="25.641025641025642"/>
    <x v="0"/>
    <x v="0"/>
    <x v="53"/>
    <d v="2014-04-04T22:00:00"/>
  </r>
  <r>
    <n v="10000"/>
    <n v="10100"/>
    <x v="0"/>
    <x v="0"/>
    <s v="USD"/>
    <n v="1451063221"/>
    <n v="1448471221"/>
    <b v="0"/>
    <n v="52"/>
    <b v="1"/>
    <s v="film &amp; video/television"/>
    <n v="1.01"/>
    <n v="192.30769230769232"/>
    <x v="0"/>
    <x v="0"/>
    <x v="54"/>
    <d v="2015-12-25T17:07:01"/>
  </r>
  <r>
    <n v="8600"/>
    <n v="11090"/>
    <x v="0"/>
    <x v="0"/>
    <s v="USD"/>
    <n v="1464390916"/>
    <n v="1462576516"/>
    <b v="0"/>
    <n v="86"/>
    <b v="1"/>
    <s v="film &amp; video/television"/>
    <n v="1.2895348837209302"/>
    <n v="100"/>
    <x v="0"/>
    <x v="0"/>
    <x v="55"/>
    <d v="2016-05-27T23:15:16"/>
  </r>
  <r>
    <n v="8000"/>
    <n v="8581"/>
    <x v="0"/>
    <x v="1"/>
    <s v="GBP"/>
    <n v="1433779200"/>
    <n v="1432559424"/>
    <b v="0"/>
    <n v="174"/>
    <b v="1"/>
    <s v="film &amp; video/television"/>
    <n v="1.0726249999999999"/>
    <n v="45.977011494252871"/>
    <x v="0"/>
    <x v="0"/>
    <x v="56"/>
    <d v="2015-06-08T16:00:00"/>
  </r>
  <r>
    <n v="15000"/>
    <n v="15285"/>
    <x v="0"/>
    <x v="0"/>
    <s v="USD"/>
    <n v="1429991962"/>
    <n v="1427399962"/>
    <b v="0"/>
    <n v="69"/>
    <b v="1"/>
    <s v="film &amp; video/television"/>
    <n v="1.0189999999999999"/>
    <n v="217.39130434782609"/>
    <x v="0"/>
    <x v="0"/>
    <x v="57"/>
    <d v="2015-04-25T19:59:22"/>
  </r>
  <r>
    <n v="10000"/>
    <n v="10291"/>
    <x v="0"/>
    <x v="0"/>
    <s v="USD"/>
    <n v="1416423172"/>
    <n v="1413827572"/>
    <b v="0"/>
    <n v="75"/>
    <b v="1"/>
    <s v="film &amp; video/television"/>
    <n v="1.0290999999999999"/>
    <n v="133.33333333333334"/>
    <x v="0"/>
    <x v="0"/>
    <x v="58"/>
    <d v="2014-11-19T18:52:52"/>
  </r>
  <r>
    <n v="20000"/>
    <n v="20025.14"/>
    <x v="0"/>
    <x v="0"/>
    <s v="USD"/>
    <n v="1442264400"/>
    <n v="1439530776"/>
    <b v="0"/>
    <n v="33"/>
    <b v="1"/>
    <s v="film &amp; video/television"/>
    <n v="1.0012570000000001"/>
    <n v="606.06060606060601"/>
    <x v="0"/>
    <x v="0"/>
    <x v="59"/>
    <d v="2015-09-14T21:00:00"/>
  </r>
  <r>
    <n v="4500"/>
    <n v="4648.33"/>
    <x v="0"/>
    <x v="1"/>
    <s v="GBP"/>
    <n v="1395532800"/>
    <n v="1393882717"/>
    <b v="0"/>
    <n v="108"/>
    <b v="1"/>
    <s v="film &amp; video/shorts"/>
    <n v="1.0329622222222221"/>
    <n v="41.666666666666664"/>
    <x v="0"/>
    <x v="1"/>
    <x v="60"/>
    <d v="2014-03-23T00:00:00"/>
  </r>
  <r>
    <n v="5000"/>
    <n v="7415"/>
    <x v="0"/>
    <x v="0"/>
    <s v="USD"/>
    <n v="1370547157"/>
    <n v="1368646357"/>
    <b v="0"/>
    <n v="23"/>
    <b v="1"/>
    <s v="film &amp; video/shorts"/>
    <n v="1.4830000000000001"/>
    <n v="217.39130434782609"/>
    <x v="0"/>
    <x v="1"/>
    <x v="61"/>
    <d v="2013-06-06T19:32:37"/>
  </r>
  <r>
    <n v="3000"/>
    <n v="4642"/>
    <x v="0"/>
    <x v="0"/>
    <s v="USD"/>
    <n v="1362337878"/>
    <n v="1360177878"/>
    <b v="0"/>
    <n v="48"/>
    <b v="1"/>
    <s v="film &amp; video/shorts"/>
    <n v="1.5473333333333332"/>
    <n v="62.5"/>
    <x v="0"/>
    <x v="1"/>
    <x v="62"/>
    <d v="2013-03-03T19:11:18"/>
  </r>
  <r>
    <n v="2000"/>
    <n v="2270.37"/>
    <x v="0"/>
    <x v="0"/>
    <s v="USD"/>
    <n v="1388206740"/>
    <n v="1386194013"/>
    <b v="0"/>
    <n v="64"/>
    <b v="1"/>
    <s v="film &amp; video/shorts"/>
    <n v="1.1351849999999999"/>
    <n v="31.25"/>
    <x v="0"/>
    <x v="1"/>
    <x v="63"/>
    <d v="2013-12-28T04:59:00"/>
  </r>
  <r>
    <n v="1200"/>
    <n v="2080"/>
    <x v="0"/>
    <x v="0"/>
    <s v="USD"/>
    <n v="1373243181"/>
    <n v="1370651181"/>
    <b v="0"/>
    <n v="24"/>
    <b v="1"/>
    <s v="film &amp; video/shorts"/>
    <n v="1.7333333333333334"/>
    <n v="50"/>
    <x v="0"/>
    <x v="1"/>
    <x v="64"/>
    <d v="2013-07-08T00:26:21"/>
  </r>
  <r>
    <n v="7000"/>
    <n v="7527"/>
    <x v="0"/>
    <x v="5"/>
    <s v="CAD"/>
    <n v="1407736740"/>
    <n v="1405453354"/>
    <b v="0"/>
    <n v="57"/>
    <b v="1"/>
    <s v="film &amp; video/shorts"/>
    <n v="1.0752857142857142"/>
    <n v="122.80701754385964"/>
    <x v="0"/>
    <x v="1"/>
    <x v="65"/>
    <d v="2014-08-11T05:59:00"/>
  </r>
  <r>
    <n v="2000"/>
    <n v="2372"/>
    <x v="0"/>
    <x v="0"/>
    <s v="USD"/>
    <n v="1468873420"/>
    <n v="1466281420"/>
    <b v="0"/>
    <n v="26"/>
    <b v="1"/>
    <s v="film &amp; video/shorts"/>
    <n v="1.1859999999999999"/>
    <n v="76.92307692307692"/>
    <x v="0"/>
    <x v="1"/>
    <x v="66"/>
    <d v="2016-07-18T20:23:40"/>
  </r>
  <r>
    <n v="2000"/>
    <n v="2325"/>
    <x v="0"/>
    <x v="0"/>
    <s v="USD"/>
    <n v="1342360804"/>
    <n v="1339768804"/>
    <b v="0"/>
    <n v="20"/>
    <b v="1"/>
    <s v="film &amp; video/shorts"/>
    <n v="1.1625000000000001"/>
    <n v="100"/>
    <x v="0"/>
    <x v="1"/>
    <x v="67"/>
    <d v="2012-07-15T14:00:04"/>
  </r>
  <r>
    <n v="600"/>
    <n v="763"/>
    <x v="0"/>
    <x v="1"/>
    <s v="GBP"/>
    <n v="1393162791"/>
    <n v="1390570791"/>
    <b v="0"/>
    <n v="36"/>
    <b v="1"/>
    <s v="film &amp; video/shorts"/>
    <n v="1.2716666666666667"/>
    <n v="16.666666666666668"/>
    <x v="0"/>
    <x v="1"/>
    <x v="68"/>
    <d v="2014-02-23T13:39:51"/>
  </r>
  <r>
    <n v="10000"/>
    <n v="11094.23"/>
    <x v="0"/>
    <x v="0"/>
    <s v="USD"/>
    <n v="1317538740"/>
    <n v="1314765025"/>
    <b v="0"/>
    <n v="178"/>
    <b v="1"/>
    <s v="film &amp; video/shorts"/>
    <n v="1.109423"/>
    <n v="56.179775280898873"/>
    <x v="0"/>
    <x v="1"/>
    <x v="69"/>
    <d v="2011-10-02T06:59:00"/>
  </r>
  <r>
    <n v="500"/>
    <n v="636"/>
    <x v="0"/>
    <x v="0"/>
    <s v="USD"/>
    <n v="1315171845"/>
    <n v="1309987845"/>
    <b v="0"/>
    <n v="17"/>
    <b v="1"/>
    <s v="film &amp; video/shorts"/>
    <n v="1.272"/>
    <n v="29.411764705882351"/>
    <x v="0"/>
    <x v="1"/>
    <x v="70"/>
    <d v="2011-09-04T21:30:45"/>
  </r>
  <r>
    <n v="1800"/>
    <n v="2231"/>
    <x v="0"/>
    <x v="0"/>
    <s v="USD"/>
    <n v="1338186657"/>
    <n v="1333002657"/>
    <b v="0"/>
    <n v="32"/>
    <b v="1"/>
    <s v="film &amp; video/shorts"/>
    <n v="1.2394444444444443"/>
    <n v="56.25"/>
    <x v="0"/>
    <x v="1"/>
    <x v="71"/>
    <d v="2012-05-28T06:30:57"/>
  </r>
  <r>
    <n v="2200"/>
    <n v="2385"/>
    <x v="0"/>
    <x v="0"/>
    <s v="USD"/>
    <n v="1352937600"/>
    <n v="1351210481"/>
    <b v="0"/>
    <n v="41"/>
    <b v="1"/>
    <s v="film &amp; video/shorts"/>
    <n v="1.084090909090909"/>
    <n v="53.658536585365852"/>
    <x v="0"/>
    <x v="1"/>
    <x v="72"/>
    <d v="2012-11-15T00:00:00"/>
  </r>
  <r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500"/>
    <n v="564.66"/>
    <x v="0"/>
    <x v="6"/>
    <s v="EUR"/>
    <n v="1453376495"/>
    <n v="1450784495"/>
    <b v="0"/>
    <n v="29"/>
    <b v="1"/>
    <s v="film &amp; video/shorts"/>
    <n v="1.1293199999999999"/>
    <n v="17.241379310344829"/>
    <x v="0"/>
    <x v="1"/>
    <x v="74"/>
    <d v="2016-01-21T11:41:35"/>
  </r>
  <r>
    <n v="3500"/>
    <n v="4040"/>
    <x v="0"/>
    <x v="0"/>
    <s v="USD"/>
    <n v="1366693272"/>
    <n v="1364101272"/>
    <b v="0"/>
    <n v="47"/>
    <b v="1"/>
    <s v="film &amp; video/shorts"/>
    <n v="1.1542857142857144"/>
    <n v="74.468085106382972"/>
    <x v="0"/>
    <x v="1"/>
    <x v="75"/>
    <d v="2013-04-23T05:01:12"/>
  </r>
  <r>
    <n v="300"/>
    <n v="460"/>
    <x v="0"/>
    <x v="0"/>
    <s v="USD"/>
    <n v="1325007358"/>
    <n v="1319819758"/>
    <b v="0"/>
    <n v="15"/>
    <b v="1"/>
    <s v="film &amp; video/shorts"/>
    <n v="1.5333333333333334"/>
    <n v="20"/>
    <x v="0"/>
    <x v="1"/>
    <x v="76"/>
    <d v="2011-12-27T17:35:58"/>
  </r>
  <r>
    <n v="400"/>
    <n v="1570"/>
    <x v="0"/>
    <x v="0"/>
    <s v="USD"/>
    <n v="1337569140"/>
    <n v="1332991717"/>
    <b v="0"/>
    <n v="26"/>
    <b v="1"/>
    <s v="film &amp; video/shorts"/>
    <n v="3.9249999999999998"/>
    <n v="15.384615384615385"/>
    <x v="0"/>
    <x v="1"/>
    <x v="77"/>
    <d v="2012-05-21T02:59:00"/>
  </r>
  <r>
    <n v="50"/>
    <n v="1351"/>
    <x v="0"/>
    <x v="6"/>
    <s v="EUR"/>
    <n v="1472751121"/>
    <n v="1471887121"/>
    <b v="0"/>
    <n v="35"/>
    <b v="1"/>
    <s v="film &amp; video/shorts"/>
    <n v="27.02"/>
    <n v="1.4285714285714286"/>
    <x v="0"/>
    <x v="1"/>
    <x v="78"/>
    <d v="2016-09-01T17:32:01"/>
  </r>
  <r>
    <n v="1300"/>
    <n v="1651"/>
    <x v="0"/>
    <x v="1"/>
    <s v="GBP"/>
    <n v="1398451093"/>
    <n v="1395859093"/>
    <b v="0"/>
    <n v="41"/>
    <b v="1"/>
    <s v="film &amp; video/shorts"/>
    <n v="1.27"/>
    <n v="31.707317073170731"/>
    <x v="0"/>
    <x v="1"/>
    <x v="79"/>
    <d v="2014-04-25T18:38:13"/>
  </r>
  <r>
    <n v="12000"/>
    <n v="12870"/>
    <x v="0"/>
    <x v="0"/>
    <s v="USD"/>
    <n v="1386640856"/>
    <n v="1383616856"/>
    <b v="0"/>
    <n v="47"/>
    <b v="1"/>
    <s v="film &amp; video/shorts"/>
    <n v="1.0725"/>
    <n v="255.31914893617022"/>
    <x v="0"/>
    <x v="1"/>
    <x v="80"/>
    <d v="2013-12-10T02:00:56"/>
  </r>
  <r>
    <n v="750"/>
    <n v="1485"/>
    <x v="0"/>
    <x v="0"/>
    <s v="USD"/>
    <n v="1342234920"/>
    <n v="1341892127"/>
    <b v="0"/>
    <n v="28"/>
    <b v="1"/>
    <s v="film &amp; video/shorts"/>
    <n v="1.98"/>
    <n v="26.785714285714285"/>
    <x v="0"/>
    <x v="1"/>
    <x v="81"/>
    <d v="2012-07-14T03:02:00"/>
  </r>
  <r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  <x v="82"/>
    <d v="2011-10-09T19:41:01"/>
  </r>
  <r>
    <n v="200"/>
    <n v="205"/>
    <x v="0"/>
    <x v="1"/>
    <s v="GBP"/>
    <n v="1424604600"/>
    <n v="1423320389"/>
    <b v="0"/>
    <n v="13"/>
    <b v="1"/>
    <s v="film &amp; video/shorts"/>
    <n v="1.0249999999999999"/>
    <n v="15.384615384615385"/>
    <x v="0"/>
    <x v="1"/>
    <x v="83"/>
    <d v="2015-02-22T11:30:00"/>
  </r>
  <r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1200"/>
    <n v="1506"/>
    <x v="0"/>
    <x v="0"/>
    <s v="USD"/>
    <n v="1316746837"/>
    <n v="1314154837"/>
    <b v="0"/>
    <n v="21"/>
    <b v="1"/>
    <s v="film &amp; video/shorts"/>
    <n v="1.2549999999999999"/>
    <n v="57.142857142857146"/>
    <x v="0"/>
    <x v="1"/>
    <x v="85"/>
    <d v="2011-09-23T03:00:37"/>
  </r>
  <r>
    <n v="6000"/>
    <n v="6388"/>
    <x v="0"/>
    <x v="6"/>
    <s v="EUR"/>
    <n v="1451226045"/>
    <n v="1444828845"/>
    <b v="0"/>
    <n v="17"/>
    <b v="1"/>
    <s v="film &amp; video/shorts"/>
    <n v="1.0646666666666667"/>
    <n v="352.94117647058823"/>
    <x v="0"/>
    <x v="1"/>
    <x v="86"/>
    <d v="2015-12-27T14:20:45"/>
  </r>
  <r>
    <n v="2500"/>
    <n v="2615"/>
    <x v="0"/>
    <x v="0"/>
    <s v="USD"/>
    <n v="1275529260"/>
    <n v="1274705803"/>
    <b v="0"/>
    <n v="25"/>
    <b v="1"/>
    <s v="film &amp; video/shorts"/>
    <n v="1.046"/>
    <n v="100"/>
    <x v="0"/>
    <x v="1"/>
    <x v="87"/>
    <d v="2010-06-03T01:41:00"/>
  </r>
  <r>
    <n v="3500"/>
    <n v="3600"/>
    <x v="0"/>
    <x v="0"/>
    <s v="USD"/>
    <n v="1403452131"/>
    <n v="1401205731"/>
    <b v="0"/>
    <n v="60"/>
    <b v="1"/>
    <s v="film &amp; video/shorts"/>
    <n v="1.0285714285714285"/>
    <n v="58.333333333333336"/>
    <x v="0"/>
    <x v="1"/>
    <x v="88"/>
    <d v="2014-06-22T15:48:51"/>
  </r>
  <r>
    <n v="6000"/>
    <n v="6904"/>
    <x v="0"/>
    <x v="0"/>
    <s v="USD"/>
    <n v="1370196192"/>
    <n v="1368036192"/>
    <b v="0"/>
    <n v="56"/>
    <b v="1"/>
    <s v="film &amp; video/shorts"/>
    <n v="1.1506666666666667"/>
    <n v="107.14285714285714"/>
    <x v="0"/>
    <x v="1"/>
    <x v="89"/>
    <d v="2013-06-02T18:03:12"/>
  </r>
  <r>
    <n v="500"/>
    <n v="502"/>
    <x v="0"/>
    <x v="0"/>
    <s v="USD"/>
    <n v="1310454499"/>
    <n v="1307862499"/>
    <b v="0"/>
    <n v="16"/>
    <b v="1"/>
    <s v="film &amp; video/shorts"/>
    <n v="1.004"/>
    <n v="31.25"/>
    <x v="0"/>
    <x v="1"/>
    <x v="90"/>
    <d v="2011-07-12T07:08:19"/>
  </r>
  <r>
    <n v="3000"/>
    <n v="3600"/>
    <x v="0"/>
    <x v="0"/>
    <s v="USD"/>
    <n v="1305625164"/>
    <n v="1300354764"/>
    <b v="0"/>
    <n v="46"/>
    <b v="1"/>
    <s v="film &amp; video/shorts"/>
    <n v="1.2"/>
    <n v="65.217391304347828"/>
    <x v="0"/>
    <x v="1"/>
    <x v="91"/>
    <d v="2011-05-17T09:39:24"/>
  </r>
  <r>
    <n v="5000"/>
    <n v="5260"/>
    <x v="0"/>
    <x v="5"/>
    <s v="CAD"/>
    <n v="1485936000"/>
    <n v="1481949983"/>
    <b v="0"/>
    <n v="43"/>
    <b v="1"/>
    <s v="film &amp; video/shorts"/>
    <n v="1.052"/>
    <n v="116.27906976744185"/>
    <x v="0"/>
    <x v="1"/>
    <x v="92"/>
    <d v="2017-02-01T08:00:00"/>
  </r>
  <r>
    <n v="1000"/>
    <n v="1106"/>
    <x v="0"/>
    <x v="0"/>
    <s v="USD"/>
    <n v="1341349200"/>
    <n v="1338928537"/>
    <b v="0"/>
    <n v="15"/>
    <b v="1"/>
    <s v="film &amp; video/shorts"/>
    <n v="1.1060000000000001"/>
    <n v="66.666666666666671"/>
    <x v="0"/>
    <x v="1"/>
    <x v="93"/>
    <d v="2012-07-03T21:00:00"/>
  </r>
  <r>
    <n v="250"/>
    <n v="260"/>
    <x v="0"/>
    <x v="1"/>
    <s v="GBP"/>
    <n v="1396890822"/>
    <n v="1395162822"/>
    <b v="0"/>
    <n v="12"/>
    <b v="1"/>
    <s v="film &amp; video/shorts"/>
    <n v="1.04"/>
    <n v="20.833333333333332"/>
    <x v="0"/>
    <x v="1"/>
    <x v="94"/>
    <d v="2014-04-07T17:13:42"/>
  </r>
  <r>
    <n v="350"/>
    <n v="460"/>
    <x v="0"/>
    <x v="0"/>
    <s v="USD"/>
    <n v="1330214841"/>
    <n v="1327622841"/>
    <b v="0"/>
    <n v="21"/>
    <b v="1"/>
    <s v="film &amp; video/shorts"/>
    <n v="1.3142857142857143"/>
    <n v="16.666666666666668"/>
    <x v="0"/>
    <x v="1"/>
    <x v="95"/>
    <d v="2012-02-26T00:07:21"/>
  </r>
  <r>
    <n v="1500"/>
    <n v="1720"/>
    <x v="0"/>
    <x v="0"/>
    <s v="USD"/>
    <n v="1280631600"/>
    <n v="1274889241"/>
    <b v="0"/>
    <n v="34"/>
    <b v="1"/>
    <s v="film &amp; video/shorts"/>
    <n v="1.1466666666666667"/>
    <n v="44.117647058823529"/>
    <x v="0"/>
    <x v="1"/>
    <x v="96"/>
    <d v="2010-08-01T03:00:00"/>
  </r>
  <r>
    <n v="400"/>
    <n v="425"/>
    <x v="0"/>
    <x v="0"/>
    <s v="USD"/>
    <n v="1310440482"/>
    <n v="1307848482"/>
    <b v="0"/>
    <n v="8"/>
    <b v="1"/>
    <s v="film &amp; video/shorts"/>
    <n v="1.0625"/>
    <n v="50"/>
    <x v="0"/>
    <x v="1"/>
    <x v="97"/>
    <d v="2011-07-12T03:14:42"/>
  </r>
  <r>
    <n v="3200"/>
    <n v="3400"/>
    <x v="0"/>
    <x v="0"/>
    <s v="USD"/>
    <n v="1354923000"/>
    <n v="1351796674"/>
    <b v="0"/>
    <n v="60"/>
    <b v="1"/>
    <s v="film &amp; video/shorts"/>
    <n v="1.0625"/>
    <n v="53.333333333333336"/>
    <x v="0"/>
    <x v="1"/>
    <x v="98"/>
    <d v="2012-12-07T23:30:00"/>
  </r>
  <r>
    <n v="1500"/>
    <n v="1590.29"/>
    <x v="0"/>
    <x v="0"/>
    <s v="USD"/>
    <n v="1390426799"/>
    <n v="1387834799"/>
    <b v="0"/>
    <n v="39"/>
    <b v="1"/>
    <s v="film &amp; video/shorts"/>
    <n v="1.0601933333333333"/>
    <n v="38.46153846153846"/>
    <x v="0"/>
    <x v="1"/>
    <x v="99"/>
    <d v="2014-01-22T21:39:59"/>
  </r>
  <r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6000"/>
    <n v="7665"/>
    <x v="0"/>
    <x v="0"/>
    <s v="USD"/>
    <n v="1293073733"/>
    <n v="1290481733"/>
    <b v="0"/>
    <n v="65"/>
    <b v="1"/>
    <s v="film &amp; video/shorts"/>
    <n v="1.2775000000000001"/>
    <n v="92.307692307692307"/>
    <x v="0"/>
    <x v="1"/>
    <x v="102"/>
    <d v="2010-12-23T03:08:53"/>
  </r>
  <r>
    <n v="1300"/>
    <n v="1367"/>
    <x v="0"/>
    <x v="1"/>
    <s v="GBP"/>
    <n v="1394220030"/>
    <n v="1392232830"/>
    <b v="0"/>
    <n v="49"/>
    <b v="1"/>
    <s v="film &amp; video/shorts"/>
    <n v="1.0515384615384615"/>
    <n v="26.530612244897959"/>
    <x v="0"/>
    <x v="1"/>
    <x v="103"/>
    <d v="2014-03-07T19:20:30"/>
  </r>
  <r>
    <n v="500"/>
    <n v="600"/>
    <x v="0"/>
    <x v="0"/>
    <s v="USD"/>
    <n v="1301792400"/>
    <n v="1299775266"/>
    <b v="0"/>
    <n v="10"/>
    <b v="1"/>
    <s v="film &amp; video/shorts"/>
    <n v="1.2"/>
    <n v="50"/>
    <x v="0"/>
    <x v="1"/>
    <x v="104"/>
    <d v="2011-04-03T01:00:00"/>
  </r>
  <r>
    <n v="2200"/>
    <n v="2363"/>
    <x v="0"/>
    <x v="0"/>
    <s v="USD"/>
    <n v="1463184000"/>
    <n v="1461605020"/>
    <b v="0"/>
    <n v="60"/>
    <b v="1"/>
    <s v="film &amp; video/shorts"/>
    <n v="1.074090909090909"/>
    <n v="36.666666666666664"/>
    <x v="0"/>
    <x v="1"/>
    <x v="105"/>
    <d v="2016-05-14T00:00:00"/>
  </r>
  <r>
    <n v="5000"/>
    <n v="5025"/>
    <x v="0"/>
    <x v="0"/>
    <s v="USD"/>
    <n v="1333391901"/>
    <n v="1332182301"/>
    <b v="0"/>
    <n v="27"/>
    <b v="1"/>
    <s v="film &amp; video/shorts"/>
    <n v="1.0049999999999999"/>
    <n v="185.18518518518519"/>
    <x v="0"/>
    <x v="1"/>
    <x v="106"/>
    <d v="2012-04-02T18:38:21"/>
  </r>
  <r>
    <n v="7500"/>
    <n v="7685"/>
    <x v="0"/>
    <x v="0"/>
    <s v="USD"/>
    <n v="1303688087"/>
    <n v="1301787287"/>
    <b v="0"/>
    <n v="69"/>
    <b v="1"/>
    <s v="film &amp; video/shorts"/>
    <n v="1.0246666666666666"/>
    <n v="108.69565217391305"/>
    <x v="0"/>
    <x v="1"/>
    <x v="107"/>
    <d v="2011-04-24T23:34:47"/>
  </r>
  <r>
    <n v="1500"/>
    <n v="3700"/>
    <x v="0"/>
    <x v="0"/>
    <s v="USD"/>
    <n v="1370011370"/>
    <n v="1364827370"/>
    <b v="0"/>
    <n v="47"/>
    <b v="1"/>
    <s v="film &amp; video/shorts"/>
    <n v="2.4666666666666668"/>
    <n v="31.914893617021278"/>
    <x v="0"/>
    <x v="1"/>
    <x v="108"/>
    <d v="2013-05-31T14:42:50"/>
  </r>
  <r>
    <n v="1000"/>
    <n v="2195"/>
    <x v="0"/>
    <x v="0"/>
    <s v="USD"/>
    <n v="1298680630"/>
    <n v="1296088630"/>
    <b v="0"/>
    <n v="47"/>
    <b v="1"/>
    <s v="film &amp; video/shorts"/>
    <n v="2.1949999999999998"/>
    <n v="21.276595744680851"/>
    <x v="0"/>
    <x v="1"/>
    <x v="109"/>
    <d v="2011-02-26T00:37:10"/>
  </r>
  <r>
    <n v="1300"/>
    <n v="1700"/>
    <x v="0"/>
    <x v="0"/>
    <s v="USD"/>
    <n v="1384408740"/>
    <n v="1381445253"/>
    <b v="0"/>
    <n v="26"/>
    <b v="1"/>
    <s v="film &amp; video/shorts"/>
    <n v="1.3076923076923077"/>
    <n v="50"/>
    <x v="0"/>
    <x v="1"/>
    <x v="110"/>
    <d v="2013-11-14T05:59:00"/>
  </r>
  <r>
    <n v="3500"/>
    <n v="5410"/>
    <x v="0"/>
    <x v="2"/>
    <s v="AUD"/>
    <n v="1433059187"/>
    <n v="1430467187"/>
    <b v="0"/>
    <n v="53"/>
    <b v="1"/>
    <s v="film &amp; video/shorts"/>
    <n v="1.5457142857142858"/>
    <n v="66.037735849056602"/>
    <x v="0"/>
    <x v="1"/>
    <x v="111"/>
    <d v="2015-05-31T07:59:47"/>
  </r>
  <r>
    <n v="5000"/>
    <n v="5200"/>
    <x v="0"/>
    <x v="0"/>
    <s v="USD"/>
    <n v="1397354400"/>
    <n v="1395277318"/>
    <b v="0"/>
    <n v="81"/>
    <b v="1"/>
    <s v="film &amp; video/shorts"/>
    <n v="1.04"/>
    <n v="61.728395061728392"/>
    <x v="0"/>
    <x v="1"/>
    <x v="112"/>
    <d v="2014-04-13T02:00:00"/>
  </r>
  <r>
    <n v="5000"/>
    <n v="7050"/>
    <x v="0"/>
    <x v="0"/>
    <s v="USD"/>
    <n v="1312642800"/>
    <n v="1311963128"/>
    <b v="0"/>
    <n v="78"/>
    <b v="1"/>
    <s v="film &amp; video/shorts"/>
    <n v="1.41"/>
    <n v="64.102564102564102"/>
    <x v="0"/>
    <x v="1"/>
    <x v="113"/>
    <d v="2011-08-06T15:00:00"/>
  </r>
  <r>
    <n v="3000"/>
    <n v="3100"/>
    <x v="0"/>
    <x v="0"/>
    <s v="USD"/>
    <n v="1326436488"/>
    <n v="1321252488"/>
    <b v="0"/>
    <n v="35"/>
    <b v="1"/>
    <s v="film &amp; video/shorts"/>
    <n v="1.0333333333333334"/>
    <n v="85.714285714285708"/>
    <x v="0"/>
    <x v="1"/>
    <x v="114"/>
    <d v="2012-01-13T06:34:48"/>
  </r>
  <r>
    <n v="450"/>
    <n v="632"/>
    <x v="0"/>
    <x v="0"/>
    <s v="USD"/>
    <n v="1328377444"/>
    <n v="1326217444"/>
    <b v="0"/>
    <n v="22"/>
    <b v="1"/>
    <s v="film &amp; video/shorts"/>
    <n v="1.4044444444444444"/>
    <n v="20.454545454545453"/>
    <x v="0"/>
    <x v="1"/>
    <x v="115"/>
    <d v="2012-02-04T17:44:04"/>
  </r>
  <r>
    <n v="3500"/>
    <n v="3978"/>
    <x v="0"/>
    <x v="0"/>
    <s v="USD"/>
    <n v="1302260155"/>
    <n v="1298289355"/>
    <b v="0"/>
    <n v="57"/>
    <b v="1"/>
    <s v="film &amp; video/shorts"/>
    <n v="1.1365714285714286"/>
    <n v="61.403508771929822"/>
    <x v="0"/>
    <x v="1"/>
    <x v="116"/>
    <d v="2011-04-08T10:55:55"/>
  </r>
  <r>
    <n v="4500"/>
    <n v="4522.22"/>
    <x v="0"/>
    <x v="0"/>
    <s v="USD"/>
    <n v="1276110000"/>
    <n v="1268337744"/>
    <b v="0"/>
    <n v="27"/>
    <b v="1"/>
    <s v="film &amp; video/shorts"/>
    <n v="1.0049377777777779"/>
    <n v="166.66666666666666"/>
    <x v="0"/>
    <x v="1"/>
    <x v="117"/>
    <d v="2010-06-09T19:00:00"/>
  </r>
  <r>
    <n v="5000"/>
    <n v="5651.58"/>
    <x v="0"/>
    <x v="0"/>
    <s v="USD"/>
    <n v="1311902236"/>
    <n v="1309310236"/>
    <b v="0"/>
    <n v="39"/>
    <b v="1"/>
    <s v="film &amp; video/shorts"/>
    <n v="1.1303159999999999"/>
    <n v="128.2051282051282"/>
    <x v="0"/>
    <x v="1"/>
    <x v="118"/>
    <d v="2011-07-29T01:17:16"/>
  </r>
  <r>
    <n v="3250"/>
    <n v="3398.1"/>
    <x v="0"/>
    <x v="0"/>
    <s v="USD"/>
    <n v="1313276400"/>
    <n v="1310693986"/>
    <b v="0"/>
    <n v="37"/>
    <b v="1"/>
    <s v="film &amp; video/shorts"/>
    <n v="1.0455692307692308"/>
    <n v="87.837837837837839"/>
    <x v="0"/>
    <x v="1"/>
    <x v="119"/>
    <d v="2011-08-13T23:00:00"/>
  </r>
  <r>
    <n v="70000"/>
    <n v="10"/>
    <x v="1"/>
    <x v="7"/>
    <s v="HKD"/>
    <n v="1475457107"/>
    <n v="1472865107"/>
    <b v="0"/>
    <n v="1"/>
    <b v="0"/>
    <s v="film &amp; video/science fiction"/>
    <n v="1.4285714285714287E-4"/>
    <n v="70000"/>
    <x v="0"/>
    <x v="2"/>
    <x v="120"/>
    <d v="2016-10-03T01:11:47"/>
  </r>
  <r>
    <n v="3000"/>
    <n v="1"/>
    <x v="1"/>
    <x v="0"/>
    <s v="USD"/>
    <n v="1429352160"/>
    <n v="1427993710"/>
    <b v="0"/>
    <n v="1"/>
    <b v="0"/>
    <s v="film &amp; video/science fiction"/>
    <n v="3.3333333333333332E-4"/>
    <n v="3000"/>
    <x v="0"/>
    <x v="2"/>
    <x v="121"/>
    <d v="2015-04-18T10:16:00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55000"/>
    <n v="151"/>
    <x v="1"/>
    <x v="0"/>
    <s v="USD"/>
    <n v="1414533600"/>
    <n v="1411411564"/>
    <b v="0"/>
    <n v="6"/>
    <b v="0"/>
    <s v="film &amp; video/science fiction"/>
    <n v="2.7454545454545453E-3"/>
    <n v="9166.6666666666661"/>
    <x v="0"/>
    <x v="2"/>
    <x v="123"/>
    <d v="2014-10-28T22:00:00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500"/>
    <n v="70"/>
    <x v="1"/>
    <x v="5"/>
    <s v="CAD"/>
    <n v="1486165880"/>
    <n v="1480981880"/>
    <b v="0"/>
    <n v="6"/>
    <b v="0"/>
    <s v="film &amp; video/science fiction"/>
    <n v="0.14000000000000001"/>
    <n v="83.333333333333329"/>
    <x v="0"/>
    <x v="2"/>
    <x v="125"/>
    <d v="2017-02-03T23:51:20"/>
  </r>
  <r>
    <n v="25000"/>
    <n v="1387"/>
    <x v="1"/>
    <x v="0"/>
    <s v="USD"/>
    <n v="1433988000"/>
    <n v="1431353337"/>
    <b v="0"/>
    <n v="13"/>
    <b v="0"/>
    <s v="film &amp; video/science fiction"/>
    <n v="5.5480000000000002E-2"/>
    <n v="1923.0769230769231"/>
    <x v="0"/>
    <x v="2"/>
    <x v="126"/>
    <d v="2015-06-11T02:00:00"/>
  </r>
  <r>
    <n v="8000"/>
    <n v="190"/>
    <x v="1"/>
    <x v="0"/>
    <s v="USD"/>
    <n v="1428069541"/>
    <n v="1425481141"/>
    <b v="0"/>
    <n v="4"/>
    <b v="0"/>
    <s v="film &amp; video/science fiction"/>
    <n v="2.375E-2"/>
    <n v="2000"/>
    <x v="0"/>
    <x v="2"/>
    <x v="127"/>
    <d v="2015-04-03T13:59:01"/>
  </r>
  <r>
    <n v="100000"/>
    <n v="1867"/>
    <x v="1"/>
    <x v="0"/>
    <s v="USD"/>
    <n v="1476941293"/>
    <n v="1473917293"/>
    <b v="0"/>
    <n v="6"/>
    <b v="0"/>
    <s v="film &amp; video/science fiction"/>
    <n v="1.8669999999999999E-2"/>
    <n v="16666.666666666668"/>
    <x v="0"/>
    <x v="2"/>
    <x v="128"/>
    <d v="2016-10-20T05:28:13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80000"/>
    <n v="7655"/>
    <x v="1"/>
    <x v="0"/>
    <s v="USD"/>
    <n v="1415392207"/>
    <n v="1411500607"/>
    <b v="0"/>
    <n v="81"/>
    <b v="0"/>
    <s v="film &amp; video/science fiction"/>
    <n v="9.5687499999999995E-2"/>
    <n v="987.65432098765427"/>
    <x v="0"/>
    <x v="2"/>
    <x v="132"/>
    <d v="2014-11-07T20:30:07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3000"/>
    <n v="403"/>
    <x v="1"/>
    <x v="0"/>
    <s v="USD"/>
    <n v="1404241200"/>
    <n v="1401354597"/>
    <b v="0"/>
    <n v="5"/>
    <b v="0"/>
    <s v="film &amp; video/science fiction"/>
    <n v="0.13433333333333333"/>
    <n v="600"/>
    <x v="0"/>
    <x v="2"/>
    <x v="135"/>
    <d v="2014-07-01T19:00:00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50000"/>
    <n v="4712"/>
    <x v="1"/>
    <x v="0"/>
    <s v="USD"/>
    <n v="1438405140"/>
    <n v="1435731041"/>
    <b v="0"/>
    <n v="58"/>
    <b v="0"/>
    <s v="film &amp; video/science fiction"/>
    <n v="3.1413333333333335E-2"/>
    <n v="2586.2068965517242"/>
    <x v="0"/>
    <x v="2"/>
    <x v="138"/>
    <d v="2015-08-01T04:59:00"/>
  </r>
  <r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2000"/>
    <n v="1293"/>
    <x v="1"/>
    <x v="0"/>
    <s v="USD"/>
    <n v="1433043623"/>
    <n v="1429155623"/>
    <b v="0"/>
    <n v="28"/>
    <b v="0"/>
    <s v="film &amp; video/science fiction"/>
    <n v="0.10775"/>
    <n v="428.57142857142856"/>
    <x v="0"/>
    <x v="2"/>
    <x v="141"/>
    <d v="2015-05-31T03:40:23"/>
  </r>
  <r>
    <n v="3000"/>
    <n v="10"/>
    <x v="1"/>
    <x v="0"/>
    <s v="USD"/>
    <n v="1416176778"/>
    <n v="1414358778"/>
    <b v="0"/>
    <n v="1"/>
    <b v="0"/>
    <s v="film &amp; video/science fiction"/>
    <n v="3.3333333333333335E-3"/>
    <n v="3000"/>
    <x v="0"/>
    <x v="2"/>
    <x v="142"/>
    <d v="2014-11-16T22:26:18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7500"/>
    <n v="2070"/>
    <x v="1"/>
    <x v="5"/>
    <s v="CAD"/>
    <n v="1428945472"/>
    <n v="1423765072"/>
    <b v="0"/>
    <n v="37"/>
    <b v="0"/>
    <s v="film &amp; video/science fiction"/>
    <n v="0.27600000000000002"/>
    <n v="202.70270270270271"/>
    <x v="0"/>
    <x v="2"/>
    <x v="144"/>
    <d v="2015-04-13T17:17:52"/>
  </r>
  <r>
    <n v="4500"/>
    <n v="338"/>
    <x v="1"/>
    <x v="0"/>
    <s v="USD"/>
    <n v="1439298052"/>
    <n v="1436965252"/>
    <b v="0"/>
    <n v="9"/>
    <b v="0"/>
    <s v="film &amp; video/science fiction"/>
    <n v="7.5111111111111115E-2"/>
    <n v="500"/>
    <x v="0"/>
    <x v="2"/>
    <x v="145"/>
    <d v="2015-08-11T13:00:52"/>
  </r>
  <r>
    <n v="20000"/>
    <n v="115"/>
    <x v="1"/>
    <x v="0"/>
    <s v="USD"/>
    <n v="1484698998"/>
    <n v="1479514998"/>
    <b v="0"/>
    <n v="3"/>
    <b v="0"/>
    <s v="film &amp; video/science fiction"/>
    <n v="5.7499999999999999E-3"/>
    <n v="6666.666666666667"/>
    <x v="0"/>
    <x v="2"/>
    <x v="146"/>
    <d v="2017-01-18T00:23:18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50000"/>
    <n v="40"/>
    <x v="1"/>
    <x v="0"/>
    <s v="USD"/>
    <n v="1456555536"/>
    <n v="1453963536"/>
    <b v="0"/>
    <n v="2"/>
    <b v="0"/>
    <s v="film &amp; video/science fiction"/>
    <n v="8.0000000000000004E-4"/>
    <n v="25000"/>
    <x v="0"/>
    <x v="2"/>
    <x v="148"/>
    <d v="2016-02-27T06:45:36"/>
  </r>
  <r>
    <n v="10000"/>
    <n v="92"/>
    <x v="1"/>
    <x v="0"/>
    <s v="USD"/>
    <n v="1419494400"/>
    <n v="1416888470"/>
    <b v="0"/>
    <n v="6"/>
    <b v="0"/>
    <s v="film &amp; video/science fiction"/>
    <n v="9.1999999999999998E-3"/>
    <n v="1666.6666666666667"/>
    <x v="0"/>
    <x v="2"/>
    <x v="149"/>
    <d v="2014-12-25T08:00:00"/>
  </r>
  <r>
    <n v="130000"/>
    <n v="30112"/>
    <x v="1"/>
    <x v="0"/>
    <s v="USD"/>
    <n v="1432612382"/>
    <n v="1427428382"/>
    <b v="0"/>
    <n v="67"/>
    <b v="0"/>
    <s v="film &amp; video/science fiction"/>
    <n v="0.23163076923076922"/>
    <n v="1940.2985074626865"/>
    <x v="0"/>
    <x v="2"/>
    <x v="150"/>
    <d v="2015-05-26T03:53:02"/>
  </r>
  <r>
    <n v="250000"/>
    <n v="140"/>
    <x v="1"/>
    <x v="2"/>
    <s v="AUD"/>
    <n v="1434633191"/>
    <n v="1429449191"/>
    <b v="0"/>
    <n v="5"/>
    <b v="0"/>
    <s v="film &amp; video/science fiction"/>
    <n v="5.5999999999999995E-4"/>
    <n v="50000"/>
    <x v="0"/>
    <x v="2"/>
    <x v="151"/>
    <d v="2015-06-18T13:13:11"/>
  </r>
  <r>
    <n v="380000"/>
    <n v="30"/>
    <x v="1"/>
    <x v="0"/>
    <s v="USD"/>
    <n v="1411437100"/>
    <n v="1408845100"/>
    <b v="0"/>
    <n v="2"/>
    <b v="0"/>
    <s v="film &amp; video/science fiction"/>
    <n v="7.8947368421052633E-5"/>
    <n v="190000"/>
    <x v="0"/>
    <x v="2"/>
    <x v="152"/>
    <d v="2014-09-23T01:51:40"/>
  </r>
  <r>
    <n v="50000"/>
    <n v="359"/>
    <x v="1"/>
    <x v="0"/>
    <s v="USD"/>
    <n v="1417532644"/>
    <n v="1413900244"/>
    <b v="0"/>
    <n v="10"/>
    <b v="0"/>
    <s v="film &amp; video/science fiction"/>
    <n v="7.1799999999999998E-3"/>
    <n v="5000"/>
    <x v="0"/>
    <x v="2"/>
    <x v="153"/>
    <d v="2014-12-02T15:04:04"/>
  </r>
  <r>
    <n v="1500"/>
    <n v="40"/>
    <x v="1"/>
    <x v="0"/>
    <s v="USD"/>
    <n v="1433336895"/>
    <n v="1429621695"/>
    <b v="0"/>
    <n v="3"/>
    <b v="0"/>
    <s v="film &amp; video/science fiction"/>
    <n v="2.6666666666666668E-2"/>
    <n v="500"/>
    <x v="0"/>
    <x v="2"/>
    <x v="154"/>
    <d v="2015-06-03T13:08:15"/>
  </r>
  <r>
    <n v="1350000"/>
    <n v="81"/>
    <x v="1"/>
    <x v="0"/>
    <s v="USD"/>
    <n v="1437657935"/>
    <n v="1434201935"/>
    <b v="0"/>
    <n v="4"/>
    <b v="0"/>
    <s v="film &amp; video/science fiction"/>
    <n v="6.0000000000000002E-5"/>
    <n v="337500"/>
    <x v="0"/>
    <x v="2"/>
    <x v="155"/>
    <d v="2015-07-23T13:25:35"/>
  </r>
  <r>
    <n v="35000"/>
    <n v="1785"/>
    <x v="1"/>
    <x v="5"/>
    <s v="CAD"/>
    <n v="1407034796"/>
    <n v="1401850796"/>
    <b v="0"/>
    <n v="15"/>
    <b v="0"/>
    <s v="film &amp; video/science fiction"/>
    <n v="5.0999999999999997E-2"/>
    <n v="2333.3333333333335"/>
    <x v="0"/>
    <x v="2"/>
    <x v="156"/>
    <d v="2014-08-03T02:59:56"/>
  </r>
  <r>
    <n v="2995"/>
    <n v="8"/>
    <x v="1"/>
    <x v="0"/>
    <s v="USD"/>
    <n v="1456523572"/>
    <n v="1453931572"/>
    <b v="0"/>
    <n v="2"/>
    <b v="0"/>
    <s v="film &amp; video/science fiction"/>
    <n v="2.671118530884808E-3"/>
    <n v="1497.5"/>
    <x v="0"/>
    <x v="2"/>
    <x v="157"/>
    <d v="2016-02-26T21:52:5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500000"/>
    <n v="10"/>
    <x v="1"/>
    <x v="0"/>
    <s v="USD"/>
    <n v="1467541545"/>
    <n v="1464085545"/>
    <b v="0"/>
    <n v="1"/>
    <b v="0"/>
    <s v="film &amp; video/science fiction"/>
    <n v="2.0000000000000002E-5"/>
    <n v="500000"/>
    <x v="0"/>
    <x v="2"/>
    <x v="159"/>
    <d v="2016-07-03T10:25:45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50000"/>
    <n v="5"/>
    <x v="2"/>
    <x v="0"/>
    <s v="USD"/>
    <n v="1404318595"/>
    <n v="1401726595"/>
    <b v="0"/>
    <n v="1"/>
    <b v="0"/>
    <s v="film &amp; video/drama"/>
    <n v="1E-4"/>
    <n v="50000"/>
    <x v="0"/>
    <x v="3"/>
    <x v="161"/>
    <d v="2014-07-02T16:29:55"/>
  </r>
  <r>
    <n v="2800"/>
    <n v="435"/>
    <x v="2"/>
    <x v="0"/>
    <s v="USD"/>
    <n v="1408232520"/>
    <n v="1405393356"/>
    <b v="0"/>
    <n v="10"/>
    <b v="0"/>
    <s v="film &amp; video/drama"/>
    <n v="0.15535714285714286"/>
    <n v="280"/>
    <x v="0"/>
    <x v="3"/>
    <x v="162"/>
    <d v="2014-08-16T23:42:00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20000"/>
    <n v="640"/>
    <x v="2"/>
    <x v="0"/>
    <s v="USD"/>
    <n v="1411150701"/>
    <n v="1405966701"/>
    <b v="0"/>
    <n v="7"/>
    <b v="0"/>
    <s v="film &amp; video/drama"/>
    <n v="5.3333333333333332E-3"/>
    <n v="17142.857142857141"/>
    <x v="0"/>
    <x v="3"/>
    <x v="164"/>
    <d v="2014-09-19T18:18:21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5000"/>
    <n v="3000"/>
    <x v="2"/>
    <x v="0"/>
    <s v="USD"/>
    <n v="1484531362"/>
    <n v="1481939362"/>
    <b v="0"/>
    <n v="1"/>
    <b v="0"/>
    <s v="film &amp; video/drama"/>
    <n v="0.6"/>
    <n v="5000"/>
    <x v="0"/>
    <x v="3"/>
    <x v="166"/>
    <d v="2017-01-16T01:49:22"/>
  </r>
  <r>
    <n v="110000"/>
    <n v="11"/>
    <x v="2"/>
    <x v="0"/>
    <s v="USD"/>
    <n v="1438726535"/>
    <n v="1433542535"/>
    <b v="0"/>
    <n v="2"/>
    <b v="0"/>
    <s v="film &amp; video/drama"/>
    <n v="1E-4"/>
    <n v="55000"/>
    <x v="0"/>
    <x v="3"/>
    <x v="167"/>
    <d v="2015-08-04T22:15:35"/>
  </r>
  <r>
    <n v="8000"/>
    <n v="325"/>
    <x v="2"/>
    <x v="0"/>
    <s v="USD"/>
    <n v="1426791770"/>
    <n v="1424203370"/>
    <b v="0"/>
    <n v="3"/>
    <b v="0"/>
    <s v="film &amp; video/drama"/>
    <n v="4.0625000000000001E-2"/>
    <n v="2666.6666666666665"/>
    <x v="0"/>
    <x v="3"/>
    <x v="168"/>
    <d v="2015-03-19T19:02:50"/>
  </r>
  <r>
    <n v="2500"/>
    <n v="560"/>
    <x v="2"/>
    <x v="1"/>
    <s v="GBP"/>
    <n v="1413634059"/>
    <n v="1411042059"/>
    <b v="0"/>
    <n v="10"/>
    <b v="0"/>
    <s v="film &amp; video/drama"/>
    <n v="0.224"/>
    <n v="250"/>
    <x v="0"/>
    <x v="3"/>
    <x v="169"/>
    <d v="2014-10-18T12:07:39"/>
  </r>
  <r>
    <n v="10000"/>
    <n v="325"/>
    <x v="2"/>
    <x v="0"/>
    <s v="USD"/>
    <n v="1440912480"/>
    <n v="1438385283"/>
    <b v="0"/>
    <n v="10"/>
    <b v="0"/>
    <s v="film &amp; video/drama"/>
    <n v="3.2500000000000001E-2"/>
    <n v="1000"/>
    <x v="0"/>
    <x v="3"/>
    <x v="170"/>
    <d v="2015-08-30T05:28:00"/>
  </r>
  <r>
    <n v="50000"/>
    <n v="1"/>
    <x v="2"/>
    <x v="0"/>
    <s v="USD"/>
    <n v="1470975614"/>
    <n v="1465791614"/>
    <b v="0"/>
    <n v="1"/>
    <b v="0"/>
    <s v="film &amp; video/drama"/>
    <n v="2.0000000000000002E-5"/>
    <n v="50000"/>
    <x v="0"/>
    <x v="3"/>
    <x v="171"/>
    <d v="2016-08-12T04:20:14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20000"/>
    <n v="1297"/>
    <x v="2"/>
    <x v="1"/>
    <s v="GBP"/>
    <n v="1409337611"/>
    <n v="1407177611"/>
    <b v="0"/>
    <n v="26"/>
    <b v="0"/>
    <s v="film &amp; video/drama"/>
    <n v="6.4850000000000005E-2"/>
    <n v="769.23076923076928"/>
    <x v="0"/>
    <x v="3"/>
    <x v="175"/>
    <d v="2014-08-29T18:40:11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450"/>
    <n v="180"/>
    <x v="2"/>
    <x v="0"/>
    <s v="USD"/>
    <n v="1427155726"/>
    <n v="1425690526"/>
    <b v="0"/>
    <n v="7"/>
    <b v="0"/>
    <s v="film &amp; video/drama"/>
    <n v="0.4"/>
    <n v="64.285714285714292"/>
    <x v="0"/>
    <x v="3"/>
    <x v="177"/>
    <d v="2015-03-24T00:08:46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000"/>
    <n v="200"/>
    <x v="2"/>
    <x v="0"/>
    <s v="USD"/>
    <n v="1457056555"/>
    <n v="1454464555"/>
    <b v="0"/>
    <n v="2"/>
    <b v="0"/>
    <s v="film &amp; video/drama"/>
    <n v="0.2"/>
    <n v="500"/>
    <x v="0"/>
    <x v="3"/>
    <x v="179"/>
    <d v="2016-03-04T01:55:55"/>
  </r>
  <r>
    <n v="1200"/>
    <n v="401"/>
    <x v="2"/>
    <x v="1"/>
    <s v="GBP"/>
    <n v="1428951600"/>
    <n v="1425512843"/>
    <b v="0"/>
    <n v="13"/>
    <b v="0"/>
    <s v="film &amp; video/drama"/>
    <n v="0.33416666666666667"/>
    <n v="92.307692307692307"/>
    <x v="0"/>
    <x v="3"/>
    <x v="180"/>
    <d v="2015-04-13T19:00:00"/>
  </r>
  <r>
    <n v="3423"/>
    <n v="722"/>
    <x v="2"/>
    <x v="1"/>
    <s v="GBP"/>
    <n v="1434995295"/>
    <n v="1432403295"/>
    <b v="0"/>
    <n v="4"/>
    <b v="0"/>
    <s v="film &amp; video/drama"/>
    <n v="0.21092608822670172"/>
    <n v="855.75"/>
    <x v="0"/>
    <x v="3"/>
    <x v="181"/>
    <d v="2015-06-22T17:48:15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2500"/>
    <n v="4482"/>
    <x v="2"/>
    <x v="1"/>
    <s v="GBP"/>
    <n v="1417033610"/>
    <n v="1414438010"/>
    <b v="0"/>
    <n v="12"/>
    <b v="0"/>
    <s v="film &amp; video/drama"/>
    <n v="0.35855999999999999"/>
    <n v="1041.6666666666667"/>
    <x v="0"/>
    <x v="3"/>
    <x v="183"/>
    <d v="2014-11-26T20:26:50"/>
  </r>
  <r>
    <n v="1500"/>
    <n v="51"/>
    <x v="2"/>
    <x v="5"/>
    <s v="CAD"/>
    <n v="1409543940"/>
    <n v="1404586762"/>
    <b v="0"/>
    <n v="2"/>
    <b v="0"/>
    <s v="film &amp; video/drama"/>
    <n v="3.4000000000000002E-2"/>
    <n v="750"/>
    <x v="0"/>
    <x v="3"/>
    <x v="184"/>
    <d v="2014-09-01T03:59:00"/>
  </r>
  <r>
    <n v="40000"/>
    <n v="2200"/>
    <x v="2"/>
    <x v="10"/>
    <s v="NOK"/>
    <n v="1471557139"/>
    <n v="1468965139"/>
    <b v="0"/>
    <n v="10"/>
    <b v="0"/>
    <s v="film &amp; video/drama"/>
    <n v="5.5E-2"/>
    <n v="4000"/>
    <x v="0"/>
    <x v="3"/>
    <x v="185"/>
    <d v="2016-08-18T21:52:19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5000"/>
    <n v="800"/>
    <x v="2"/>
    <x v="0"/>
    <s v="USD"/>
    <n v="1437461940"/>
    <n v="1435383457"/>
    <b v="0"/>
    <n v="5"/>
    <b v="0"/>
    <s v="film &amp; video/drama"/>
    <n v="0.16"/>
    <n v="1000"/>
    <x v="0"/>
    <x v="3"/>
    <x v="187"/>
    <d v="2015-07-21T06:59:00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500000"/>
    <n v="345"/>
    <x v="2"/>
    <x v="0"/>
    <s v="USD"/>
    <n v="1472920477"/>
    <n v="1467736477"/>
    <b v="0"/>
    <n v="5"/>
    <b v="0"/>
    <s v="film &amp; video/drama"/>
    <n v="6.8999999999999997E-4"/>
    <n v="100000"/>
    <x v="0"/>
    <x v="3"/>
    <x v="189"/>
    <d v="2016-09-03T16:34:37"/>
  </r>
  <r>
    <n v="12000"/>
    <n v="50"/>
    <x v="2"/>
    <x v="0"/>
    <s v="USD"/>
    <n v="1466091446"/>
    <n v="1465227446"/>
    <b v="0"/>
    <n v="1"/>
    <b v="0"/>
    <s v="film &amp; video/drama"/>
    <n v="4.1666666666666666E-3"/>
    <n v="12000"/>
    <x v="0"/>
    <x v="3"/>
    <x v="190"/>
    <d v="2016-06-16T15:37:26"/>
  </r>
  <r>
    <n v="5000"/>
    <n v="250"/>
    <x v="2"/>
    <x v="2"/>
    <s v="AUD"/>
    <n v="1443782138"/>
    <n v="1440326138"/>
    <b v="0"/>
    <n v="3"/>
    <b v="0"/>
    <s v="film &amp; video/drama"/>
    <n v="0.05"/>
    <n v="1666.6666666666667"/>
    <x v="0"/>
    <x v="3"/>
    <x v="191"/>
    <d v="2015-10-02T10:35:38"/>
  </r>
  <r>
    <n v="1000000"/>
    <n v="17"/>
    <x v="2"/>
    <x v="0"/>
    <s v="USD"/>
    <n v="1413572432"/>
    <n v="1410980432"/>
    <b v="0"/>
    <n v="3"/>
    <b v="0"/>
    <s v="film &amp; video/drama"/>
    <n v="1.7E-5"/>
    <n v="333333.33333333331"/>
    <x v="0"/>
    <x v="3"/>
    <x v="192"/>
    <d v="2014-10-17T19:00:32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2500"/>
    <n v="3"/>
    <x v="2"/>
    <x v="1"/>
    <s v="GBP"/>
    <n v="1457308531"/>
    <n v="1452124531"/>
    <b v="0"/>
    <n v="3"/>
    <b v="0"/>
    <s v="film &amp; video/drama"/>
    <n v="1.1999999999999999E-3"/>
    <n v="833.33333333333337"/>
    <x v="0"/>
    <x v="3"/>
    <x v="194"/>
    <d v="2016-03-06T23:55:31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3500"/>
    <n v="1465"/>
    <x v="2"/>
    <x v="1"/>
    <s v="GBP"/>
    <n v="1444510800"/>
    <n v="1442062898"/>
    <b v="0"/>
    <n v="19"/>
    <b v="0"/>
    <s v="film &amp; video/drama"/>
    <n v="0.41857142857142859"/>
    <n v="184.21052631578948"/>
    <x v="0"/>
    <x v="3"/>
    <x v="196"/>
    <d v="2015-10-10T21:00:00"/>
  </r>
  <r>
    <n v="2500"/>
    <n v="262"/>
    <x v="2"/>
    <x v="1"/>
    <s v="GBP"/>
    <n v="1487365200"/>
    <n v="1483734100"/>
    <b v="0"/>
    <n v="8"/>
    <b v="0"/>
    <s v="film &amp; video/drama"/>
    <n v="0.1048"/>
    <n v="312.5"/>
    <x v="0"/>
    <x v="3"/>
    <x v="197"/>
    <d v="2017-02-17T21:00:00"/>
  </r>
  <r>
    <n v="25000"/>
    <n v="279"/>
    <x v="2"/>
    <x v="0"/>
    <s v="USD"/>
    <n v="1412500322"/>
    <n v="1409908322"/>
    <b v="0"/>
    <n v="6"/>
    <b v="0"/>
    <s v="film &amp; video/drama"/>
    <n v="1.116E-2"/>
    <n v="4166.666666666667"/>
    <x v="0"/>
    <x v="3"/>
    <x v="198"/>
    <d v="2014-10-05T09:12:02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6000"/>
    <n v="1571.55"/>
    <x v="2"/>
    <x v="0"/>
    <s v="USD"/>
    <n v="1410746403"/>
    <n v="1408154403"/>
    <b v="0"/>
    <n v="18"/>
    <b v="0"/>
    <s v="film &amp; video/drama"/>
    <n v="0.26192500000000002"/>
    <n v="333.33333333333331"/>
    <x v="0"/>
    <x v="3"/>
    <x v="200"/>
    <d v="2014-09-15T02:00:03"/>
  </r>
  <r>
    <n v="650"/>
    <n v="380"/>
    <x v="2"/>
    <x v="0"/>
    <s v="USD"/>
    <n v="1423424329"/>
    <n v="1421696329"/>
    <b v="0"/>
    <n v="7"/>
    <b v="0"/>
    <s v="film &amp; video/drama"/>
    <n v="0.58461538461538465"/>
    <n v="92.857142857142861"/>
    <x v="0"/>
    <x v="3"/>
    <x v="201"/>
    <d v="2015-02-08T19:38:49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500"/>
    <n v="746"/>
    <x v="2"/>
    <x v="1"/>
    <s v="GBP"/>
    <n v="1422562864"/>
    <n v="1417378864"/>
    <b v="0"/>
    <n v="8"/>
    <b v="0"/>
    <s v="film &amp; video/drama"/>
    <n v="0.2984"/>
    <n v="312.5"/>
    <x v="0"/>
    <x v="3"/>
    <x v="203"/>
    <d v="2015-01-29T20:21:04"/>
  </r>
  <r>
    <n v="300000"/>
    <n v="152165"/>
    <x v="2"/>
    <x v="2"/>
    <s v="AUD"/>
    <n v="1470319203"/>
    <n v="1467727203"/>
    <b v="0"/>
    <n v="1293"/>
    <b v="0"/>
    <s v="film &amp; video/drama"/>
    <n v="0.50721666666666665"/>
    <n v="232.01856148491879"/>
    <x v="0"/>
    <x v="3"/>
    <x v="204"/>
    <d v="2016-08-04T14:00:03"/>
  </r>
  <r>
    <n v="8000"/>
    <n v="1300"/>
    <x v="2"/>
    <x v="0"/>
    <s v="USD"/>
    <n v="1444144222"/>
    <n v="1441120222"/>
    <b v="0"/>
    <n v="17"/>
    <b v="0"/>
    <s v="film &amp; video/drama"/>
    <n v="0.16250000000000001"/>
    <n v="470.58823529411762"/>
    <x v="0"/>
    <x v="3"/>
    <x v="205"/>
    <d v="2015-10-06T15:10:22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14000"/>
    <n v="2130"/>
    <x v="2"/>
    <x v="5"/>
    <s v="CAD"/>
    <n v="1420346638"/>
    <n v="1417754638"/>
    <b v="0"/>
    <n v="13"/>
    <b v="0"/>
    <s v="film &amp; video/drama"/>
    <n v="0.15214285714285714"/>
    <n v="1076.9230769230769"/>
    <x v="0"/>
    <x v="3"/>
    <x v="207"/>
    <d v="2015-01-04T04:43:58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12000"/>
    <n v="3030"/>
    <x v="2"/>
    <x v="0"/>
    <s v="USD"/>
    <n v="1443675600"/>
    <n v="1441157592"/>
    <b v="0"/>
    <n v="33"/>
    <b v="0"/>
    <s v="film &amp; video/drama"/>
    <n v="0.2525"/>
    <n v="363.63636363636363"/>
    <x v="0"/>
    <x v="3"/>
    <x v="210"/>
    <d v="2015-10-01T05:00:00"/>
  </r>
  <r>
    <n v="5000"/>
    <n v="2230"/>
    <x v="2"/>
    <x v="0"/>
    <s v="USD"/>
    <n v="1442634617"/>
    <n v="1440042617"/>
    <b v="0"/>
    <n v="12"/>
    <b v="0"/>
    <s v="film &amp; video/drama"/>
    <n v="0.44600000000000001"/>
    <n v="416.66666666666669"/>
    <x v="0"/>
    <x v="3"/>
    <x v="211"/>
    <d v="2015-09-19T03:50:17"/>
  </r>
  <r>
    <n v="6300"/>
    <n v="1"/>
    <x v="2"/>
    <x v="0"/>
    <s v="USD"/>
    <n v="1460837320"/>
    <n v="1455656920"/>
    <b v="0"/>
    <n v="1"/>
    <b v="0"/>
    <s v="film &amp; video/drama"/>
    <n v="1.5873015873015873E-4"/>
    <n v="6300"/>
    <x v="0"/>
    <x v="3"/>
    <x v="212"/>
    <d v="2016-04-16T20:08:40"/>
  </r>
  <r>
    <n v="50000"/>
    <n v="20"/>
    <x v="2"/>
    <x v="0"/>
    <s v="USD"/>
    <n v="1439734001"/>
    <n v="1437142547"/>
    <b v="0"/>
    <n v="1"/>
    <b v="0"/>
    <s v="film &amp; video/drama"/>
    <n v="4.0000000000000002E-4"/>
    <n v="50000"/>
    <x v="0"/>
    <x v="3"/>
    <x v="213"/>
    <d v="2015-08-16T14:06:41"/>
  </r>
  <r>
    <n v="12500"/>
    <n v="1"/>
    <x v="2"/>
    <x v="0"/>
    <s v="USD"/>
    <n v="1425655349"/>
    <n v="1420471349"/>
    <b v="0"/>
    <n v="1"/>
    <b v="0"/>
    <s v="film &amp; video/drama"/>
    <n v="8.0000000000000007E-5"/>
    <n v="12500"/>
    <x v="0"/>
    <x v="3"/>
    <x v="214"/>
    <d v="2015-03-06T15:22:29"/>
  </r>
  <r>
    <n v="4400"/>
    <n v="10"/>
    <x v="2"/>
    <x v="1"/>
    <s v="GBP"/>
    <n v="1455753540"/>
    <n v="1452058282"/>
    <b v="0"/>
    <n v="1"/>
    <b v="0"/>
    <s v="film &amp; video/drama"/>
    <n v="2.2727272727272726E-3"/>
    <n v="4400"/>
    <x v="0"/>
    <x v="3"/>
    <x v="215"/>
    <d v="2016-02-17T23:59:00"/>
  </r>
  <r>
    <n v="50000"/>
    <n v="27849.22"/>
    <x v="2"/>
    <x v="0"/>
    <s v="USD"/>
    <n v="1429740037"/>
    <n v="1425423637"/>
    <b v="0"/>
    <n v="84"/>
    <b v="0"/>
    <s v="film &amp; video/drama"/>
    <n v="0.55698440000000005"/>
    <n v="595.23809523809518"/>
    <x v="0"/>
    <x v="3"/>
    <x v="216"/>
    <d v="2015-04-22T22:00:37"/>
  </r>
  <r>
    <n v="100000"/>
    <n v="11943"/>
    <x v="2"/>
    <x v="11"/>
    <s v="SEK"/>
    <n v="1419780149"/>
    <n v="1417101749"/>
    <b v="0"/>
    <n v="38"/>
    <b v="0"/>
    <s v="film &amp; video/drama"/>
    <n v="0.11942999999999999"/>
    <n v="2631.5789473684213"/>
    <x v="0"/>
    <x v="3"/>
    <x v="217"/>
    <d v="2014-12-28T15:22:29"/>
  </r>
  <r>
    <n v="5000"/>
    <n v="100"/>
    <x v="2"/>
    <x v="0"/>
    <s v="USD"/>
    <n v="1431702289"/>
    <n v="1426518289"/>
    <b v="0"/>
    <n v="1"/>
    <b v="0"/>
    <s v="film &amp; video/drama"/>
    <n v="0.02"/>
    <n v="5000"/>
    <x v="0"/>
    <x v="3"/>
    <x v="218"/>
    <d v="2015-05-15T15:04:49"/>
  </r>
  <r>
    <n v="50000"/>
    <n v="8815"/>
    <x v="2"/>
    <x v="0"/>
    <s v="USD"/>
    <n v="1459493940"/>
    <n v="1456732225"/>
    <b v="0"/>
    <n v="76"/>
    <b v="0"/>
    <s v="film &amp; video/drama"/>
    <n v="0.17630000000000001"/>
    <n v="657.89473684210532"/>
    <x v="0"/>
    <x v="3"/>
    <x v="219"/>
    <d v="2016-04-01T06:59:00"/>
  </r>
  <r>
    <n v="50000"/>
    <n v="360"/>
    <x v="2"/>
    <x v="0"/>
    <s v="USD"/>
    <n v="1440101160"/>
    <n v="1436542030"/>
    <b v="0"/>
    <n v="3"/>
    <b v="0"/>
    <s v="film &amp; video/drama"/>
    <n v="7.1999999999999998E-3"/>
    <n v="16666.666666666668"/>
    <x v="0"/>
    <x v="3"/>
    <x v="220"/>
    <d v="2015-08-20T20:06:00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1000"/>
    <n v="130"/>
    <x v="2"/>
    <x v="0"/>
    <s v="USD"/>
    <n v="1427423940"/>
    <n v="1422383318"/>
    <b v="0"/>
    <n v="2"/>
    <b v="0"/>
    <s v="film &amp; video/drama"/>
    <n v="0.13"/>
    <n v="500"/>
    <x v="0"/>
    <x v="3"/>
    <x v="222"/>
    <d v="2015-03-27T02:39:00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9000"/>
    <n v="250"/>
    <x v="2"/>
    <x v="1"/>
    <s v="GBP"/>
    <n v="1433064540"/>
    <n v="1428854344"/>
    <b v="0"/>
    <n v="2"/>
    <b v="0"/>
    <s v="film &amp; video/drama"/>
    <n v="8.6206896551724137E-3"/>
    <n v="14500"/>
    <x v="0"/>
    <x v="3"/>
    <x v="226"/>
    <d v="2015-05-31T09:29:00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15000"/>
    <n v="60"/>
    <x v="2"/>
    <x v="0"/>
    <s v="USD"/>
    <n v="1433443151"/>
    <n v="1430851151"/>
    <b v="0"/>
    <n v="2"/>
    <b v="0"/>
    <s v="film &amp; video/drama"/>
    <n v="4.0000000000000001E-3"/>
    <n v="7500"/>
    <x v="0"/>
    <x v="3"/>
    <x v="230"/>
    <d v="2015-06-04T18:39:11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4000"/>
    <n v="110"/>
    <x v="2"/>
    <x v="1"/>
    <s v="GBP"/>
    <n v="1425066546"/>
    <n v="1422474546"/>
    <b v="0"/>
    <n v="7"/>
    <b v="0"/>
    <s v="film &amp; video/drama"/>
    <n v="2.75E-2"/>
    <n v="571.42857142857144"/>
    <x v="0"/>
    <x v="3"/>
    <x v="232"/>
    <d v="2015-02-27T19:49:06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1000"/>
    <n v="401"/>
    <x v="2"/>
    <x v="0"/>
    <s v="USD"/>
    <n v="1434847859"/>
    <n v="1431391859"/>
    <b v="0"/>
    <n v="5"/>
    <b v="0"/>
    <s v="film &amp; video/drama"/>
    <n v="0.40100000000000002"/>
    <n v="200"/>
    <x v="0"/>
    <x v="3"/>
    <x v="234"/>
    <d v="2015-06-21T00:50:59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15000"/>
    <n v="50"/>
    <x v="2"/>
    <x v="0"/>
    <s v="USD"/>
    <n v="1457445069"/>
    <n v="1452261069"/>
    <b v="0"/>
    <n v="1"/>
    <b v="0"/>
    <s v="film &amp; video/drama"/>
    <n v="3.3333333333333335E-3"/>
    <n v="15000"/>
    <x v="0"/>
    <x v="3"/>
    <x v="237"/>
    <d v="2016-03-08T13:51:09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1000"/>
    <n v="250"/>
    <x v="2"/>
    <x v="2"/>
    <s v="AUD"/>
    <n v="1446984000"/>
    <n v="1445308730"/>
    <b v="0"/>
    <n v="5"/>
    <b v="0"/>
    <s v="film &amp; video/drama"/>
    <n v="0.25"/>
    <n v="200"/>
    <x v="0"/>
    <x v="3"/>
    <x v="239"/>
    <d v="2015-11-08T12:00:00"/>
  </r>
  <r>
    <n v="15000"/>
    <n v="16145.12"/>
    <x v="0"/>
    <x v="0"/>
    <s v="USD"/>
    <n v="1367773211"/>
    <n v="1363885211"/>
    <b v="1"/>
    <n v="137"/>
    <b v="1"/>
    <s v="film &amp; video/documentary"/>
    <n v="1.0763413333333334"/>
    <n v="109.48905109489051"/>
    <x v="0"/>
    <x v="4"/>
    <x v="240"/>
    <d v="2013-05-05T17:00:11"/>
  </r>
  <r>
    <n v="36400"/>
    <n v="41000"/>
    <x v="0"/>
    <x v="0"/>
    <s v="USD"/>
    <n v="1419180304"/>
    <n v="1415292304"/>
    <b v="1"/>
    <n v="376"/>
    <b v="1"/>
    <s v="film &amp; video/documentary"/>
    <n v="1.1263736263736264"/>
    <n v="96.808510638297875"/>
    <x v="0"/>
    <x v="4"/>
    <x v="241"/>
    <d v="2014-12-21T16:45:04"/>
  </r>
  <r>
    <n v="13000"/>
    <n v="14750"/>
    <x v="0"/>
    <x v="0"/>
    <s v="USD"/>
    <n v="1324381790"/>
    <n v="1321357790"/>
    <b v="1"/>
    <n v="202"/>
    <b v="1"/>
    <s v="film &amp; video/documentary"/>
    <n v="1.1346153846153846"/>
    <n v="64.356435643564353"/>
    <x v="0"/>
    <x v="4"/>
    <x v="242"/>
    <d v="2011-12-20T11:49:50"/>
  </r>
  <r>
    <n v="25000"/>
    <n v="25648"/>
    <x v="0"/>
    <x v="0"/>
    <s v="USD"/>
    <n v="1393031304"/>
    <n v="1390439304"/>
    <b v="1"/>
    <n v="328"/>
    <b v="1"/>
    <s v="film &amp; video/documentary"/>
    <n v="1.0259199999999999"/>
    <n v="76.219512195121951"/>
    <x v="0"/>
    <x v="4"/>
    <x v="243"/>
    <d v="2014-02-22T01:08:24"/>
  </r>
  <r>
    <n v="3500"/>
    <n v="3981.5"/>
    <x v="0"/>
    <x v="0"/>
    <s v="USD"/>
    <n v="1268723160"/>
    <n v="1265269559"/>
    <b v="1"/>
    <n v="84"/>
    <b v="1"/>
    <s v="film &amp; video/documentary"/>
    <n v="1.1375714285714287"/>
    <n v="41.666666666666664"/>
    <x v="0"/>
    <x v="4"/>
    <x v="244"/>
    <d v="2010-03-16T07:06:00"/>
  </r>
  <r>
    <n v="5000"/>
    <n v="5186"/>
    <x v="0"/>
    <x v="0"/>
    <s v="USD"/>
    <n v="1345079785"/>
    <n v="1342487785"/>
    <b v="1"/>
    <n v="96"/>
    <b v="1"/>
    <s v="film &amp; video/documentary"/>
    <n v="1.0371999999999999"/>
    <n v="52.083333333333336"/>
    <x v="0"/>
    <x v="4"/>
    <x v="245"/>
    <d v="2012-08-16T01:16:25"/>
  </r>
  <r>
    <n v="5000"/>
    <n v="15273"/>
    <x v="0"/>
    <x v="0"/>
    <s v="USD"/>
    <n v="1292665405"/>
    <n v="1288341805"/>
    <b v="1"/>
    <n v="223"/>
    <b v="1"/>
    <s v="film &amp; video/documentary"/>
    <n v="3.0546000000000002"/>
    <n v="22.421524663677129"/>
    <x v="0"/>
    <x v="4"/>
    <x v="246"/>
    <d v="2010-12-18T09:43:25"/>
  </r>
  <r>
    <n v="5000"/>
    <n v="6705"/>
    <x v="0"/>
    <x v="0"/>
    <s v="USD"/>
    <n v="1287200340"/>
    <n v="1284042614"/>
    <b v="1"/>
    <n v="62"/>
    <b v="1"/>
    <s v="film &amp; video/documentary"/>
    <n v="1.341"/>
    <n v="80.645161290322577"/>
    <x v="0"/>
    <x v="4"/>
    <x v="247"/>
    <d v="2010-10-16T03:39:00"/>
  </r>
  <r>
    <n v="85000"/>
    <n v="86133"/>
    <x v="0"/>
    <x v="0"/>
    <s v="USD"/>
    <n v="1325961309"/>
    <n v="1322073309"/>
    <b v="1"/>
    <n v="146"/>
    <b v="1"/>
    <s v="film &amp; video/documentary"/>
    <n v="1.0133294117647058"/>
    <n v="582.19178082191786"/>
    <x v="0"/>
    <x v="4"/>
    <x v="248"/>
    <d v="2012-01-07T18:35:09"/>
  </r>
  <r>
    <n v="10000"/>
    <n v="11292"/>
    <x v="0"/>
    <x v="0"/>
    <s v="USD"/>
    <n v="1282498800"/>
    <n v="1275603020"/>
    <b v="1"/>
    <n v="235"/>
    <b v="1"/>
    <s v="film &amp; video/documentary"/>
    <n v="1.1292"/>
    <n v="42.553191489361701"/>
    <x v="0"/>
    <x v="4"/>
    <x v="249"/>
    <d v="2010-08-22T17:40:00"/>
  </r>
  <r>
    <n v="30000"/>
    <n v="31675"/>
    <x v="0"/>
    <x v="0"/>
    <s v="USD"/>
    <n v="1370525691"/>
    <n v="1367933691"/>
    <b v="1"/>
    <n v="437"/>
    <b v="1"/>
    <s v="film &amp; video/documentary"/>
    <n v="1.0558333333333334"/>
    <n v="68.649885583524025"/>
    <x v="0"/>
    <x v="4"/>
    <x v="250"/>
    <d v="2013-06-06T13:34:51"/>
  </r>
  <r>
    <n v="3500"/>
    <n v="4395"/>
    <x v="0"/>
    <x v="0"/>
    <s v="USD"/>
    <n v="1337194800"/>
    <n v="1334429646"/>
    <b v="1"/>
    <n v="77"/>
    <b v="1"/>
    <s v="film &amp; video/documentary"/>
    <n v="1.2557142857142858"/>
    <n v="45.454545454545453"/>
    <x v="0"/>
    <x v="4"/>
    <x v="251"/>
    <d v="2012-05-16T19:00:00"/>
  </r>
  <r>
    <n v="5000"/>
    <n v="9228"/>
    <x v="0"/>
    <x v="0"/>
    <s v="USD"/>
    <n v="1275364740"/>
    <n v="1269878058"/>
    <b v="1"/>
    <n v="108"/>
    <b v="1"/>
    <s v="film &amp; video/documentary"/>
    <n v="1.8455999999999999"/>
    <n v="46.296296296296298"/>
    <x v="0"/>
    <x v="4"/>
    <x v="252"/>
    <d v="2010-06-01T03:59:00"/>
  </r>
  <r>
    <n v="1500"/>
    <n v="1511"/>
    <x v="0"/>
    <x v="0"/>
    <s v="USD"/>
    <n v="1329320235"/>
    <n v="1326728235"/>
    <b v="1"/>
    <n v="7"/>
    <b v="1"/>
    <s v="film &amp; video/documentary"/>
    <n v="1.0073333333333334"/>
    <n v="214.28571428571428"/>
    <x v="0"/>
    <x v="4"/>
    <x v="253"/>
    <d v="2012-02-15T15:37:15"/>
  </r>
  <r>
    <n v="24000"/>
    <n v="28067.34"/>
    <x v="0"/>
    <x v="0"/>
    <s v="USD"/>
    <n v="1445047200"/>
    <n v="1442443910"/>
    <b v="1"/>
    <n v="314"/>
    <b v="1"/>
    <s v="film &amp; video/documentary"/>
    <n v="1.1694724999999999"/>
    <n v="76.433121019108285"/>
    <x v="0"/>
    <x v="4"/>
    <x v="254"/>
    <d v="2015-10-17T02:00:00"/>
  </r>
  <r>
    <n v="8000"/>
    <n v="8538.66"/>
    <x v="0"/>
    <x v="0"/>
    <s v="USD"/>
    <n v="1300275482"/>
    <n v="1297687082"/>
    <b v="1"/>
    <n v="188"/>
    <b v="1"/>
    <s v="film &amp; video/documentary"/>
    <n v="1.0673325"/>
    <n v="42.553191489361701"/>
    <x v="0"/>
    <x v="4"/>
    <x v="255"/>
    <d v="2011-03-16T11:38:02"/>
  </r>
  <r>
    <n v="13000"/>
    <n v="18083"/>
    <x v="0"/>
    <x v="0"/>
    <s v="USD"/>
    <n v="1363458467"/>
    <n v="1360866467"/>
    <b v="1"/>
    <n v="275"/>
    <b v="1"/>
    <s v="film &amp; video/documentary"/>
    <n v="1.391"/>
    <n v="47.272727272727273"/>
    <x v="0"/>
    <x v="4"/>
    <x v="256"/>
    <d v="2013-03-16T18:27:47"/>
  </r>
  <r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2.5"/>
    <x v="0"/>
    <x v="4"/>
    <x v="257"/>
    <d v="2016-05-19T15:02:42"/>
  </r>
  <r>
    <n v="30000"/>
    <n v="57342"/>
    <x v="0"/>
    <x v="0"/>
    <s v="USD"/>
    <n v="1308359666"/>
    <n v="1305767666"/>
    <b v="1"/>
    <n v="688"/>
    <b v="1"/>
    <s v="film &amp; video/documentary"/>
    <n v="1.9114"/>
    <n v="43.604651162790695"/>
    <x v="0"/>
    <x v="4"/>
    <x v="258"/>
    <d v="2011-06-18T01:14:26"/>
  </r>
  <r>
    <n v="75000"/>
    <n v="98953.42"/>
    <x v="0"/>
    <x v="0"/>
    <s v="USD"/>
    <n v="1428514969"/>
    <n v="1425922969"/>
    <b v="1"/>
    <n v="942"/>
    <b v="1"/>
    <s v="film &amp; video/documentary"/>
    <n v="1.3193789333333332"/>
    <n v="79.617834394904463"/>
    <x v="0"/>
    <x v="4"/>
    <x v="259"/>
    <d v="2015-04-08T17:42:49"/>
  </r>
  <r>
    <n v="10000"/>
    <n v="10640"/>
    <x v="0"/>
    <x v="0"/>
    <s v="USD"/>
    <n v="1279360740"/>
    <n v="1275415679"/>
    <b v="1"/>
    <n v="88"/>
    <b v="1"/>
    <s v="film &amp; video/documentary"/>
    <n v="1.0640000000000001"/>
    <n v="113.63636363636364"/>
    <x v="0"/>
    <x v="4"/>
    <x v="260"/>
    <d v="2010-07-17T09:59:00"/>
  </r>
  <r>
    <n v="20000"/>
    <n v="21480"/>
    <x v="0"/>
    <x v="0"/>
    <s v="USD"/>
    <n v="1339080900"/>
    <n v="1334783704"/>
    <b v="1"/>
    <n v="220"/>
    <b v="1"/>
    <s v="film &amp; video/documentary"/>
    <n v="1.0740000000000001"/>
    <n v="90.909090909090907"/>
    <x v="0"/>
    <x v="4"/>
    <x v="261"/>
    <d v="2012-06-07T14:55:00"/>
  </r>
  <r>
    <n v="2500"/>
    <n v="6000"/>
    <x v="0"/>
    <x v="0"/>
    <s v="USD"/>
    <n v="1298699828"/>
    <n v="1294811828"/>
    <b v="1"/>
    <n v="145"/>
    <b v="1"/>
    <s v="film &amp; video/documentary"/>
    <n v="2.4"/>
    <n v="17.241379310344829"/>
    <x v="0"/>
    <x v="4"/>
    <x v="262"/>
    <d v="2011-02-26T05:57:08"/>
  </r>
  <r>
    <n v="25000"/>
    <n v="29520.27"/>
    <x v="0"/>
    <x v="0"/>
    <s v="USD"/>
    <n v="1348786494"/>
    <n v="1346194494"/>
    <b v="1"/>
    <n v="963"/>
    <b v="1"/>
    <s v="film &amp; video/documentary"/>
    <n v="1.1808107999999999"/>
    <n v="25.960539979231569"/>
    <x v="0"/>
    <x v="4"/>
    <x v="263"/>
    <d v="2012-09-27T22:54:54"/>
  </r>
  <r>
    <n v="5000"/>
    <n v="5910"/>
    <x v="0"/>
    <x v="0"/>
    <s v="USD"/>
    <n v="1336747995"/>
    <n v="1334155995"/>
    <b v="1"/>
    <n v="91"/>
    <b v="1"/>
    <s v="film &amp; video/documentary"/>
    <n v="1.1819999999999999"/>
    <n v="54.945054945054942"/>
    <x v="0"/>
    <x v="4"/>
    <x v="264"/>
    <d v="2012-05-11T14:53:15"/>
  </r>
  <r>
    <n v="5000"/>
    <n v="5555"/>
    <x v="0"/>
    <x v="0"/>
    <s v="USD"/>
    <n v="1273522560"/>
    <n v="1269928430"/>
    <b v="1"/>
    <n v="58"/>
    <b v="1"/>
    <s v="film &amp; video/documentary"/>
    <n v="1.111"/>
    <n v="86.206896551724142"/>
    <x v="0"/>
    <x v="4"/>
    <x v="265"/>
    <d v="2010-05-10T20:16:00"/>
  </r>
  <r>
    <n v="1000"/>
    <n v="1455"/>
    <x v="0"/>
    <x v="0"/>
    <s v="USD"/>
    <n v="1271994660"/>
    <n v="1264565507"/>
    <b v="1"/>
    <n v="36"/>
    <b v="1"/>
    <s v="film &amp; video/documentary"/>
    <n v="1.4550000000000001"/>
    <n v="27.777777777777779"/>
    <x v="0"/>
    <x v="4"/>
    <x v="266"/>
    <d v="2010-04-23T03:51:00"/>
  </r>
  <r>
    <n v="9850"/>
    <n v="12965.44"/>
    <x v="0"/>
    <x v="1"/>
    <s v="GBP"/>
    <n v="1403693499"/>
    <n v="1401101499"/>
    <b v="1"/>
    <n v="165"/>
    <b v="1"/>
    <s v="film &amp; video/documentary"/>
    <n v="1.3162883248730965"/>
    <n v="59.696969696969695"/>
    <x v="0"/>
    <x v="4"/>
    <x v="267"/>
    <d v="2014-06-25T10:51:39"/>
  </r>
  <r>
    <n v="5000"/>
    <n v="5570"/>
    <x v="0"/>
    <x v="0"/>
    <s v="USD"/>
    <n v="1320640778"/>
    <n v="1316749178"/>
    <b v="1"/>
    <n v="111"/>
    <b v="1"/>
    <s v="film &amp; video/documentary"/>
    <n v="1.1140000000000001"/>
    <n v="45.045045045045043"/>
    <x v="0"/>
    <x v="4"/>
    <x v="268"/>
    <d v="2011-11-07T04:39:38"/>
  </r>
  <r>
    <n v="100000"/>
    <n v="147233.76999999999"/>
    <x v="0"/>
    <x v="2"/>
    <s v="AUD"/>
    <n v="1487738622"/>
    <n v="1485146622"/>
    <b v="1"/>
    <n v="1596"/>
    <b v="1"/>
    <s v="film &amp; video/documentary"/>
    <n v="1.4723377"/>
    <n v="62.656641604010026"/>
    <x v="0"/>
    <x v="4"/>
    <x v="269"/>
    <d v="2017-02-22T04:43:42"/>
  </r>
  <r>
    <n v="2300"/>
    <n v="3510"/>
    <x v="0"/>
    <x v="0"/>
    <s v="USD"/>
    <n v="1306296000"/>
    <n v="1301950070"/>
    <b v="1"/>
    <n v="61"/>
    <b v="1"/>
    <s v="film &amp; video/documentary"/>
    <n v="1.5260869565217392"/>
    <n v="37.704918032786885"/>
    <x v="0"/>
    <x v="4"/>
    <x v="270"/>
    <d v="2011-05-25T04:00:00"/>
  </r>
  <r>
    <n v="30000"/>
    <n v="31404"/>
    <x v="0"/>
    <x v="0"/>
    <s v="USD"/>
    <n v="1388649600"/>
    <n v="1386123861"/>
    <b v="1"/>
    <n v="287"/>
    <b v="1"/>
    <s v="film &amp; video/documentary"/>
    <n v="1.0468"/>
    <n v="104.52961672473867"/>
    <x v="0"/>
    <x v="4"/>
    <x v="271"/>
    <d v="2014-01-02T08:00:00"/>
  </r>
  <r>
    <n v="3000"/>
    <n v="5323.01"/>
    <x v="0"/>
    <x v="0"/>
    <s v="USD"/>
    <n v="1272480540"/>
    <n v="1267220191"/>
    <b v="1"/>
    <n v="65"/>
    <b v="1"/>
    <s v="film &amp; video/documentary"/>
    <n v="1.7743366666666667"/>
    <n v="46.153846153846153"/>
    <x v="0"/>
    <x v="4"/>
    <x v="272"/>
    <d v="2010-04-28T18:49:00"/>
  </r>
  <r>
    <n v="5000"/>
    <n v="5388.79"/>
    <x v="0"/>
    <x v="0"/>
    <s v="USD"/>
    <n v="1309694266"/>
    <n v="1307102266"/>
    <b v="1"/>
    <n v="118"/>
    <b v="1"/>
    <s v="film &amp; video/documentary"/>
    <n v="1.077758"/>
    <n v="42.372881355932201"/>
    <x v="0"/>
    <x v="4"/>
    <x v="273"/>
    <d v="2011-07-03T11:57:46"/>
  </r>
  <r>
    <n v="4000"/>
    <n v="6240"/>
    <x v="0"/>
    <x v="0"/>
    <s v="USD"/>
    <n v="1333609140"/>
    <n v="1330638829"/>
    <b v="1"/>
    <n v="113"/>
    <b v="1"/>
    <s v="film &amp; video/documentary"/>
    <n v="1.56"/>
    <n v="35.398230088495573"/>
    <x v="0"/>
    <x v="4"/>
    <x v="274"/>
    <d v="2012-04-05T06:59:00"/>
  </r>
  <r>
    <n v="20000"/>
    <n v="21679"/>
    <x v="0"/>
    <x v="0"/>
    <s v="USD"/>
    <n v="1352511966"/>
    <n v="1349916366"/>
    <b v="1"/>
    <n v="332"/>
    <b v="1"/>
    <s v="film &amp; video/documentary"/>
    <n v="1.08395"/>
    <n v="60.24096385542169"/>
    <x v="0"/>
    <x v="4"/>
    <x v="275"/>
    <d v="2012-11-10T01:46:06"/>
  </r>
  <r>
    <n v="4000"/>
    <n v="5904"/>
    <x v="0"/>
    <x v="0"/>
    <s v="USD"/>
    <n v="1335574674"/>
    <n v="1330394274"/>
    <b v="1"/>
    <n v="62"/>
    <b v="1"/>
    <s v="film &amp; video/documentary"/>
    <n v="1.476"/>
    <n v="64.516129032258064"/>
    <x v="0"/>
    <x v="4"/>
    <x v="276"/>
    <d v="2012-04-28T00:57:54"/>
  </r>
  <r>
    <n v="65000"/>
    <n v="71748"/>
    <x v="0"/>
    <x v="0"/>
    <s v="USD"/>
    <n v="1432416219"/>
    <n v="1429824219"/>
    <b v="1"/>
    <n v="951"/>
    <b v="1"/>
    <s v="film &amp; video/documentary"/>
    <n v="1.1038153846153846"/>
    <n v="68.349106203995788"/>
    <x v="0"/>
    <x v="4"/>
    <x v="277"/>
    <d v="2015-05-23T21:23:39"/>
  </r>
  <r>
    <n v="27000"/>
    <n v="40594"/>
    <x v="0"/>
    <x v="0"/>
    <s v="USD"/>
    <n v="1350003539"/>
    <n v="1347411539"/>
    <b v="1"/>
    <n v="415"/>
    <b v="1"/>
    <s v="film &amp; video/documentary"/>
    <n v="1.5034814814814814"/>
    <n v="65.060240963855421"/>
    <x v="0"/>
    <x v="4"/>
    <x v="278"/>
    <d v="2012-10-12T00:58:59"/>
  </r>
  <r>
    <n v="17000"/>
    <n v="26744.11"/>
    <x v="0"/>
    <x v="0"/>
    <s v="USD"/>
    <n v="1488160860"/>
    <n v="1485237096"/>
    <b v="1"/>
    <n v="305"/>
    <b v="1"/>
    <s v="film &amp; video/documentary"/>
    <n v="1.5731829411764706"/>
    <n v="55.73770491803279"/>
    <x v="0"/>
    <x v="4"/>
    <x v="279"/>
    <d v="2017-02-27T02:01:00"/>
  </r>
  <r>
    <n v="75000"/>
    <n v="117108"/>
    <x v="0"/>
    <x v="0"/>
    <s v="USD"/>
    <n v="1401459035"/>
    <n v="1397571035"/>
    <b v="1"/>
    <n v="2139"/>
    <b v="1"/>
    <s v="film &amp; video/documentary"/>
    <n v="1.5614399999999999"/>
    <n v="35.06311360448808"/>
    <x v="0"/>
    <x v="4"/>
    <x v="280"/>
    <d v="2014-05-30T14:10:35"/>
  </r>
  <r>
    <n v="5500"/>
    <n v="6632.32"/>
    <x v="0"/>
    <x v="0"/>
    <s v="USD"/>
    <n v="1249932360"/>
    <n v="1242532513"/>
    <b v="1"/>
    <n v="79"/>
    <b v="1"/>
    <s v="film &amp; video/documentary"/>
    <n v="1.2058763636363636"/>
    <n v="69.620253164556956"/>
    <x v="0"/>
    <x v="4"/>
    <x v="281"/>
    <d v="2009-08-10T19:26:00"/>
  </r>
  <r>
    <n v="45000"/>
    <n v="45535"/>
    <x v="0"/>
    <x v="0"/>
    <s v="USD"/>
    <n v="1266876000"/>
    <n v="1263679492"/>
    <b v="1"/>
    <n v="179"/>
    <b v="1"/>
    <s v="film &amp; video/documentary"/>
    <n v="1.0118888888888888"/>
    <n v="251.39664804469274"/>
    <x v="0"/>
    <x v="4"/>
    <x v="282"/>
    <d v="2010-02-22T22:00:00"/>
  </r>
  <r>
    <n v="18000"/>
    <n v="20569.05"/>
    <x v="0"/>
    <x v="0"/>
    <s v="USD"/>
    <n v="1306904340"/>
    <n v="1305219744"/>
    <b v="1"/>
    <n v="202"/>
    <b v="1"/>
    <s v="film &amp; video/documentary"/>
    <n v="1.142725"/>
    <n v="89.10891089108911"/>
    <x v="0"/>
    <x v="4"/>
    <x v="283"/>
    <d v="2011-06-01T04:59:00"/>
  </r>
  <r>
    <n v="40000"/>
    <n v="41850.46"/>
    <x v="0"/>
    <x v="0"/>
    <s v="USD"/>
    <n v="1327167780"/>
    <n v="1325007780"/>
    <b v="1"/>
    <n v="760"/>
    <b v="1"/>
    <s v="film &amp; video/documentary"/>
    <n v="1.0462615"/>
    <n v="52.631578947368418"/>
    <x v="0"/>
    <x v="4"/>
    <x v="284"/>
    <d v="2012-01-21T17:43:00"/>
  </r>
  <r>
    <n v="14000"/>
    <n v="32035.51"/>
    <x v="0"/>
    <x v="0"/>
    <s v="USD"/>
    <n v="1379614128"/>
    <n v="1377022128"/>
    <b v="1"/>
    <n v="563"/>
    <b v="1"/>
    <s v="film &amp; video/documentary"/>
    <n v="2.2882507142857142"/>
    <n v="24.866785079928952"/>
    <x v="0"/>
    <x v="4"/>
    <x v="285"/>
    <d v="2013-09-19T18:08:48"/>
  </r>
  <r>
    <n v="15000"/>
    <n v="16373"/>
    <x v="0"/>
    <x v="0"/>
    <s v="USD"/>
    <n v="1364236524"/>
    <n v="1360352124"/>
    <b v="1"/>
    <n v="135"/>
    <b v="1"/>
    <s v="film &amp; video/documentary"/>
    <n v="1.0915333333333332"/>
    <n v="111.11111111111111"/>
    <x v="0"/>
    <x v="4"/>
    <x v="286"/>
    <d v="2013-03-25T18:35:24"/>
  </r>
  <r>
    <n v="15000"/>
    <n v="26445"/>
    <x v="0"/>
    <x v="0"/>
    <s v="USD"/>
    <n v="1351828800"/>
    <n v="1349160018"/>
    <b v="1"/>
    <n v="290"/>
    <b v="1"/>
    <s v="film &amp; video/documentary"/>
    <n v="1.7629999999999999"/>
    <n v="51.724137931034484"/>
    <x v="0"/>
    <x v="4"/>
    <x v="287"/>
    <d v="2012-11-02T04:00:00"/>
  </r>
  <r>
    <n v="50000"/>
    <n v="51605.31"/>
    <x v="0"/>
    <x v="0"/>
    <s v="USD"/>
    <n v="1340683393"/>
    <n v="1337659393"/>
    <b v="1"/>
    <n v="447"/>
    <b v="1"/>
    <s v="film &amp; video/documentary"/>
    <n v="1.0321061999999999"/>
    <n v="111.85682326621924"/>
    <x v="0"/>
    <x v="4"/>
    <x v="288"/>
    <d v="2012-06-26T04:03:13"/>
  </r>
  <r>
    <n v="15000"/>
    <n v="15723"/>
    <x v="0"/>
    <x v="1"/>
    <s v="GBP"/>
    <n v="1383389834"/>
    <n v="1380797834"/>
    <b v="1"/>
    <n v="232"/>
    <b v="1"/>
    <s v="film &amp; video/documentary"/>
    <n v="1.0482"/>
    <n v="64.65517241379311"/>
    <x v="0"/>
    <x v="4"/>
    <x v="289"/>
    <d v="2013-11-02T10:57:14"/>
  </r>
  <r>
    <n v="4500"/>
    <n v="4800.8"/>
    <x v="0"/>
    <x v="0"/>
    <s v="USD"/>
    <n v="1296633540"/>
    <n v="1292316697"/>
    <b v="1"/>
    <n v="168"/>
    <b v="1"/>
    <s v="film &amp; video/documentary"/>
    <n v="1.0668444444444445"/>
    <n v="26.785714285714285"/>
    <x v="0"/>
    <x v="4"/>
    <x v="290"/>
    <d v="2011-02-02T07:59:00"/>
  </r>
  <r>
    <n v="5000"/>
    <n v="6001"/>
    <x v="0"/>
    <x v="0"/>
    <s v="USD"/>
    <n v="1367366460"/>
    <n v="1365791246"/>
    <b v="1"/>
    <n v="128"/>
    <b v="1"/>
    <s v="film &amp; video/documentary"/>
    <n v="1.2001999999999999"/>
    <n v="39.0625"/>
    <x v="0"/>
    <x v="4"/>
    <x v="291"/>
    <d v="2013-05-01T00:01:00"/>
  </r>
  <r>
    <n v="75000"/>
    <n v="76130.2"/>
    <x v="0"/>
    <x v="0"/>
    <s v="USD"/>
    <n v="1319860740"/>
    <n v="1317064599"/>
    <b v="1"/>
    <n v="493"/>
    <b v="1"/>
    <s v="film &amp; video/documentary"/>
    <n v="1.0150693333333334"/>
    <n v="152.12981744421907"/>
    <x v="0"/>
    <x v="4"/>
    <x v="292"/>
    <d v="2011-10-29T03:59:00"/>
  </r>
  <r>
    <n v="26000"/>
    <n v="26360"/>
    <x v="0"/>
    <x v="0"/>
    <s v="USD"/>
    <n v="1398009714"/>
    <n v="1395417714"/>
    <b v="1"/>
    <n v="131"/>
    <b v="1"/>
    <s v="film &amp; video/documentary"/>
    <n v="1.0138461538461538"/>
    <n v="198.47328244274809"/>
    <x v="0"/>
    <x v="4"/>
    <x v="293"/>
    <d v="2014-04-20T16:01:54"/>
  </r>
  <r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50000"/>
    <n v="66554.559999999998"/>
    <x v="0"/>
    <x v="0"/>
    <s v="USD"/>
    <n v="1383264000"/>
    <n v="1378080409"/>
    <b v="1"/>
    <n v="665"/>
    <b v="1"/>
    <s v="film &amp; video/documentary"/>
    <n v="1.3310911999999999"/>
    <n v="75.187969924812023"/>
    <x v="0"/>
    <x v="4"/>
    <x v="295"/>
    <d v="2013-11-01T00:00:00"/>
  </r>
  <r>
    <n v="25000"/>
    <n v="29681.55"/>
    <x v="0"/>
    <x v="0"/>
    <s v="USD"/>
    <n v="1347017083"/>
    <n v="1344857083"/>
    <b v="1"/>
    <n v="129"/>
    <b v="1"/>
    <s v="film &amp; video/documentary"/>
    <n v="1.187262"/>
    <n v="193.79844961240309"/>
    <x v="0"/>
    <x v="4"/>
    <x v="296"/>
    <d v="2012-09-07T11:24:43"/>
  </r>
  <r>
    <n v="20000"/>
    <n v="20128"/>
    <x v="0"/>
    <x v="0"/>
    <s v="USD"/>
    <n v="1430452740"/>
    <n v="1427390901"/>
    <b v="1"/>
    <n v="142"/>
    <b v="1"/>
    <s v="film &amp; video/documentary"/>
    <n v="1.0064"/>
    <n v="140.8450704225352"/>
    <x v="0"/>
    <x v="4"/>
    <x v="297"/>
    <d v="2015-05-01T03:59:00"/>
  </r>
  <r>
    <n v="126000"/>
    <n v="137254.84"/>
    <x v="0"/>
    <x v="0"/>
    <s v="USD"/>
    <n v="1399669200"/>
    <n v="1394536048"/>
    <b v="1"/>
    <n v="2436"/>
    <b v="1"/>
    <s v="film &amp; video/documentary"/>
    <n v="1.089324126984127"/>
    <n v="51.724137931034484"/>
    <x v="0"/>
    <x v="4"/>
    <x v="298"/>
    <d v="2014-05-09T21:00:00"/>
  </r>
  <r>
    <n v="10000"/>
    <n v="17895.25"/>
    <x v="0"/>
    <x v="0"/>
    <s v="USD"/>
    <n v="1289975060"/>
    <n v="1287379460"/>
    <b v="1"/>
    <n v="244"/>
    <b v="1"/>
    <s v="film &amp; video/documentary"/>
    <n v="1.789525"/>
    <n v="40.983606557377051"/>
    <x v="0"/>
    <x v="4"/>
    <x v="299"/>
    <d v="2010-11-17T06:24:20"/>
  </r>
  <r>
    <n v="25000"/>
    <n v="25430.66"/>
    <x v="0"/>
    <x v="0"/>
    <s v="USD"/>
    <n v="1303686138"/>
    <n v="1301007738"/>
    <b v="1"/>
    <n v="298"/>
    <b v="1"/>
    <s v="film &amp; video/documentary"/>
    <n v="1.0172264"/>
    <n v="83.892617449664428"/>
    <x v="0"/>
    <x v="4"/>
    <x v="300"/>
    <d v="2011-04-24T23:02:18"/>
  </r>
  <r>
    <n v="13000"/>
    <n v="15435.55"/>
    <x v="0"/>
    <x v="0"/>
    <s v="USD"/>
    <n v="1363711335"/>
    <n v="1360258935"/>
    <b v="1"/>
    <n v="251"/>
    <b v="1"/>
    <s v="film &amp; video/documentary"/>
    <n v="1.1873499999999999"/>
    <n v="51.792828685258961"/>
    <x v="0"/>
    <x v="4"/>
    <x v="301"/>
    <d v="2013-03-19T16:42:15"/>
  </r>
  <r>
    <n v="10000"/>
    <n v="10046"/>
    <x v="0"/>
    <x v="0"/>
    <s v="USD"/>
    <n v="1330115638"/>
    <n v="1327523638"/>
    <b v="1"/>
    <n v="108"/>
    <b v="1"/>
    <s v="film &amp; video/documentary"/>
    <n v="1.0045999999999999"/>
    <n v="92.592592592592595"/>
    <x v="0"/>
    <x v="4"/>
    <x v="302"/>
    <d v="2012-02-24T20:33:58"/>
  </r>
  <r>
    <n v="3000"/>
    <n v="4124"/>
    <x v="0"/>
    <x v="0"/>
    <s v="USD"/>
    <n v="1338601346"/>
    <n v="1336009346"/>
    <b v="1"/>
    <n v="82"/>
    <b v="1"/>
    <s v="film &amp; video/documentary"/>
    <n v="1.3746666666666667"/>
    <n v="36.585365853658537"/>
    <x v="0"/>
    <x v="4"/>
    <x v="303"/>
    <d v="2012-06-02T01:42:26"/>
  </r>
  <r>
    <n v="3400"/>
    <n v="7876"/>
    <x v="0"/>
    <x v="0"/>
    <s v="USD"/>
    <n v="1346464800"/>
    <n v="1343096197"/>
    <b v="1"/>
    <n v="74"/>
    <b v="1"/>
    <s v="film &amp; video/documentary"/>
    <n v="2.3164705882352941"/>
    <n v="45.945945945945944"/>
    <x v="0"/>
    <x v="4"/>
    <x v="304"/>
    <d v="2012-09-01T02:00:00"/>
  </r>
  <r>
    <n v="7500"/>
    <n v="9775"/>
    <x v="0"/>
    <x v="0"/>
    <s v="USD"/>
    <n v="1331392049"/>
    <n v="1328800049"/>
    <b v="1"/>
    <n v="189"/>
    <b v="1"/>
    <s v="film &amp; video/documentary"/>
    <n v="1.3033333333333332"/>
    <n v="39.682539682539684"/>
    <x v="0"/>
    <x v="4"/>
    <x v="305"/>
    <d v="2012-03-10T15:07:29"/>
  </r>
  <r>
    <n v="1000"/>
    <n v="2929"/>
    <x v="0"/>
    <x v="0"/>
    <s v="USD"/>
    <n v="1363806333"/>
    <n v="1362081933"/>
    <b v="1"/>
    <n v="80"/>
    <b v="1"/>
    <s v="film &amp; video/documentary"/>
    <n v="2.9289999999999998"/>
    <n v="12.5"/>
    <x v="0"/>
    <x v="4"/>
    <x v="306"/>
    <d v="2013-03-20T19:05:33"/>
  </r>
  <r>
    <n v="22000"/>
    <n v="24490"/>
    <x v="0"/>
    <x v="0"/>
    <s v="USD"/>
    <n v="1360276801"/>
    <n v="1357684801"/>
    <b v="1"/>
    <n v="576"/>
    <b v="1"/>
    <s v="film &amp; video/documentary"/>
    <n v="1.1131818181818183"/>
    <n v="38.194444444444443"/>
    <x v="0"/>
    <x v="4"/>
    <x v="307"/>
    <d v="2013-02-07T22:40:01"/>
  </r>
  <r>
    <n v="12000"/>
    <n v="12668"/>
    <x v="0"/>
    <x v="0"/>
    <s v="USD"/>
    <n v="1299775210"/>
    <n v="1295887210"/>
    <b v="1"/>
    <n v="202"/>
    <b v="1"/>
    <s v="film &amp; video/documentary"/>
    <n v="1.0556666666666668"/>
    <n v="59.405940594059409"/>
    <x v="0"/>
    <x v="4"/>
    <x v="308"/>
    <d v="2011-03-10T16:40:10"/>
  </r>
  <r>
    <n v="18000"/>
    <n v="21410"/>
    <x v="0"/>
    <x v="0"/>
    <s v="USD"/>
    <n v="1346695334"/>
    <n v="1344880934"/>
    <b v="1"/>
    <n v="238"/>
    <b v="1"/>
    <s v="film &amp; video/documentary"/>
    <n v="1.1894444444444445"/>
    <n v="75.630252100840337"/>
    <x v="0"/>
    <x v="4"/>
    <x v="309"/>
    <d v="2012-09-03T18:02:14"/>
  </r>
  <r>
    <n v="1000"/>
    <n v="1041.29"/>
    <x v="0"/>
    <x v="0"/>
    <s v="USD"/>
    <n v="1319076000"/>
    <n v="1317788623"/>
    <b v="1"/>
    <n v="36"/>
    <b v="1"/>
    <s v="film &amp; video/documentary"/>
    <n v="1.04129"/>
    <n v="27.777777777777779"/>
    <x v="0"/>
    <x v="4"/>
    <x v="310"/>
    <d v="2011-10-20T02:00:00"/>
  </r>
  <r>
    <n v="20000"/>
    <n v="20820.330000000002"/>
    <x v="0"/>
    <x v="0"/>
    <s v="USD"/>
    <n v="1325404740"/>
    <n v="1321852592"/>
    <b v="1"/>
    <n v="150"/>
    <b v="1"/>
    <s v="film &amp; video/documentary"/>
    <n v="1.0410165"/>
    <n v="133.33333333333334"/>
    <x v="0"/>
    <x v="4"/>
    <x v="311"/>
    <d v="2012-01-01T07:59:00"/>
  </r>
  <r>
    <n v="8000"/>
    <n v="8950"/>
    <x v="0"/>
    <x v="0"/>
    <s v="USD"/>
    <n v="1365973432"/>
    <n v="1363381432"/>
    <b v="1"/>
    <n v="146"/>
    <b v="1"/>
    <s v="film &amp; video/documentary"/>
    <n v="1.1187499999999999"/>
    <n v="54.794520547945204"/>
    <x v="0"/>
    <x v="4"/>
    <x v="312"/>
    <d v="2013-04-14T21:03:52"/>
  </r>
  <r>
    <n v="17000"/>
    <n v="17805"/>
    <x v="0"/>
    <x v="0"/>
    <s v="USD"/>
    <n v="1281542340"/>
    <n v="1277702894"/>
    <b v="1"/>
    <n v="222"/>
    <b v="1"/>
    <s v="film &amp; video/documentary"/>
    <n v="1.0473529411764706"/>
    <n v="76.576576576576571"/>
    <x v="0"/>
    <x v="4"/>
    <x v="313"/>
    <d v="2010-08-11T15:59:00"/>
  </r>
  <r>
    <n v="1000"/>
    <n v="3851.5"/>
    <x v="0"/>
    <x v="0"/>
    <s v="USD"/>
    <n v="1362167988"/>
    <n v="1359575988"/>
    <b v="1"/>
    <n v="120"/>
    <b v="1"/>
    <s v="film &amp; video/documentary"/>
    <n v="3.8515000000000001"/>
    <n v="8.3333333333333339"/>
    <x v="0"/>
    <x v="4"/>
    <x v="314"/>
    <d v="2013-03-01T19:59:48"/>
  </r>
  <r>
    <n v="25000"/>
    <n v="25312"/>
    <x v="0"/>
    <x v="0"/>
    <s v="USD"/>
    <n v="1345660334"/>
    <n v="1343068334"/>
    <b v="1"/>
    <n v="126"/>
    <b v="1"/>
    <s v="film &amp; video/documentary"/>
    <n v="1.01248"/>
    <n v="198.4126984126984"/>
    <x v="0"/>
    <x v="4"/>
    <x v="315"/>
    <d v="2012-08-22T18:32:14"/>
  </r>
  <r>
    <n v="15000"/>
    <n v="17066"/>
    <x v="0"/>
    <x v="5"/>
    <s v="CAD"/>
    <n v="1418273940"/>
    <n v="1415398197"/>
    <b v="1"/>
    <n v="158"/>
    <b v="1"/>
    <s v="film &amp; video/documentary"/>
    <n v="1.1377333333333333"/>
    <n v="94.936708860759495"/>
    <x v="0"/>
    <x v="4"/>
    <x v="316"/>
    <d v="2014-12-11T04:59:00"/>
  </r>
  <r>
    <n v="30000"/>
    <n v="30241"/>
    <x v="0"/>
    <x v="0"/>
    <s v="USD"/>
    <n v="1386778483"/>
    <n v="1384186483"/>
    <b v="1"/>
    <n v="316"/>
    <b v="1"/>
    <s v="film &amp; video/documentary"/>
    <n v="1.0080333333333333"/>
    <n v="94.936708860759495"/>
    <x v="0"/>
    <x v="4"/>
    <x v="317"/>
    <d v="2013-12-11T16:14:43"/>
  </r>
  <r>
    <n v="5000"/>
    <n v="14166"/>
    <x v="0"/>
    <x v="0"/>
    <s v="USD"/>
    <n v="1364342151"/>
    <n v="1361753751"/>
    <b v="1"/>
    <n v="284"/>
    <b v="1"/>
    <s v="film &amp; video/documentary"/>
    <n v="2.8332000000000002"/>
    <n v="17.6056338028169"/>
    <x v="0"/>
    <x v="4"/>
    <x v="318"/>
    <d v="2013-03-26T23:55:51"/>
  </r>
  <r>
    <n v="5000"/>
    <n v="5634"/>
    <x v="0"/>
    <x v="0"/>
    <s v="USD"/>
    <n v="1265097540"/>
    <n v="1257538029"/>
    <b v="1"/>
    <n v="51"/>
    <b v="1"/>
    <s v="film &amp; video/documentary"/>
    <n v="1.1268"/>
    <n v="98.039215686274517"/>
    <x v="0"/>
    <x v="4"/>
    <x v="319"/>
    <d v="2010-02-02T07:59:00"/>
  </r>
  <r>
    <n v="20000"/>
    <n v="21316"/>
    <x v="0"/>
    <x v="1"/>
    <s v="GBP"/>
    <n v="1450825200"/>
    <n v="1448284433"/>
    <b v="1"/>
    <n v="158"/>
    <b v="1"/>
    <s v="film &amp; video/documentary"/>
    <n v="1.0658000000000001"/>
    <n v="126.58227848101266"/>
    <x v="0"/>
    <x v="4"/>
    <x v="320"/>
    <d v="2015-12-22T23:00:00"/>
  </r>
  <r>
    <n v="35000"/>
    <n v="35932"/>
    <x v="0"/>
    <x v="12"/>
    <s v="EUR"/>
    <n v="1478605386"/>
    <n v="1475577786"/>
    <b v="1"/>
    <n v="337"/>
    <b v="1"/>
    <s v="film &amp; video/documentary"/>
    <n v="1.0266285714285714"/>
    <n v="103.85756676557864"/>
    <x v="0"/>
    <x v="4"/>
    <x v="321"/>
    <d v="2016-11-08T11:43:06"/>
  </r>
  <r>
    <n v="25000"/>
    <n v="26978"/>
    <x v="0"/>
    <x v="0"/>
    <s v="USD"/>
    <n v="1463146848"/>
    <n v="1460554848"/>
    <b v="1"/>
    <n v="186"/>
    <b v="1"/>
    <s v="film &amp; video/documentary"/>
    <n v="1.0791200000000001"/>
    <n v="134.40860215053763"/>
    <x v="0"/>
    <x v="4"/>
    <x v="322"/>
    <d v="2016-05-13T13:40:48"/>
  </r>
  <r>
    <n v="5400"/>
    <n v="6646"/>
    <x v="0"/>
    <x v="0"/>
    <s v="USD"/>
    <n v="1482307140"/>
    <n v="1479886966"/>
    <b v="1"/>
    <n v="58"/>
    <b v="1"/>
    <s v="film &amp; video/documentary"/>
    <n v="1.2307407407407407"/>
    <n v="93.103448275862064"/>
    <x v="0"/>
    <x v="4"/>
    <x v="323"/>
    <d v="2016-12-21T07:59:00"/>
  </r>
  <r>
    <n v="8500"/>
    <n v="8636"/>
    <x v="0"/>
    <x v="0"/>
    <s v="USD"/>
    <n v="1438441308"/>
    <n v="1435590108"/>
    <b v="1"/>
    <n v="82"/>
    <b v="1"/>
    <s v="film &amp; video/documentary"/>
    <n v="1.016"/>
    <n v="103.65853658536585"/>
    <x v="0"/>
    <x v="4"/>
    <x v="324"/>
    <d v="2015-08-01T15:01:48"/>
  </r>
  <r>
    <n v="50000"/>
    <n v="52198"/>
    <x v="0"/>
    <x v="0"/>
    <s v="USD"/>
    <n v="1482208233"/>
    <n v="1479184233"/>
    <b v="1"/>
    <n v="736"/>
    <b v="1"/>
    <s v="film &amp; video/documentary"/>
    <n v="1.04396"/>
    <n v="67.934782608695656"/>
    <x v="0"/>
    <x v="4"/>
    <x v="325"/>
    <d v="2016-12-20T04:30:33"/>
  </r>
  <r>
    <n v="150000"/>
    <n v="169394.6"/>
    <x v="0"/>
    <x v="0"/>
    <s v="USD"/>
    <n v="1489532220"/>
    <n v="1486625606"/>
    <b v="1"/>
    <n v="1151"/>
    <b v="1"/>
    <s v="film &amp; video/documentary"/>
    <n v="1.1292973333333334"/>
    <n v="130.32145960034754"/>
    <x v="0"/>
    <x v="4"/>
    <x v="326"/>
    <d v="2017-03-14T22:57:00"/>
  </r>
  <r>
    <n v="4000"/>
    <n v="5456"/>
    <x v="0"/>
    <x v="0"/>
    <s v="USD"/>
    <n v="1427011200"/>
    <n v="1424669929"/>
    <b v="1"/>
    <n v="34"/>
    <b v="1"/>
    <s v="film &amp; video/documentary"/>
    <n v="1.3640000000000001"/>
    <n v="117.64705882352941"/>
    <x v="0"/>
    <x v="4"/>
    <x v="327"/>
    <d v="2015-03-22T08:00:00"/>
  </r>
  <r>
    <n v="75000"/>
    <n v="77710.8"/>
    <x v="0"/>
    <x v="0"/>
    <s v="USD"/>
    <n v="1446350400"/>
    <n v="1443739388"/>
    <b v="1"/>
    <n v="498"/>
    <b v="1"/>
    <s v="film &amp; video/documentary"/>
    <n v="1.036144"/>
    <n v="150.60240963855421"/>
    <x v="0"/>
    <x v="4"/>
    <x v="328"/>
    <d v="2015-11-01T04:00:00"/>
  </r>
  <r>
    <n v="10000"/>
    <n v="10550"/>
    <x v="0"/>
    <x v="0"/>
    <s v="USD"/>
    <n v="1446868800"/>
    <n v="1444821127"/>
    <b v="1"/>
    <n v="167"/>
    <b v="1"/>
    <s v="film &amp; video/documentary"/>
    <n v="1.0549999999999999"/>
    <n v="59.880239520958085"/>
    <x v="0"/>
    <x v="4"/>
    <x v="329"/>
    <d v="2015-11-07T04:00:00"/>
  </r>
  <r>
    <n v="35000"/>
    <n v="35640"/>
    <x v="0"/>
    <x v="0"/>
    <s v="USD"/>
    <n v="1368763140"/>
    <n v="1366028563"/>
    <b v="1"/>
    <n v="340"/>
    <b v="1"/>
    <s v="film &amp; video/documentary"/>
    <n v="1.0182857142857142"/>
    <n v="102.94117647058823"/>
    <x v="0"/>
    <x v="4"/>
    <x v="330"/>
    <d v="2013-05-17T03:59:00"/>
  </r>
  <r>
    <n v="40000"/>
    <n v="42642"/>
    <x v="0"/>
    <x v="0"/>
    <s v="USD"/>
    <n v="1466171834"/>
    <n v="1463493434"/>
    <b v="1"/>
    <n v="438"/>
    <b v="1"/>
    <s v="film &amp; video/documentary"/>
    <n v="1.0660499999999999"/>
    <n v="91.324200913242009"/>
    <x v="0"/>
    <x v="4"/>
    <x v="331"/>
    <d v="2016-06-17T13:57:14"/>
  </r>
  <r>
    <n v="100000"/>
    <n v="113015"/>
    <x v="0"/>
    <x v="0"/>
    <s v="USD"/>
    <n v="1446019200"/>
    <n v="1442420377"/>
    <b v="1"/>
    <n v="555"/>
    <b v="1"/>
    <s v="film &amp; video/documentary"/>
    <n v="1.13015"/>
    <n v="180.18018018018017"/>
    <x v="0"/>
    <x v="4"/>
    <x v="332"/>
    <d v="2015-10-28T08:00:00"/>
  </r>
  <r>
    <n v="40000"/>
    <n v="50091"/>
    <x v="0"/>
    <x v="0"/>
    <s v="USD"/>
    <n v="1460038591"/>
    <n v="1457450191"/>
    <b v="1"/>
    <n v="266"/>
    <b v="1"/>
    <s v="film &amp; video/documentary"/>
    <n v="1.252275"/>
    <n v="150.37593984962405"/>
    <x v="0"/>
    <x v="4"/>
    <x v="333"/>
    <d v="2016-04-07T14:16:31"/>
  </r>
  <r>
    <n v="10000"/>
    <n v="10119"/>
    <x v="0"/>
    <x v="0"/>
    <s v="USD"/>
    <n v="1431716400"/>
    <n v="1428423757"/>
    <b v="1"/>
    <n v="69"/>
    <b v="1"/>
    <s v="film &amp; video/documentary"/>
    <n v="1.0119"/>
    <n v="144.92753623188406"/>
    <x v="0"/>
    <x v="4"/>
    <x v="334"/>
    <d v="2015-05-15T19:00:00"/>
  </r>
  <r>
    <n v="8500"/>
    <n v="8735"/>
    <x v="0"/>
    <x v="0"/>
    <s v="USD"/>
    <n v="1431122400"/>
    <n v="1428428515"/>
    <b v="1"/>
    <n v="80"/>
    <b v="1"/>
    <s v="film &amp; video/documentary"/>
    <n v="1.0276470588235294"/>
    <n v="106.25"/>
    <x v="0"/>
    <x v="4"/>
    <x v="335"/>
    <d v="2015-05-08T22:00:00"/>
  </r>
  <r>
    <n v="25000"/>
    <n v="29209.78"/>
    <x v="0"/>
    <x v="0"/>
    <s v="USD"/>
    <n v="1447427918"/>
    <n v="1444832318"/>
    <b v="1"/>
    <n v="493"/>
    <b v="1"/>
    <s v="film &amp; video/documentary"/>
    <n v="1.1683911999999999"/>
    <n v="50.709939148073019"/>
    <x v="0"/>
    <x v="4"/>
    <x v="336"/>
    <d v="2015-11-13T15:18:38"/>
  </r>
  <r>
    <n v="3000"/>
    <n v="3035.05"/>
    <x v="0"/>
    <x v="0"/>
    <s v="USD"/>
    <n v="1426298708"/>
    <n v="1423710308"/>
    <b v="1"/>
    <n v="31"/>
    <b v="1"/>
    <s v="film &amp; video/documentary"/>
    <n v="1.0116833333333335"/>
    <n v="96.774193548387103"/>
    <x v="0"/>
    <x v="4"/>
    <x v="337"/>
    <d v="2015-03-14T02:05:08"/>
  </r>
  <r>
    <n v="15000"/>
    <n v="16520.04"/>
    <x v="0"/>
    <x v="0"/>
    <s v="USD"/>
    <n v="1472864400"/>
    <n v="1468001290"/>
    <b v="1"/>
    <n v="236"/>
    <b v="1"/>
    <s v="film &amp; video/documentary"/>
    <n v="1.1013360000000001"/>
    <n v="63.559322033898304"/>
    <x v="0"/>
    <x v="4"/>
    <x v="338"/>
    <d v="2016-09-03T01:00:00"/>
  </r>
  <r>
    <n v="6000"/>
    <n v="6485"/>
    <x v="0"/>
    <x v="0"/>
    <s v="USD"/>
    <n v="1430331268"/>
    <n v="1427739268"/>
    <b v="1"/>
    <n v="89"/>
    <b v="1"/>
    <s v="film &amp; video/documentary"/>
    <n v="1.0808333333333333"/>
    <n v="67.415730337078656"/>
    <x v="0"/>
    <x v="4"/>
    <x v="339"/>
    <d v="2015-04-29T18:14:28"/>
  </r>
  <r>
    <n v="35000"/>
    <n v="43758"/>
    <x v="0"/>
    <x v="0"/>
    <s v="USD"/>
    <n v="1489006800"/>
    <n v="1486397007"/>
    <b v="1"/>
    <n v="299"/>
    <b v="1"/>
    <s v="film &amp; video/documentary"/>
    <n v="1.2502285714285715"/>
    <n v="117.05685618729098"/>
    <x v="0"/>
    <x v="4"/>
    <x v="340"/>
    <d v="2017-03-08T21:00:00"/>
  </r>
  <r>
    <n v="3500"/>
    <n v="3735"/>
    <x v="0"/>
    <x v="0"/>
    <s v="USD"/>
    <n v="1412135940"/>
    <n v="1410555998"/>
    <b v="1"/>
    <n v="55"/>
    <b v="1"/>
    <s v="film &amp; video/documentary"/>
    <n v="1.0671428571428572"/>
    <n v="63.636363636363633"/>
    <x v="0"/>
    <x v="4"/>
    <x v="341"/>
    <d v="2014-10-01T03:59:00"/>
  </r>
  <r>
    <n v="55000"/>
    <n v="55201.52"/>
    <x v="0"/>
    <x v="0"/>
    <s v="USD"/>
    <n v="1461955465"/>
    <n v="1459363465"/>
    <b v="1"/>
    <n v="325"/>
    <b v="1"/>
    <s v="film &amp; video/documentary"/>
    <n v="1.0036639999999999"/>
    <n v="169.23076923076923"/>
    <x v="0"/>
    <x v="4"/>
    <x v="342"/>
    <d v="2016-04-29T18:44:25"/>
  </r>
  <r>
    <n v="30000"/>
    <n v="30608.59"/>
    <x v="0"/>
    <x v="0"/>
    <s v="USD"/>
    <n v="1415934000"/>
    <n v="1413308545"/>
    <b v="1"/>
    <n v="524"/>
    <b v="1"/>
    <s v="film &amp; video/documentary"/>
    <n v="1.0202863333333334"/>
    <n v="57.251908396946568"/>
    <x v="0"/>
    <x v="4"/>
    <x v="343"/>
    <d v="2014-11-14T03:00:00"/>
  </r>
  <r>
    <n v="33500"/>
    <n v="34198"/>
    <x v="0"/>
    <x v="0"/>
    <s v="USD"/>
    <n v="1433125200"/>
    <n v="1429312694"/>
    <b v="1"/>
    <n v="285"/>
    <b v="1"/>
    <s v="film &amp; video/documentary"/>
    <n v="1.0208358208955224"/>
    <n v="117.54385964912281"/>
    <x v="0"/>
    <x v="4"/>
    <x v="344"/>
    <d v="2015-06-01T02:20:00"/>
  </r>
  <r>
    <n v="14500"/>
    <n v="17875"/>
    <x v="0"/>
    <x v="0"/>
    <s v="USD"/>
    <n v="1432161590"/>
    <n v="1429569590"/>
    <b v="1"/>
    <n v="179"/>
    <b v="1"/>
    <s v="film &amp; video/documentary"/>
    <n v="1.2327586206896552"/>
    <n v="81.005586592178773"/>
    <x v="0"/>
    <x v="4"/>
    <x v="345"/>
    <d v="2015-05-20T22:39:50"/>
  </r>
  <r>
    <n v="10000"/>
    <n v="17028.88"/>
    <x v="0"/>
    <x v="0"/>
    <s v="USD"/>
    <n v="1444824021"/>
    <n v="1442232021"/>
    <b v="1"/>
    <n v="188"/>
    <b v="1"/>
    <s v="film &amp; video/documentary"/>
    <n v="1.7028880000000002"/>
    <n v="53.191489361702125"/>
    <x v="0"/>
    <x v="4"/>
    <x v="346"/>
    <d v="2015-10-14T12:00:21"/>
  </r>
  <r>
    <n v="40000"/>
    <n v="44636.2"/>
    <x v="0"/>
    <x v="0"/>
    <s v="USD"/>
    <n v="1447505609"/>
    <n v="1444910009"/>
    <b v="1"/>
    <n v="379"/>
    <b v="1"/>
    <s v="film &amp; video/documentary"/>
    <n v="1.1159049999999999"/>
    <n v="105.54089709762533"/>
    <x v="0"/>
    <x v="4"/>
    <x v="347"/>
    <d v="2015-11-14T12:53:29"/>
  </r>
  <r>
    <n v="10000"/>
    <n v="10300"/>
    <x v="0"/>
    <x v="0"/>
    <s v="USD"/>
    <n v="1440165916"/>
    <n v="1437573916"/>
    <b v="1"/>
    <n v="119"/>
    <b v="1"/>
    <s v="film &amp; video/documentary"/>
    <n v="1.03"/>
    <n v="84.033613445378151"/>
    <x v="0"/>
    <x v="4"/>
    <x v="348"/>
    <d v="2015-08-21T14:05:16"/>
  </r>
  <r>
    <n v="11260"/>
    <n v="12007.18"/>
    <x v="0"/>
    <x v="0"/>
    <s v="USD"/>
    <n v="1487937508"/>
    <n v="1485345508"/>
    <b v="1"/>
    <n v="167"/>
    <b v="1"/>
    <s v="film &amp; video/documentary"/>
    <n v="1.0663570159857905"/>
    <n v="67.425149700598809"/>
    <x v="0"/>
    <x v="4"/>
    <x v="349"/>
    <d v="2017-02-24T11:58:28"/>
  </r>
  <r>
    <n v="25000"/>
    <n v="28690"/>
    <x v="0"/>
    <x v="0"/>
    <s v="USD"/>
    <n v="1473566340"/>
    <n v="1470274509"/>
    <b v="1"/>
    <n v="221"/>
    <b v="1"/>
    <s v="film &amp; video/documentary"/>
    <n v="1.1476"/>
    <n v="113.12217194570135"/>
    <x v="0"/>
    <x v="4"/>
    <x v="350"/>
    <d v="2016-09-11T03:59:00"/>
  </r>
  <r>
    <n v="34000"/>
    <n v="43296"/>
    <x v="0"/>
    <x v="3"/>
    <s v="EUR"/>
    <n v="1460066954"/>
    <n v="1456614554"/>
    <b v="1"/>
    <n v="964"/>
    <b v="1"/>
    <s v="film &amp; video/documentary"/>
    <n v="1.2734117647058822"/>
    <n v="35.269709543568467"/>
    <x v="0"/>
    <x v="4"/>
    <x v="351"/>
    <d v="2016-04-07T22:09:14"/>
  </r>
  <r>
    <n v="10000"/>
    <n v="11656"/>
    <x v="0"/>
    <x v="0"/>
    <s v="USD"/>
    <n v="1412740868"/>
    <n v="1410148868"/>
    <b v="1"/>
    <n v="286"/>
    <b v="1"/>
    <s v="film &amp; video/documentary"/>
    <n v="1.1656"/>
    <n v="34.965034965034967"/>
    <x v="0"/>
    <x v="4"/>
    <x v="352"/>
    <d v="2014-10-08T04:01:08"/>
  </r>
  <r>
    <n v="58425"/>
    <n v="63460.18"/>
    <x v="0"/>
    <x v="0"/>
    <s v="USD"/>
    <n v="1447963219"/>
    <n v="1445367619"/>
    <b v="1"/>
    <n v="613"/>
    <b v="1"/>
    <s v="film &amp; video/documentary"/>
    <n v="1.0861819426615318"/>
    <n v="95.309951060358884"/>
    <x v="0"/>
    <x v="4"/>
    <x v="353"/>
    <d v="2015-11-19T20:00:19"/>
  </r>
  <r>
    <n v="3500"/>
    <n v="3638"/>
    <x v="0"/>
    <x v="0"/>
    <s v="USD"/>
    <n v="1460141521"/>
    <n v="1457553121"/>
    <b v="1"/>
    <n v="29"/>
    <b v="1"/>
    <s v="film &amp; video/documentary"/>
    <n v="1.0394285714285714"/>
    <n v="120.68965517241379"/>
    <x v="0"/>
    <x v="4"/>
    <x v="354"/>
    <d v="2016-04-08T18:52:01"/>
  </r>
  <r>
    <n v="35000"/>
    <n v="40690"/>
    <x v="0"/>
    <x v="0"/>
    <s v="USD"/>
    <n v="1417420994"/>
    <n v="1414738994"/>
    <b v="1"/>
    <n v="165"/>
    <b v="1"/>
    <s v="film &amp; video/documentary"/>
    <n v="1.1625714285714286"/>
    <n v="212.12121212121212"/>
    <x v="0"/>
    <x v="4"/>
    <x v="355"/>
    <d v="2014-12-01T08:03:14"/>
  </r>
  <r>
    <n v="7500"/>
    <n v="7701.93"/>
    <x v="0"/>
    <x v="0"/>
    <s v="USD"/>
    <n v="1458152193"/>
    <n v="1455563793"/>
    <b v="1"/>
    <n v="97"/>
    <b v="1"/>
    <s v="film &amp; video/documentary"/>
    <n v="1.0269239999999999"/>
    <n v="77.319587628865975"/>
    <x v="0"/>
    <x v="4"/>
    <x v="356"/>
    <d v="2016-03-16T18:16:33"/>
  </r>
  <r>
    <n v="15000"/>
    <n v="26100"/>
    <x v="0"/>
    <x v="0"/>
    <s v="USD"/>
    <n v="1429852797"/>
    <n v="1426396797"/>
    <b v="1"/>
    <n v="303"/>
    <b v="1"/>
    <s v="film &amp; video/documentary"/>
    <n v="1.74"/>
    <n v="49.504950495049506"/>
    <x v="0"/>
    <x v="4"/>
    <x v="357"/>
    <d v="2015-04-24T05:19:57"/>
  </r>
  <r>
    <n v="50000"/>
    <n v="51544"/>
    <x v="0"/>
    <x v="0"/>
    <s v="USD"/>
    <n v="1466002800"/>
    <n v="1463517521"/>
    <b v="1"/>
    <n v="267"/>
    <b v="1"/>
    <s v="film &amp; video/documentary"/>
    <n v="1.03088"/>
    <n v="187.26591760299627"/>
    <x v="0"/>
    <x v="4"/>
    <x v="358"/>
    <d v="2016-06-15T15:00:00"/>
  </r>
  <r>
    <n v="24200"/>
    <n v="25375"/>
    <x v="0"/>
    <x v="0"/>
    <s v="USD"/>
    <n v="1415941920"/>
    <n v="1414028490"/>
    <b v="1"/>
    <n v="302"/>
    <b v="1"/>
    <s v="film &amp; video/documentary"/>
    <n v="1.0485537190082646"/>
    <n v="80.132450331125824"/>
    <x v="0"/>
    <x v="4"/>
    <x v="359"/>
    <d v="2014-11-14T05:12:00"/>
  </r>
  <r>
    <n v="12000"/>
    <n v="12165"/>
    <x v="0"/>
    <x v="0"/>
    <s v="USD"/>
    <n v="1437621060"/>
    <n v="1433799180"/>
    <b v="0"/>
    <n v="87"/>
    <b v="1"/>
    <s v="film &amp; video/documentary"/>
    <n v="1.0137499999999999"/>
    <n v="137.93103448275863"/>
    <x v="0"/>
    <x v="4"/>
    <x v="360"/>
    <d v="2015-07-23T03:11:00"/>
  </r>
  <r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8.870056497175142"/>
    <x v="0"/>
    <x v="4"/>
    <x v="361"/>
    <d v="2014-11-23T01:01:46"/>
  </r>
  <r>
    <n v="9665"/>
    <n v="12000"/>
    <x v="0"/>
    <x v="0"/>
    <s v="USD"/>
    <n v="1407456000"/>
    <n v="1405573391"/>
    <b v="0"/>
    <n v="86"/>
    <b v="1"/>
    <s v="film &amp; video/documentary"/>
    <n v="1.2415933781686497"/>
    <n v="112.38372093023256"/>
    <x v="0"/>
    <x v="4"/>
    <x v="362"/>
    <d v="2014-08-08T00:00:00"/>
  </r>
  <r>
    <n v="8925"/>
    <n v="9044"/>
    <x v="0"/>
    <x v="0"/>
    <s v="USD"/>
    <n v="1272828120"/>
    <n v="1268934736"/>
    <b v="0"/>
    <n v="26"/>
    <b v="1"/>
    <s v="film &amp; video/documentary"/>
    <n v="1.0133333333333334"/>
    <n v="343.26923076923077"/>
    <x v="0"/>
    <x v="4"/>
    <x v="363"/>
    <d v="2010-05-02T19:22:00"/>
  </r>
  <r>
    <n v="7000"/>
    <n v="7711.3"/>
    <x v="0"/>
    <x v="0"/>
    <s v="USD"/>
    <n v="1403323140"/>
    <n v="1400704672"/>
    <b v="0"/>
    <n v="113"/>
    <b v="1"/>
    <s v="film &amp; video/documentary"/>
    <n v="1.1016142857142857"/>
    <n v="61.946902654867259"/>
    <x v="0"/>
    <x v="4"/>
    <x v="364"/>
    <d v="2014-06-21T03:59:00"/>
  </r>
  <r>
    <n v="15000"/>
    <n v="15596"/>
    <x v="0"/>
    <x v="1"/>
    <s v="GBP"/>
    <n v="1393597999"/>
    <n v="1391005999"/>
    <b v="0"/>
    <n v="65"/>
    <b v="1"/>
    <s v="film &amp; video/documentary"/>
    <n v="1.0397333333333334"/>
    <n v="230.76923076923077"/>
    <x v="0"/>
    <x v="4"/>
    <x v="365"/>
    <d v="2014-02-28T14:33:19"/>
  </r>
  <r>
    <n v="38000"/>
    <n v="38500"/>
    <x v="0"/>
    <x v="0"/>
    <s v="USD"/>
    <n v="1337540518"/>
    <n v="1334948518"/>
    <b v="0"/>
    <n v="134"/>
    <b v="1"/>
    <s v="film &amp; video/documentary"/>
    <n v="1.013157894736842"/>
    <n v="283.58208955223881"/>
    <x v="0"/>
    <x v="4"/>
    <x v="366"/>
    <d v="2012-05-20T19:01:58"/>
  </r>
  <r>
    <n v="10000"/>
    <n v="10335.01"/>
    <x v="0"/>
    <x v="0"/>
    <s v="USD"/>
    <n v="1367384340"/>
    <n v="1363960278"/>
    <b v="0"/>
    <n v="119"/>
    <b v="1"/>
    <s v="film &amp; video/documentary"/>
    <n v="1.033501"/>
    <n v="84.033613445378151"/>
    <x v="0"/>
    <x v="4"/>
    <x v="367"/>
    <d v="2013-05-01T04:59:00"/>
  </r>
  <r>
    <n v="12500"/>
    <n v="13014"/>
    <x v="0"/>
    <x v="0"/>
    <s v="USD"/>
    <n v="1426426322"/>
    <n v="1423405922"/>
    <b v="0"/>
    <n v="159"/>
    <b v="1"/>
    <s v="film &amp; video/documentary"/>
    <n v="1.04112"/>
    <n v="78.616352201257868"/>
    <x v="0"/>
    <x v="4"/>
    <x v="368"/>
    <d v="2015-03-15T13:32:02"/>
  </r>
  <r>
    <n v="6500"/>
    <n v="7160.12"/>
    <x v="0"/>
    <x v="0"/>
    <s v="USD"/>
    <n v="1326633269"/>
    <n v="1324041269"/>
    <b v="0"/>
    <n v="167"/>
    <b v="1"/>
    <s v="film &amp; video/documentary"/>
    <n v="1.1015569230769231"/>
    <n v="38.922155688622752"/>
    <x v="0"/>
    <x v="4"/>
    <x v="369"/>
    <d v="2012-01-15T13:14:29"/>
  </r>
  <r>
    <n v="25000"/>
    <n v="30505"/>
    <x v="0"/>
    <x v="0"/>
    <s v="USD"/>
    <n v="1483729500"/>
    <n v="1481137500"/>
    <b v="0"/>
    <n v="43"/>
    <b v="1"/>
    <s v="film &amp; video/documentary"/>
    <n v="1.2202"/>
    <n v="581.39534883720933"/>
    <x v="0"/>
    <x v="4"/>
    <x v="370"/>
    <d v="2017-01-06T19:05:00"/>
  </r>
  <r>
    <n v="150000"/>
    <n v="171253"/>
    <x v="0"/>
    <x v="0"/>
    <s v="USD"/>
    <n v="1359743139"/>
    <n v="1355855139"/>
    <b v="0"/>
    <n v="1062"/>
    <b v="1"/>
    <s v="film &amp; video/documentary"/>
    <n v="1.1416866666666667"/>
    <n v="141.24293785310735"/>
    <x v="0"/>
    <x v="4"/>
    <x v="371"/>
    <d v="2013-02-01T18:25:39"/>
  </r>
  <r>
    <n v="300"/>
    <n v="376"/>
    <x v="0"/>
    <x v="1"/>
    <s v="GBP"/>
    <n v="1459872000"/>
    <n v="1456408244"/>
    <b v="0"/>
    <n v="9"/>
    <b v="1"/>
    <s v="film &amp; video/documentary"/>
    <n v="1.2533333333333334"/>
    <n v="33.333333333333336"/>
    <x v="0"/>
    <x v="4"/>
    <x v="372"/>
    <d v="2016-04-05T16:00:00"/>
  </r>
  <r>
    <n v="7500"/>
    <n v="8000"/>
    <x v="0"/>
    <x v="0"/>
    <s v="USD"/>
    <n v="1342648398"/>
    <n v="1340056398"/>
    <b v="0"/>
    <n v="89"/>
    <b v="1"/>
    <s v="film &amp; video/documentary"/>
    <n v="1.0666666666666667"/>
    <n v="84.269662921348313"/>
    <x v="0"/>
    <x v="4"/>
    <x v="373"/>
    <d v="2012-07-18T21:53:18"/>
  </r>
  <r>
    <n v="6000"/>
    <n v="7839"/>
    <x v="0"/>
    <x v="0"/>
    <s v="USD"/>
    <n v="1316208031"/>
    <n v="1312320031"/>
    <b v="0"/>
    <n v="174"/>
    <b v="1"/>
    <s v="film &amp; video/documentary"/>
    <n v="1.3065"/>
    <n v="34.482758620689658"/>
    <x v="0"/>
    <x v="4"/>
    <x v="374"/>
    <d v="2011-09-16T21:20:31"/>
  </r>
  <r>
    <n v="500"/>
    <n v="600"/>
    <x v="0"/>
    <x v="0"/>
    <s v="USD"/>
    <n v="1393694280"/>
    <n v="1390088311"/>
    <b v="0"/>
    <n v="14"/>
    <b v="1"/>
    <s v="film &amp; video/documentary"/>
    <n v="1.2"/>
    <n v="35.714285714285715"/>
    <x v="0"/>
    <x v="4"/>
    <x v="375"/>
    <d v="2014-03-01T17:18:00"/>
  </r>
  <r>
    <n v="2450"/>
    <n v="2596"/>
    <x v="0"/>
    <x v="1"/>
    <s v="GBP"/>
    <n v="1472122316"/>
    <n v="1469443916"/>
    <b v="0"/>
    <n v="48"/>
    <b v="1"/>
    <s v="film &amp; video/documentary"/>
    <n v="1.0595918367346939"/>
    <n v="51.041666666666664"/>
    <x v="0"/>
    <x v="4"/>
    <x v="376"/>
    <d v="2016-08-25T10:51:56"/>
  </r>
  <r>
    <n v="12000"/>
    <n v="13728"/>
    <x v="0"/>
    <x v="0"/>
    <s v="USD"/>
    <n v="1447484460"/>
    <n v="1444888868"/>
    <b v="0"/>
    <n v="133"/>
    <b v="1"/>
    <s v="film &amp; video/documentary"/>
    <n v="1.1439999999999999"/>
    <n v="90.225563909774436"/>
    <x v="0"/>
    <x v="4"/>
    <x v="377"/>
    <d v="2015-11-14T07:01:00"/>
  </r>
  <r>
    <n v="3000"/>
    <n v="3353"/>
    <x v="0"/>
    <x v="5"/>
    <s v="CAD"/>
    <n v="1453765920"/>
    <n v="1451655808"/>
    <b v="0"/>
    <n v="83"/>
    <b v="1"/>
    <s v="film &amp; video/documentary"/>
    <n v="1.1176666666666666"/>
    <n v="36.144578313253014"/>
    <x v="0"/>
    <x v="4"/>
    <x v="378"/>
    <d v="2016-01-25T23:52:00"/>
  </r>
  <r>
    <n v="15000"/>
    <n v="17412"/>
    <x v="0"/>
    <x v="0"/>
    <s v="USD"/>
    <n v="1336062672"/>
    <n v="1332174672"/>
    <b v="0"/>
    <n v="149"/>
    <b v="1"/>
    <s v="film &amp; video/documentary"/>
    <n v="1.1608000000000001"/>
    <n v="100.67114093959732"/>
    <x v="0"/>
    <x v="4"/>
    <x v="379"/>
    <d v="2012-05-03T16:31:12"/>
  </r>
  <r>
    <n v="4000"/>
    <n v="5660"/>
    <x v="0"/>
    <x v="0"/>
    <s v="USD"/>
    <n v="1453569392"/>
    <n v="1451409392"/>
    <b v="0"/>
    <n v="49"/>
    <b v="1"/>
    <s v="film &amp; video/documentary"/>
    <n v="1.415"/>
    <n v="81.632653061224488"/>
    <x v="0"/>
    <x v="4"/>
    <x v="380"/>
    <d v="2016-01-23T17:16:32"/>
  </r>
  <r>
    <n v="25000"/>
    <n v="26182.5"/>
    <x v="0"/>
    <x v="0"/>
    <s v="USD"/>
    <n v="1343624400"/>
    <n v="1340642717"/>
    <b v="0"/>
    <n v="251"/>
    <b v="1"/>
    <s v="film &amp; video/documentary"/>
    <n v="1.0472999999999999"/>
    <n v="99.601593625498012"/>
    <x v="0"/>
    <x v="4"/>
    <x v="381"/>
    <d v="2012-07-30T05:00:00"/>
  </r>
  <r>
    <n v="600"/>
    <n v="1535"/>
    <x v="0"/>
    <x v="0"/>
    <s v="USD"/>
    <n v="1346950900"/>
    <n v="1345741300"/>
    <b v="0"/>
    <n v="22"/>
    <b v="1"/>
    <s v="film &amp; video/documentary"/>
    <n v="2.5583333333333331"/>
    <n v="27.272727272727273"/>
    <x v="0"/>
    <x v="4"/>
    <x v="382"/>
    <d v="2012-09-06T17:01:40"/>
  </r>
  <r>
    <n v="999"/>
    <n v="2065"/>
    <x v="0"/>
    <x v="0"/>
    <s v="USD"/>
    <n v="1400467759"/>
    <n v="1398480559"/>
    <b v="0"/>
    <n v="48"/>
    <b v="1"/>
    <s v="film &amp; video/documentary"/>
    <n v="2.0670670670670672"/>
    <n v="20.8125"/>
    <x v="0"/>
    <x v="4"/>
    <x v="383"/>
    <d v="2014-05-19T02:49:19"/>
  </r>
  <r>
    <n v="20000"/>
    <n v="22421"/>
    <x v="0"/>
    <x v="0"/>
    <s v="USD"/>
    <n v="1420569947"/>
    <n v="1417977947"/>
    <b v="0"/>
    <n v="383"/>
    <b v="1"/>
    <s v="film &amp; video/documentary"/>
    <n v="1.1210500000000001"/>
    <n v="52.219321148825067"/>
    <x v="0"/>
    <x v="4"/>
    <x v="384"/>
    <d v="2015-01-06T18:45:47"/>
  </r>
  <r>
    <n v="25000"/>
    <n v="26495.5"/>
    <x v="0"/>
    <x v="0"/>
    <s v="USD"/>
    <n v="1416582101"/>
    <n v="1413986501"/>
    <b v="0"/>
    <n v="237"/>
    <b v="1"/>
    <s v="film &amp; video/documentary"/>
    <n v="1.05982"/>
    <n v="105.48523206751055"/>
    <x v="0"/>
    <x v="4"/>
    <x v="385"/>
    <d v="2014-11-21T15:01:41"/>
  </r>
  <r>
    <n v="600"/>
    <n v="601"/>
    <x v="0"/>
    <x v="0"/>
    <s v="USD"/>
    <n v="1439246991"/>
    <n v="1437950991"/>
    <b v="0"/>
    <n v="13"/>
    <b v="1"/>
    <s v="film &amp; video/documentary"/>
    <n v="1.0016666666666667"/>
    <n v="46.153846153846153"/>
    <x v="0"/>
    <x v="4"/>
    <x v="386"/>
    <d v="2015-08-10T22:49:51"/>
  </r>
  <r>
    <n v="38000"/>
    <n v="81316"/>
    <x v="0"/>
    <x v="0"/>
    <s v="USD"/>
    <n v="1439618400"/>
    <n v="1436976858"/>
    <b v="0"/>
    <n v="562"/>
    <b v="1"/>
    <s v="film &amp; video/documentary"/>
    <n v="2.1398947368421051"/>
    <n v="67.615658362989322"/>
    <x v="0"/>
    <x v="4"/>
    <x v="387"/>
    <d v="2015-08-15T06:00:00"/>
  </r>
  <r>
    <n v="5000"/>
    <n v="6308"/>
    <x v="0"/>
    <x v="0"/>
    <s v="USD"/>
    <n v="1469670580"/>
    <n v="1467078580"/>
    <b v="0"/>
    <n v="71"/>
    <b v="1"/>
    <s v="film &amp; video/documentary"/>
    <n v="1.2616000000000001"/>
    <n v="70.422535211267601"/>
    <x v="0"/>
    <x v="4"/>
    <x v="388"/>
    <d v="2016-07-28T01:49:40"/>
  </r>
  <r>
    <n v="68000"/>
    <n v="123444.12"/>
    <x v="0"/>
    <x v="0"/>
    <s v="USD"/>
    <n v="1394233140"/>
    <n v="1391477450"/>
    <b v="0"/>
    <n v="1510"/>
    <b v="1"/>
    <s v="film &amp; video/documentary"/>
    <n v="1.8153547058823529"/>
    <n v="45.033112582781456"/>
    <x v="0"/>
    <x v="4"/>
    <x v="389"/>
    <d v="2014-03-07T22:59:00"/>
  </r>
  <r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20000"/>
    <n v="20122"/>
    <x v="0"/>
    <x v="0"/>
    <s v="USD"/>
    <n v="1324169940"/>
    <n v="1321578051"/>
    <b v="0"/>
    <n v="193"/>
    <b v="1"/>
    <s v="film &amp; video/documentary"/>
    <n v="1.0061"/>
    <n v="103.62694300518135"/>
    <x v="0"/>
    <x v="4"/>
    <x v="391"/>
    <d v="2011-12-18T00:59:00"/>
  </r>
  <r>
    <n v="18500"/>
    <n v="18667"/>
    <x v="0"/>
    <x v="0"/>
    <s v="USD"/>
    <n v="1315450800"/>
    <n v="1312823571"/>
    <b v="0"/>
    <n v="206"/>
    <b v="1"/>
    <s v="film &amp; video/documentary"/>
    <n v="1.009027027027027"/>
    <n v="89.805825242718441"/>
    <x v="0"/>
    <x v="4"/>
    <x v="392"/>
    <d v="2011-09-08T03:00:00"/>
  </r>
  <r>
    <n v="50000"/>
    <n v="55223"/>
    <x v="0"/>
    <x v="0"/>
    <s v="USD"/>
    <n v="1381424452"/>
    <n v="1378746052"/>
    <b v="0"/>
    <n v="351"/>
    <b v="1"/>
    <s v="film &amp; video/documentary"/>
    <n v="1.10446"/>
    <n v="142.45014245014244"/>
    <x v="0"/>
    <x v="4"/>
    <x v="393"/>
    <d v="2013-10-10T17:00:52"/>
  </r>
  <r>
    <n v="4700"/>
    <n v="5259"/>
    <x v="0"/>
    <x v="3"/>
    <s v="EUR"/>
    <n v="1460918282"/>
    <n v="1455737882"/>
    <b v="0"/>
    <n v="50"/>
    <b v="1"/>
    <s v="film &amp; video/documentary"/>
    <n v="1.118936170212766"/>
    <n v="94"/>
    <x v="0"/>
    <x v="4"/>
    <x v="394"/>
    <d v="2016-04-17T18:38:02"/>
  </r>
  <r>
    <n v="10000"/>
    <n v="10804.45"/>
    <x v="0"/>
    <x v="0"/>
    <s v="USD"/>
    <n v="1335562320"/>
    <n v="1332452960"/>
    <b v="0"/>
    <n v="184"/>
    <b v="1"/>
    <s v="film &amp; video/documentary"/>
    <n v="1.0804450000000001"/>
    <n v="54.347826086956523"/>
    <x v="0"/>
    <x v="4"/>
    <x v="395"/>
    <d v="2012-04-27T21:32:00"/>
  </r>
  <r>
    <n v="15000"/>
    <n v="16000"/>
    <x v="0"/>
    <x v="0"/>
    <s v="USD"/>
    <n v="1341668006"/>
    <n v="1340372006"/>
    <b v="0"/>
    <n v="196"/>
    <b v="1"/>
    <s v="film &amp; video/documentary"/>
    <n v="1.0666666666666667"/>
    <n v="76.530612244897952"/>
    <x v="0"/>
    <x v="4"/>
    <x v="396"/>
    <d v="2012-07-07T13:33:26"/>
  </r>
  <r>
    <n v="12444"/>
    <n v="12929.35"/>
    <x v="0"/>
    <x v="0"/>
    <s v="USD"/>
    <n v="1283312640"/>
    <n v="1279651084"/>
    <b v="0"/>
    <n v="229"/>
    <b v="1"/>
    <s v="film &amp; video/documentary"/>
    <n v="1.0390027322404372"/>
    <n v="54.340611353711793"/>
    <x v="0"/>
    <x v="4"/>
    <x v="397"/>
    <d v="2010-09-01T03:44:00"/>
  </r>
  <r>
    <n v="7500"/>
    <n v="9387"/>
    <x v="0"/>
    <x v="0"/>
    <s v="USD"/>
    <n v="1430334126"/>
    <n v="1426446126"/>
    <b v="0"/>
    <n v="67"/>
    <b v="1"/>
    <s v="film &amp; video/documentary"/>
    <n v="1.2516"/>
    <n v="111.94029850746269"/>
    <x v="0"/>
    <x v="4"/>
    <x v="398"/>
    <d v="2015-04-29T19:02:06"/>
  </r>
  <r>
    <n v="20000"/>
    <n v="21361"/>
    <x v="0"/>
    <x v="1"/>
    <s v="GBP"/>
    <n v="1481716800"/>
    <n v="1479070867"/>
    <b v="0"/>
    <n v="95"/>
    <b v="1"/>
    <s v="film &amp; video/documentary"/>
    <n v="1.0680499999999999"/>
    <n v="210.52631578947367"/>
    <x v="0"/>
    <x v="4"/>
    <x v="399"/>
    <d v="2016-12-14T12:00:00"/>
  </r>
  <r>
    <n v="10000"/>
    <n v="11230.25"/>
    <x v="0"/>
    <x v="0"/>
    <s v="USD"/>
    <n v="1400297400"/>
    <n v="1397661347"/>
    <b v="0"/>
    <n v="62"/>
    <b v="1"/>
    <s v="film &amp; video/documentary"/>
    <n v="1.1230249999999999"/>
    <n v="161.29032258064515"/>
    <x v="0"/>
    <x v="4"/>
    <x v="400"/>
    <d v="2014-05-17T03:30:00"/>
  </r>
  <r>
    <n v="50000"/>
    <n v="51906"/>
    <x v="0"/>
    <x v="0"/>
    <s v="USD"/>
    <n v="1312747970"/>
    <n v="1310155970"/>
    <b v="0"/>
    <n v="73"/>
    <b v="1"/>
    <s v="film &amp; video/documentary"/>
    <n v="1.0381199999999999"/>
    <n v="684.93150684931504"/>
    <x v="0"/>
    <x v="4"/>
    <x v="401"/>
    <d v="2011-08-07T20:12:50"/>
  </r>
  <r>
    <n v="2000"/>
    <n v="2833"/>
    <x v="0"/>
    <x v="0"/>
    <s v="USD"/>
    <n v="1446731817"/>
    <n v="1444913817"/>
    <b v="0"/>
    <n v="43"/>
    <b v="1"/>
    <s v="film &amp; video/documentary"/>
    <n v="1.4165000000000001"/>
    <n v="46.511627906976742"/>
    <x v="0"/>
    <x v="4"/>
    <x v="402"/>
    <d v="2015-11-05T13:56:57"/>
  </r>
  <r>
    <n v="5000"/>
    <n v="5263"/>
    <x v="0"/>
    <x v="0"/>
    <s v="USD"/>
    <n v="1312960080"/>
    <n v="1308900441"/>
    <b v="0"/>
    <n v="70"/>
    <b v="1"/>
    <s v="film &amp; video/documentary"/>
    <n v="1.0526"/>
    <n v="71.428571428571431"/>
    <x v="0"/>
    <x v="4"/>
    <x v="403"/>
    <d v="2011-08-10T07:08:00"/>
  </r>
  <r>
    <n v="35000"/>
    <n v="36082"/>
    <x v="0"/>
    <x v="0"/>
    <s v="USD"/>
    <n v="1391641440"/>
    <n v="1389107062"/>
    <b v="0"/>
    <n v="271"/>
    <b v="1"/>
    <s v="film &amp; video/documentary"/>
    <n v="1.0309142857142857"/>
    <n v="129.15129151291512"/>
    <x v="0"/>
    <x v="4"/>
    <x v="404"/>
    <d v="2014-02-05T23:04:00"/>
  </r>
  <r>
    <n v="2820"/>
    <n v="3036"/>
    <x v="0"/>
    <x v="0"/>
    <s v="USD"/>
    <n v="1394071339"/>
    <n v="1391479339"/>
    <b v="0"/>
    <n v="55"/>
    <b v="1"/>
    <s v="film &amp; video/documentary"/>
    <n v="1.0765957446808512"/>
    <n v="51.272727272727273"/>
    <x v="0"/>
    <x v="4"/>
    <x v="405"/>
    <d v="2014-03-06T02:02:19"/>
  </r>
  <r>
    <n v="2800"/>
    <n v="3015.73"/>
    <x v="0"/>
    <x v="0"/>
    <s v="USD"/>
    <n v="1304920740"/>
    <n v="1301975637"/>
    <b v="0"/>
    <n v="35"/>
    <b v="1"/>
    <s v="film &amp; video/documentary"/>
    <n v="1.0770464285714285"/>
    <n v="80"/>
    <x v="0"/>
    <x v="4"/>
    <x v="406"/>
    <d v="2011-05-09T05:59:00"/>
  </r>
  <r>
    <n v="2000"/>
    <n v="2031"/>
    <x v="0"/>
    <x v="0"/>
    <s v="USD"/>
    <n v="1321739650"/>
    <n v="1316552050"/>
    <b v="0"/>
    <n v="22"/>
    <b v="1"/>
    <s v="film &amp; video/documentary"/>
    <n v="1.0155000000000001"/>
    <n v="90.909090909090907"/>
    <x v="0"/>
    <x v="4"/>
    <x v="407"/>
    <d v="2011-11-19T21:54:10"/>
  </r>
  <r>
    <n v="6000"/>
    <n v="6086.26"/>
    <x v="0"/>
    <x v="0"/>
    <s v="USD"/>
    <n v="1383676790"/>
    <n v="1380217190"/>
    <b v="0"/>
    <n v="38"/>
    <b v="1"/>
    <s v="film &amp; video/documentary"/>
    <n v="1.0143766666666667"/>
    <n v="157.89473684210526"/>
    <x v="0"/>
    <x v="4"/>
    <x v="408"/>
    <d v="2013-11-05T18:39:50"/>
  </r>
  <r>
    <n v="500"/>
    <n v="684"/>
    <x v="0"/>
    <x v="1"/>
    <s v="GBP"/>
    <n v="1469220144"/>
    <n v="1466628144"/>
    <b v="0"/>
    <n v="15"/>
    <b v="1"/>
    <s v="film &amp; video/documentary"/>
    <n v="1.3680000000000001"/>
    <n v="33.333333333333336"/>
    <x v="0"/>
    <x v="4"/>
    <x v="409"/>
    <d v="2016-07-22T20:42:24"/>
  </r>
  <r>
    <n v="1000"/>
    <n v="1283"/>
    <x v="0"/>
    <x v="5"/>
    <s v="CAD"/>
    <n v="1434670397"/>
    <n v="1429486397"/>
    <b v="0"/>
    <n v="7"/>
    <b v="1"/>
    <s v="film &amp; video/documentary"/>
    <n v="1.2829999999999999"/>
    <n v="142.85714285714286"/>
    <x v="0"/>
    <x v="4"/>
    <x v="410"/>
    <d v="2015-06-18T23:33:17"/>
  </r>
  <r>
    <n v="30000"/>
    <n v="30315"/>
    <x v="0"/>
    <x v="0"/>
    <s v="USD"/>
    <n v="1387688400"/>
    <n v="1384920804"/>
    <b v="0"/>
    <n v="241"/>
    <b v="1"/>
    <s v="film &amp; video/documentary"/>
    <n v="1.0105"/>
    <n v="124.48132780082987"/>
    <x v="0"/>
    <x v="4"/>
    <x v="411"/>
    <d v="2013-12-22T05:00:00"/>
  </r>
  <r>
    <n v="2500"/>
    <n v="3171"/>
    <x v="0"/>
    <x v="0"/>
    <s v="USD"/>
    <n v="1343238578"/>
    <n v="1341856178"/>
    <b v="0"/>
    <n v="55"/>
    <b v="1"/>
    <s v="film &amp; video/documentary"/>
    <n v="1.2684"/>
    <n v="45.454545454545453"/>
    <x v="0"/>
    <x v="4"/>
    <x v="412"/>
    <d v="2012-07-25T17:49:38"/>
  </r>
  <r>
    <n v="12800"/>
    <n v="13451"/>
    <x v="0"/>
    <x v="0"/>
    <s v="USD"/>
    <n v="1342731811"/>
    <n v="1340139811"/>
    <b v="0"/>
    <n v="171"/>
    <b v="1"/>
    <s v="film &amp; video/documentary"/>
    <n v="1.0508593749999999"/>
    <n v="74.853801169590639"/>
    <x v="0"/>
    <x v="4"/>
    <x v="413"/>
    <d v="2012-07-19T21:03:31"/>
  </r>
  <r>
    <n v="18500"/>
    <n v="19028"/>
    <x v="0"/>
    <x v="0"/>
    <s v="USD"/>
    <n v="1381541465"/>
    <n v="1378949465"/>
    <b v="0"/>
    <n v="208"/>
    <b v="1"/>
    <s v="film &amp; video/documentary"/>
    <n v="1.0285405405405406"/>
    <n v="88.942307692307693"/>
    <x v="0"/>
    <x v="4"/>
    <x v="414"/>
    <d v="2013-10-12T01:31:05"/>
  </r>
  <r>
    <n v="1400"/>
    <n v="1430.06"/>
    <x v="0"/>
    <x v="5"/>
    <s v="CAD"/>
    <n v="1413547200"/>
    <n v="1411417602"/>
    <b v="0"/>
    <n v="21"/>
    <b v="1"/>
    <s v="film &amp; video/documentary"/>
    <n v="1.0214714285714286"/>
    <n v="66.666666666666671"/>
    <x v="0"/>
    <x v="4"/>
    <x v="415"/>
    <d v="2014-10-17T12:00:00"/>
  </r>
  <r>
    <n v="1000"/>
    <n v="1202.17"/>
    <x v="0"/>
    <x v="0"/>
    <s v="USD"/>
    <n v="1391851831"/>
    <n v="1389259831"/>
    <b v="0"/>
    <n v="25"/>
    <b v="1"/>
    <s v="film &amp; video/documentary"/>
    <n v="1.2021700000000002"/>
    <n v="40"/>
    <x v="0"/>
    <x v="4"/>
    <x v="416"/>
    <d v="2014-02-08T09:30:31"/>
  </r>
  <r>
    <n v="10500"/>
    <n v="10526"/>
    <x v="0"/>
    <x v="0"/>
    <s v="USD"/>
    <n v="1365395580"/>
    <n v="1364426260"/>
    <b v="0"/>
    <n v="52"/>
    <b v="1"/>
    <s v="film &amp; video/documentary"/>
    <n v="1.0024761904761905"/>
    <n v="201.92307692307693"/>
    <x v="0"/>
    <x v="4"/>
    <x v="417"/>
    <d v="2013-04-08T04:33:00"/>
  </r>
  <r>
    <n v="22400"/>
    <n v="22542"/>
    <x v="0"/>
    <x v="0"/>
    <s v="USD"/>
    <n v="1437633997"/>
    <n v="1435041997"/>
    <b v="0"/>
    <n v="104"/>
    <b v="1"/>
    <s v="film &amp; video/documentary"/>
    <n v="1.0063392857142857"/>
    <n v="215.38461538461539"/>
    <x v="0"/>
    <x v="4"/>
    <x v="418"/>
    <d v="2015-07-23T06:46:37"/>
  </r>
  <r>
    <n v="8000"/>
    <n v="8035"/>
    <x v="0"/>
    <x v="0"/>
    <s v="USD"/>
    <n v="1372536787"/>
    <n v="1367352787"/>
    <b v="0"/>
    <n v="73"/>
    <b v="1"/>
    <s v="film &amp; video/documentary"/>
    <n v="1.004375"/>
    <n v="109.58904109589041"/>
    <x v="0"/>
    <x v="4"/>
    <x v="419"/>
    <d v="2013-06-29T20:13:07"/>
  </r>
  <r>
    <n v="3300"/>
    <n v="14.5"/>
    <x v="2"/>
    <x v="0"/>
    <s v="USD"/>
    <n v="1394772031"/>
    <n v="1392183631"/>
    <b v="0"/>
    <n v="3"/>
    <b v="0"/>
    <s v="film &amp; video/animation"/>
    <n v="4.3939393939393936E-3"/>
    <n v="1100"/>
    <x v="0"/>
    <x v="5"/>
    <x v="420"/>
    <d v="2014-03-14T04:40:31"/>
  </r>
  <r>
    <n v="15000"/>
    <n v="301"/>
    <x v="2"/>
    <x v="0"/>
    <s v="USD"/>
    <n v="1440157656"/>
    <n v="1434973656"/>
    <b v="0"/>
    <n v="6"/>
    <b v="0"/>
    <s v="film &amp; video/animation"/>
    <n v="2.0066666666666667E-2"/>
    <n v="2500"/>
    <x v="0"/>
    <x v="5"/>
    <x v="421"/>
    <d v="2015-08-21T11:47:36"/>
  </r>
  <r>
    <n v="40000"/>
    <n v="430"/>
    <x v="2"/>
    <x v="0"/>
    <s v="USD"/>
    <n v="1410416097"/>
    <n v="1407824097"/>
    <b v="0"/>
    <n v="12"/>
    <b v="0"/>
    <s v="film &amp; video/animation"/>
    <n v="1.0749999999999999E-2"/>
    <n v="3333.3333333333335"/>
    <x v="0"/>
    <x v="5"/>
    <x v="422"/>
    <d v="2014-09-11T06:14:57"/>
  </r>
  <r>
    <n v="20000"/>
    <n v="153"/>
    <x v="2"/>
    <x v="0"/>
    <s v="USD"/>
    <n v="1370470430"/>
    <n v="1367878430"/>
    <b v="0"/>
    <n v="13"/>
    <b v="0"/>
    <s v="film &amp; video/animation"/>
    <n v="7.6499999999999997E-3"/>
    <n v="1538.4615384615386"/>
    <x v="0"/>
    <x v="5"/>
    <x v="423"/>
    <d v="2013-06-05T22:13:50"/>
  </r>
  <r>
    <n v="3000"/>
    <n v="203.9"/>
    <x v="2"/>
    <x v="0"/>
    <s v="USD"/>
    <n v="1332748899"/>
    <n v="1327568499"/>
    <b v="0"/>
    <n v="5"/>
    <b v="0"/>
    <s v="film &amp; video/animation"/>
    <n v="6.7966666666666675E-2"/>
    <n v="600"/>
    <x v="0"/>
    <x v="5"/>
    <x v="424"/>
    <d v="2012-03-26T08:01:39"/>
  </r>
  <r>
    <n v="50000"/>
    <n v="6"/>
    <x v="2"/>
    <x v="0"/>
    <s v="USD"/>
    <n v="1448660404"/>
    <n v="1443472804"/>
    <b v="0"/>
    <n v="2"/>
    <b v="0"/>
    <s v="film &amp; video/animation"/>
    <n v="1.2E-4"/>
    <n v="25000"/>
    <x v="0"/>
    <x v="5"/>
    <x v="425"/>
    <d v="2015-11-27T21:40:04"/>
  </r>
  <r>
    <n v="10000"/>
    <n v="133"/>
    <x v="2"/>
    <x v="0"/>
    <s v="USD"/>
    <n v="1456851914"/>
    <n v="1454259914"/>
    <b v="0"/>
    <n v="8"/>
    <b v="0"/>
    <s v="film &amp; video/animation"/>
    <n v="1.3299999999999999E-2"/>
    <n v="1250"/>
    <x v="0"/>
    <x v="5"/>
    <x v="426"/>
    <d v="2016-03-01T17:05:14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12000"/>
    <n v="676"/>
    <x v="2"/>
    <x v="0"/>
    <s v="USD"/>
    <n v="1402956000"/>
    <n v="1400523845"/>
    <b v="0"/>
    <n v="13"/>
    <b v="0"/>
    <s v="film &amp; video/animation"/>
    <n v="5.6333333333333332E-2"/>
    <n v="923.07692307692309"/>
    <x v="0"/>
    <x v="5"/>
    <x v="428"/>
    <d v="2014-06-16T22:00:00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1000"/>
    <n v="24"/>
    <x v="2"/>
    <x v="0"/>
    <s v="USD"/>
    <n v="1378866867"/>
    <n v="1377570867"/>
    <b v="0"/>
    <n v="5"/>
    <b v="0"/>
    <s v="film &amp; video/animation"/>
    <n v="2.4E-2"/>
    <n v="200"/>
    <x v="0"/>
    <x v="5"/>
    <x v="430"/>
    <d v="2013-09-11T02:34:27"/>
  </r>
  <r>
    <n v="3000"/>
    <n v="415"/>
    <x v="2"/>
    <x v="1"/>
    <s v="GBP"/>
    <n v="1467752083"/>
    <n v="1465160083"/>
    <b v="0"/>
    <n v="8"/>
    <b v="0"/>
    <s v="film &amp; video/animation"/>
    <n v="0.13833333333333334"/>
    <n v="375"/>
    <x v="0"/>
    <x v="5"/>
    <x v="431"/>
    <d v="2016-07-05T20:54:43"/>
  </r>
  <r>
    <n v="6000"/>
    <n v="570"/>
    <x v="2"/>
    <x v="0"/>
    <s v="USD"/>
    <n v="1445448381"/>
    <n v="1440264381"/>
    <b v="0"/>
    <n v="8"/>
    <b v="0"/>
    <s v="film &amp; video/animation"/>
    <n v="9.5000000000000001E-2"/>
    <n v="750"/>
    <x v="0"/>
    <x v="5"/>
    <x v="432"/>
    <d v="2015-10-21T17:26:21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2500"/>
    <n v="125"/>
    <x v="2"/>
    <x v="0"/>
    <s v="USD"/>
    <n v="1385931702"/>
    <n v="1383076902"/>
    <b v="0"/>
    <n v="2"/>
    <b v="0"/>
    <s v="film &amp; video/animation"/>
    <n v="0.05"/>
    <n v="1250"/>
    <x v="0"/>
    <x v="5"/>
    <x v="434"/>
    <d v="2013-12-01T21:01:42"/>
  </r>
  <r>
    <n v="110000"/>
    <n v="3"/>
    <x v="2"/>
    <x v="0"/>
    <s v="USD"/>
    <n v="1379094980"/>
    <n v="1376502980"/>
    <b v="0"/>
    <n v="3"/>
    <b v="0"/>
    <s v="film &amp; video/animation"/>
    <n v="2.7272727272727273E-5"/>
    <n v="36666.666666666664"/>
    <x v="0"/>
    <x v="5"/>
    <x v="435"/>
    <d v="2013-09-13T17:56:20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20000"/>
    <n v="1876"/>
    <x v="2"/>
    <x v="0"/>
    <s v="USD"/>
    <n v="1447830958"/>
    <n v="1445235358"/>
    <b v="0"/>
    <n v="11"/>
    <b v="0"/>
    <s v="film &amp; video/animation"/>
    <n v="9.3799999999999994E-2"/>
    <n v="1818.1818181818182"/>
    <x v="0"/>
    <x v="5"/>
    <x v="438"/>
    <d v="2015-11-18T07:15:58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5000"/>
    <n v="5"/>
    <x v="2"/>
    <x v="0"/>
    <s v="USD"/>
    <n v="1458859153"/>
    <n v="1456270753"/>
    <b v="0"/>
    <n v="1"/>
    <b v="0"/>
    <s v="film &amp; video/animation"/>
    <n v="1E-3"/>
    <n v="5000"/>
    <x v="0"/>
    <x v="5"/>
    <x v="440"/>
    <d v="2016-03-24T22:39:13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17000"/>
    <n v="6691"/>
    <x v="2"/>
    <x v="0"/>
    <s v="USD"/>
    <n v="1424380783"/>
    <n v="1421788783"/>
    <b v="0"/>
    <n v="17"/>
    <b v="0"/>
    <s v="film &amp; video/animation"/>
    <n v="0.39358823529411763"/>
    <n v="1000"/>
    <x v="0"/>
    <x v="5"/>
    <x v="442"/>
    <d v="2015-02-19T21:19:43"/>
  </r>
  <r>
    <n v="10000"/>
    <n v="10"/>
    <x v="2"/>
    <x v="5"/>
    <s v="CAD"/>
    <n v="1391991701"/>
    <n v="1389399701"/>
    <b v="0"/>
    <n v="2"/>
    <b v="0"/>
    <s v="film &amp; video/animation"/>
    <n v="1E-3"/>
    <n v="5000"/>
    <x v="0"/>
    <x v="5"/>
    <x v="443"/>
    <d v="2014-02-10T00:21:41"/>
  </r>
  <r>
    <n v="1000"/>
    <n v="50"/>
    <x v="2"/>
    <x v="0"/>
    <s v="USD"/>
    <n v="1329342361"/>
    <n v="1324158361"/>
    <b v="0"/>
    <n v="1"/>
    <b v="0"/>
    <s v="film &amp; video/animation"/>
    <n v="0.05"/>
    <n v="1000"/>
    <x v="0"/>
    <x v="5"/>
    <x v="444"/>
    <d v="2012-02-15T21:46:01"/>
  </r>
  <r>
    <n v="60000"/>
    <n v="2"/>
    <x v="2"/>
    <x v="0"/>
    <s v="USD"/>
    <n v="1432195375"/>
    <n v="1430899375"/>
    <b v="0"/>
    <n v="2"/>
    <b v="0"/>
    <s v="film &amp; video/animation"/>
    <n v="3.3333333333333335E-5"/>
    <n v="30000"/>
    <x v="0"/>
    <x v="5"/>
    <x v="445"/>
    <d v="2015-05-21T08:02:55"/>
  </r>
  <r>
    <n v="10500"/>
    <n v="766"/>
    <x v="2"/>
    <x v="0"/>
    <s v="USD"/>
    <n v="1425434420"/>
    <n v="1422842420"/>
    <b v="0"/>
    <n v="16"/>
    <b v="0"/>
    <s v="film &amp; video/animation"/>
    <n v="7.2952380952380949E-2"/>
    <n v="656.25"/>
    <x v="0"/>
    <x v="5"/>
    <x v="446"/>
    <d v="2015-03-04T02:00:20"/>
  </r>
  <r>
    <n v="30000"/>
    <n v="5"/>
    <x v="2"/>
    <x v="1"/>
    <s v="GBP"/>
    <n v="1364041163"/>
    <n v="1361884763"/>
    <b v="0"/>
    <n v="1"/>
    <b v="0"/>
    <s v="film &amp; video/animation"/>
    <n v="1.6666666666666666E-4"/>
    <n v="30000"/>
    <x v="0"/>
    <x v="5"/>
    <x v="447"/>
    <d v="2013-03-23T12:19:23"/>
  </r>
  <r>
    <n v="2500"/>
    <n v="82.01"/>
    <x v="2"/>
    <x v="0"/>
    <s v="USD"/>
    <n v="1400091095"/>
    <n v="1398363095"/>
    <b v="0"/>
    <n v="4"/>
    <b v="0"/>
    <s v="film &amp; video/animation"/>
    <n v="3.2804E-2"/>
    <n v="625"/>
    <x v="0"/>
    <x v="5"/>
    <x v="448"/>
    <d v="2014-05-14T18:11:35"/>
  </r>
  <r>
    <n v="2000"/>
    <n v="45"/>
    <x v="2"/>
    <x v="1"/>
    <s v="GBP"/>
    <n v="1382017085"/>
    <n v="1379425085"/>
    <b v="0"/>
    <n v="5"/>
    <b v="0"/>
    <s v="film &amp; video/animation"/>
    <n v="2.2499999999999999E-2"/>
    <n v="400"/>
    <x v="0"/>
    <x v="5"/>
    <x v="449"/>
    <d v="2013-10-17T13:38:05"/>
  </r>
  <r>
    <n v="50000"/>
    <n v="396"/>
    <x v="2"/>
    <x v="0"/>
    <s v="USD"/>
    <n v="1392417800"/>
    <n v="1389825800"/>
    <b v="0"/>
    <n v="7"/>
    <b v="0"/>
    <s v="film &amp; video/animation"/>
    <n v="7.92E-3"/>
    <n v="7142.8571428571431"/>
    <x v="0"/>
    <x v="5"/>
    <x v="450"/>
    <d v="2014-02-14T22:43:20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750"/>
    <n v="480"/>
    <x v="2"/>
    <x v="0"/>
    <s v="USD"/>
    <n v="1431536015"/>
    <n v="1428944015"/>
    <b v="0"/>
    <n v="12"/>
    <b v="0"/>
    <s v="film &amp; video/animation"/>
    <n v="0.64"/>
    <n v="62.5"/>
    <x v="0"/>
    <x v="5"/>
    <x v="452"/>
    <d v="2015-05-13T16:53:35"/>
  </r>
  <r>
    <n v="94875"/>
    <n v="26"/>
    <x v="2"/>
    <x v="0"/>
    <s v="USD"/>
    <n v="1424375279"/>
    <n v="1422992879"/>
    <b v="0"/>
    <n v="2"/>
    <b v="0"/>
    <s v="film &amp; video/animation"/>
    <n v="2.740447957839262E-4"/>
    <n v="47437.5"/>
    <x v="0"/>
    <x v="5"/>
    <x v="453"/>
    <d v="2015-02-19T19:47:59"/>
  </r>
  <r>
    <n v="10000"/>
    <n v="82"/>
    <x v="2"/>
    <x v="0"/>
    <s v="USD"/>
    <n v="1417007640"/>
    <n v="1414343571"/>
    <b v="0"/>
    <n v="5"/>
    <b v="0"/>
    <s v="film &amp; video/animation"/>
    <n v="8.2000000000000007E-3"/>
    <n v="2000"/>
    <x v="0"/>
    <x v="5"/>
    <x v="454"/>
    <d v="2014-11-26T13:14:00"/>
  </r>
  <r>
    <n v="65000"/>
    <n v="45"/>
    <x v="2"/>
    <x v="0"/>
    <s v="USD"/>
    <n v="1334622660"/>
    <n v="1330733022"/>
    <b v="0"/>
    <n v="2"/>
    <b v="0"/>
    <s v="film &amp; video/animation"/>
    <n v="6.9230769230769226E-4"/>
    <n v="32500"/>
    <x v="0"/>
    <x v="5"/>
    <x v="455"/>
    <d v="2012-04-17T00:31:00"/>
  </r>
  <r>
    <n v="8888"/>
    <n v="61"/>
    <x v="2"/>
    <x v="0"/>
    <s v="USD"/>
    <n v="1382414340"/>
    <n v="1380559201"/>
    <b v="0"/>
    <n v="3"/>
    <b v="0"/>
    <s v="film &amp; video/animation"/>
    <n v="6.8631863186318634E-3"/>
    <n v="2962.6666666666665"/>
    <x v="0"/>
    <x v="5"/>
    <x v="456"/>
    <d v="2013-10-22T03:59:00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10000"/>
    <n v="821"/>
    <x v="2"/>
    <x v="1"/>
    <s v="GBP"/>
    <n v="1368550060"/>
    <n v="1365958060"/>
    <b v="0"/>
    <n v="49"/>
    <b v="0"/>
    <s v="film &amp; video/animation"/>
    <n v="8.2100000000000006E-2"/>
    <n v="204.08163265306123"/>
    <x v="0"/>
    <x v="5"/>
    <x v="458"/>
    <d v="2013-05-14T16:47:40"/>
  </r>
  <r>
    <n v="39000"/>
    <n v="25"/>
    <x v="2"/>
    <x v="0"/>
    <s v="USD"/>
    <n v="1321201327"/>
    <n v="1316013727"/>
    <b v="0"/>
    <n v="1"/>
    <b v="0"/>
    <s v="film &amp; video/animation"/>
    <n v="6.4102564102564103E-4"/>
    <n v="39000"/>
    <x v="0"/>
    <x v="5"/>
    <x v="459"/>
    <d v="2011-11-13T16:22:07"/>
  </r>
  <r>
    <n v="8500"/>
    <n v="25"/>
    <x v="2"/>
    <x v="0"/>
    <s v="USD"/>
    <n v="1401595200"/>
    <n v="1398862875"/>
    <b v="0"/>
    <n v="2"/>
    <b v="0"/>
    <s v="film &amp; video/animation"/>
    <n v="2.9411764705882353E-3"/>
    <n v="4250"/>
    <x v="0"/>
    <x v="5"/>
    <x v="460"/>
    <d v="2014-06-01T04:00:00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55000"/>
    <n v="1250"/>
    <x v="2"/>
    <x v="0"/>
    <s v="USD"/>
    <n v="1316883753"/>
    <n v="1311699753"/>
    <b v="0"/>
    <n v="11"/>
    <b v="0"/>
    <s v="film &amp; video/animation"/>
    <n v="2.2727272727272728E-2"/>
    <n v="5000"/>
    <x v="0"/>
    <x v="5"/>
    <x v="463"/>
    <d v="2011-09-24T17:02:33"/>
  </r>
  <r>
    <n v="1010"/>
    <n v="1"/>
    <x v="2"/>
    <x v="12"/>
    <s v="EUR"/>
    <n v="1463602935"/>
    <n v="1461874935"/>
    <b v="0"/>
    <n v="1"/>
    <b v="0"/>
    <s v="film &amp; video/animation"/>
    <n v="9.9009900990099011E-4"/>
    <n v="1010"/>
    <x v="0"/>
    <x v="5"/>
    <x v="464"/>
    <d v="2016-05-18T20:22:15"/>
  </r>
  <r>
    <n v="512"/>
    <n v="138"/>
    <x v="2"/>
    <x v="0"/>
    <s v="USD"/>
    <n v="1403837574"/>
    <n v="1402455174"/>
    <b v="0"/>
    <n v="8"/>
    <b v="0"/>
    <s v="film &amp; video/animation"/>
    <n v="0.26953125"/>
    <n v="64"/>
    <x v="0"/>
    <x v="5"/>
    <x v="465"/>
    <d v="2014-06-27T02:52:54"/>
  </r>
  <r>
    <n v="10000"/>
    <n v="76"/>
    <x v="2"/>
    <x v="0"/>
    <s v="USD"/>
    <n v="1347057464"/>
    <n v="1344465464"/>
    <b v="0"/>
    <n v="5"/>
    <b v="0"/>
    <s v="film &amp; video/animation"/>
    <n v="7.6E-3"/>
    <n v="2000"/>
    <x v="0"/>
    <x v="5"/>
    <x v="466"/>
    <d v="2012-09-07T22:37:44"/>
  </r>
  <r>
    <n v="20000"/>
    <n v="4315"/>
    <x v="2"/>
    <x v="0"/>
    <s v="USD"/>
    <n v="1348849134"/>
    <n v="1344961134"/>
    <b v="0"/>
    <n v="39"/>
    <b v="0"/>
    <s v="film &amp; video/animation"/>
    <n v="0.21575"/>
    <n v="512.82051282051282"/>
    <x v="0"/>
    <x v="5"/>
    <x v="467"/>
    <d v="2012-09-28T16:18:54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5000"/>
    <n v="51"/>
    <x v="2"/>
    <x v="0"/>
    <s v="USD"/>
    <n v="1389844800"/>
    <n v="1385524889"/>
    <b v="0"/>
    <n v="2"/>
    <b v="0"/>
    <s v="film &amp; video/animation"/>
    <n v="1.0200000000000001E-2"/>
    <n v="2500"/>
    <x v="0"/>
    <x v="5"/>
    <x v="470"/>
    <d v="2014-01-16T04:00:00"/>
  </r>
  <r>
    <n v="55000"/>
    <n v="6541"/>
    <x v="2"/>
    <x v="0"/>
    <s v="USD"/>
    <n v="1397924379"/>
    <n v="1394039979"/>
    <b v="0"/>
    <n v="170"/>
    <b v="0"/>
    <s v="film &amp; video/animation"/>
    <n v="0.11892727272727273"/>
    <n v="323.52941176470586"/>
    <x v="0"/>
    <x v="5"/>
    <x v="471"/>
    <d v="2014-04-19T16:19:39"/>
  </r>
  <r>
    <n v="800"/>
    <n v="141"/>
    <x v="2"/>
    <x v="0"/>
    <s v="USD"/>
    <n v="1408831718"/>
    <n v="1406239718"/>
    <b v="0"/>
    <n v="5"/>
    <b v="0"/>
    <s v="film &amp; video/animation"/>
    <n v="0.17624999999999999"/>
    <n v="160"/>
    <x v="0"/>
    <x v="5"/>
    <x v="472"/>
    <d v="2014-08-23T22:08:38"/>
  </r>
  <r>
    <n v="30000"/>
    <n v="861"/>
    <x v="2"/>
    <x v="0"/>
    <s v="USD"/>
    <n v="1410972319"/>
    <n v="1408380319"/>
    <b v="0"/>
    <n v="14"/>
    <b v="0"/>
    <s v="film &amp; video/animation"/>
    <n v="2.87E-2"/>
    <n v="2142.8571428571427"/>
    <x v="0"/>
    <x v="5"/>
    <x v="473"/>
    <d v="2014-09-17T16:45:19"/>
  </r>
  <r>
    <n v="3300"/>
    <n v="1"/>
    <x v="2"/>
    <x v="0"/>
    <s v="USD"/>
    <n v="1487318029"/>
    <n v="1484726029"/>
    <b v="0"/>
    <n v="1"/>
    <b v="0"/>
    <s v="film &amp; video/animation"/>
    <n v="3.0303030303030303E-4"/>
    <n v="3300"/>
    <x v="0"/>
    <x v="5"/>
    <x v="474"/>
    <d v="2017-02-17T07:53:49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220000"/>
    <n v="4906.59"/>
    <x v="2"/>
    <x v="0"/>
    <s v="USD"/>
    <n v="1401767940"/>
    <n v="1398727441"/>
    <b v="0"/>
    <n v="124"/>
    <b v="0"/>
    <s v="film &amp; video/animation"/>
    <n v="2.2302681818181819E-2"/>
    <n v="1774.1935483870968"/>
    <x v="0"/>
    <x v="5"/>
    <x v="476"/>
    <d v="2014-06-03T03:59:00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15000"/>
    <n v="4884"/>
    <x v="2"/>
    <x v="0"/>
    <s v="USD"/>
    <n v="1416566835"/>
    <n v="1411379235"/>
    <b v="0"/>
    <n v="55"/>
    <b v="0"/>
    <s v="film &amp; video/animation"/>
    <n v="0.3256"/>
    <n v="272.72727272727275"/>
    <x v="0"/>
    <x v="5"/>
    <x v="479"/>
    <d v="2014-11-21T10:47:15"/>
  </r>
  <r>
    <n v="40000"/>
    <n v="7764"/>
    <x v="2"/>
    <x v="0"/>
    <s v="USD"/>
    <n v="1376049615"/>
    <n v="1373457615"/>
    <b v="0"/>
    <n v="140"/>
    <b v="0"/>
    <s v="film &amp; video/animation"/>
    <n v="0.19409999999999999"/>
    <n v="285.71428571428572"/>
    <x v="0"/>
    <x v="5"/>
    <x v="480"/>
    <d v="2013-08-09T12:00:15"/>
  </r>
  <r>
    <n v="30000"/>
    <n v="1830"/>
    <x v="2"/>
    <x v="0"/>
    <s v="USD"/>
    <n v="1349885289"/>
    <n v="1347293289"/>
    <b v="0"/>
    <n v="21"/>
    <b v="0"/>
    <s v="film &amp; video/animation"/>
    <n v="6.0999999999999999E-2"/>
    <n v="1428.5714285714287"/>
    <x v="0"/>
    <x v="5"/>
    <x v="481"/>
    <d v="2012-10-10T16:08:09"/>
  </r>
  <r>
    <n v="10000"/>
    <n v="10"/>
    <x v="2"/>
    <x v="0"/>
    <s v="USD"/>
    <n v="1460644440"/>
    <n v="1458336690"/>
    <b v="0"/>
    <n v="1"/>
    <b v="0"/>
    <s v="film &amp; video/animation"/>
    <n v="1E-3"/>
    <n v="10000"/>
    <x v="0"/>
    <x v="5"/>
    <x v="482"/>
    <d v="2016-04-14T14:34:00"/>
  </r>
  <r>
    <n v="15000"/>
    <n v="7530"/>
    <x v="2"/>
    <x v="1"/>
    <s v="GBP"/>
    <n v="1359434672"/>
    <n v="1354250672"/>
    <b v="0"/>
    <n v="147"/>
    <b v="0"/>
    <s v="film &amp; video/animation"/>
    <n v="0.502"/>
    <n v="102.04081632653062"/>
    <x v="0"/>
    <x v="5"/>
    <x v="483"/>
    <d v="2013-01-29T04:44:32"/>
  </r>
  <r>
    <n v="80000"/>
    <n v="149"/>
    <x v="2"/>
    <x v="1"/>
    <s v="GBP"/>
    <n v="1446766372"/>
    <n v="1443220372"/>
    <b v="0"/>
    <n v="11"/>
    <b v="0"/>
    <s v="film &amp; video/animation"/>
    <n v="1.8625E-3"/>
    <n v="7272.727272727273"/>
    <x v="0"/>
    <x v="5"/>
    <x v="484"/>
    <d v="2015-11-05T23:32:52"/>
  </r>
  <r>
    <n v="37956"/>
    <n v="8315.01"/>
    <x v="2"/>
    <x v="1"/>
    <s v="GBP"/>
    <n v="1368792499"/>
    <n v="1366200499"/>
    <b v="0"/>
    <n v="125"/>
    <b v="0"/>
    <s v="film &amp; video/animation"/>
    <n v="0.21906971229845085"/>
    <n v="303.64800000000002"/>
    <x v="0"/>
    <x v="5"/>
    <x v="485"/>
    <d v="2013-05-17T12:08:19"/>
  </r>
  <r>
    <n v="550000"/>
    <n v="50"/>
    <x v="2"/>
    <x v="2"/>
    <s v="AUD"/>
    <n v="1401662239"/>
    <n v="1399070239"/>
    <b v="0"/>
    <n v="1"/>
    <b v="0"/>
    <s v="film &amp; video/animation"/>
    <n v="9.0909090909090904E-5"/>
    <n v="550000"/>
    <x v="0"/>
    <x v="5"/>
    <x v="486"/>
    <d v="2014-06-01T22:37:19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74997"/>
    <n v="215"/>
    <x v="2"/>
    <x v="0"/>
    <s v="USD"/>
    <n v="1325763180"/>
    <n v="1323084816"/>
    <b v="0"/>
    <n v="3"/>
    <b v="0"/>
    <s v="film &amp; video/animation"/>
    <n v="2.8667813379201833E-3"/>
    <n v="24999"/>
    <x v="0"/>
    <x v="5"/>
    <x v="489"/>
    <d v="2012-01-05T11:33:00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20000"/>
    <n v="31"/>
    <x v="2"/>
    <x v="0"/>
    <s v="USD"/>
    <n v="1404356400"/>
    <n v="1402343765"/>
    <b v="0"/>
    <n v="3"/>
    <b v="0"/>
    <s v="film &amp; video/animation"/>
    <n v="1.5499999999999999E-3"/>
    <n v="6666.666666666667"/>
    <x v="0"/>
    <x v="5"/>
    <x v="494"/>
    <d v="2014-07-03T03:00:00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60000"/>
    <n v="1"/>
    <x v="2"/>
    <x v="0"/>
    <s v="USD"/>
    <n v="1392070874"/>
    <n v="1386886874"/>
    <b v="0"/>
    <n v="1"/>
    <b v="0"/>
    <s v="film &amp; video/animation"/>
    <n v="1.6666666666666667E-5"/>
    <n v="60000"/>
    <x v="0"/>
    <x v="5"/>
    <x v="496"/>
    <d v="2014-02-10T22:21:14"/>
  </r>
  <r>
    <n v="4480"/>
    <n v="30"/>
    <x v="2"/>
    <x v="0"/>
    <s v="USD"/>
    <n v="1419483600"/>
    <n v="1414889665"/>
    <b v="0"/>
    <n v="3"/>
    <b v="0"/>
    <s v="film &amp; video/animation"/>
    <n v="6.6964285714285711E-3"/>
    <n v="1493.3333333333333"/>
    <x v="0"/>
    <x v="5"/>
    <x v="497"/>
    <d v="2014-12-25T05:00:00"/>
  </r>
  <r>
    <n v="65108"/>
    <n v="2994"/>
    <x v="2"/>
    <x v="0"/>
    <s v="USD"/>
    <n v="1324664249"/>
    <n v="1321035449"/>
    <b v="0"/>
    <n v="22"/>
    <b v="0"/>
    <s v="film &amp; video/animation"/>
    <n v="4.5985132395404561E-2"/>
    <n v="2959.4545454545455"/>
    <x v="0"/>
    <x v="5"/>
    <x v="498"/>
    <d v="2011-12-23T18:17:29"/>
  </r>
  <r>
    <n v="20000"/>
    <n v="1910"/>
    <x v="2"/>
    <x v="0"/>
    <s v="USD"/>
    <n v="1255381140"/>
    <n v="1250630968"/>
    <b v="0"/>
    <n v="26"/>
    <b v="0"/>
    <s v="film &amp; video/animation"/>
    <n v="9.5500000000000002E-2"/>
    <n v="769.23076923076928"/>
    <x v="0"/>
    <x v="5"/>
    <x v="499"/>
    <d v="2009-10-12T20:59:00"/>
  </r>
  <r>
    <n v="6500"/>
    <n v="215"/>
    <x v="2"/>
    <x v="0"/>
    <s v="USD"/>
    <n v="1273356960"/>
    <n v="1268255751"/>
    <b v="0"/>
    <n v="4"/>
    <b v="0"/>
    <s v="film &amp; video/animation"/>
    <n v="3.307692307692308E-2"/>
    <n v="1625"/>
    <x v="0"/>
    <x v="5"/>
    <x v="500"/>
    <d v="2010-05-08T22:16:00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20000"/>
    <n v="230"/>
    <x v="2"/>
    <x v="0"/>
    <s v="USD"/>
    <n v="1332073025"/>
    <n v="1329484625"/>
    <b v="0"/>
    <n v="4"/>
    <b v="0"/>
    <s v="film &amp; video/animation"/>
    <n v="1.15E-2"/>
    <n v="5000"/>
    <x v="0"/>
    <x v="5"/>
    <x v="502"/>
    <d v="2012-03-18T12:17:05"/>
  </r>
  <r>
    <n v="6500"/>
    <n v="114"/>
    <x v="2"/>
    <x v="1"/>
    <s v="GBP"/>
    <n v="1421498303"/>
    <n v="1418906303"/>
    <b v="0"/>
    <n v="9"/>
    <b v="0"/>
    <s v="film &amp; video/animation"/>
    <n v="1.7538461538461537E-2"/>
    <n v="722.22222222222217"/>
    <x v="0"/>
    <x v="5"/>
    <x v="503"/>
    <d v="2015-01-17T12:38:23"/>
  </r>
  <r>
    <n v="24500"/>
    <n v="335"/>
    <x v="2"/>
    <x v="0"/>
    <s v="USD"/>
    <n v="1334097387"/>
    <n v="1328916987"/>
    <b v="0"/>
    <n v="5"/>
    <b v="0"/>
    <s v="film &amp; video/animation"/>
    <n v="1.3673469387755101E-2"/>
    <n v="4900"/>
    <x v="0"/>
    <x v="5"/>
    <x v="504"/>
    <d v="2012-04-10T22:36:27"/>
  </r>
  <r>
    <n v="12000"/>
    <n v="52"/>
    <x v="2"/>
    <x v="0"/>
    <s v="USD"/>
    <n v="1451010086"/>
    <n v="1447122086"/>
    <b v="0"/>
    <n v="14"/>
    <b v="0"/>
    <s v="film &amp; video/animation"/>
    <n v="4.3333333333333331E-3"/>
    <n v="857.14285714285711"/>
    <x v="0"/>
    <x v="5"/>
    <x v="505"/>
    <d v="2015-12-25T02:21:26"/>
  </r>
  <r>
    <n v="200000"/>
    <n v="250"/>
    <x v="2"/>
    <x v="0"/>
    <s v="USD"/>
    <n v="1376140520"/>
    <n v="1373548520"/>
    <b v="0"/>
    <n v="1"/>
    <b v="0"/>
    <s v="film &amp; video/animation"/>
    <n v="1.25E-3"/>
    <n v="200000"/>
    <x v="0"/>
    <x v="5"/>
    <x v="506"/>
    <d v="2013-08-10T13:15:20"/>
  </r>
  <r>
    <n v="20000"/>
    <n v="640"/>
    <x v="2"/>
    <x v="0"/>
    <s v="USD"/>
    <n v="1350687657"/>
    <n v="1346799657"/>
    <b v="0"/>
    <n v="10"/>
    <b v="0"/>
    <s v="film &amp; video/animation"/>
    <n v="3.2000000000000001E-2"/>
    <n v="2000"/>
    <x v="0"/>
    <x v="5"/>
    <x v="507"/>
    <d v="2012-10-19T23:00:57"/>
  </r>
  <r>
    <n v="50000"/>
    <n v="400"/>
    <x v="2"/>
    <x v="0"/>
    <s v="USD"/>
    <n v="1337955240"/>
    <n v="1332808501"/>
    <b v="0"/>
    <n v="3"/>
    <b v="0"/>
    <s v="film &amp; video/animation"/>
    <n v="8.0000000000000002E-3"/>
    <n v="16666.666666666668"/>
    <x v="0"/>
    <x v="5"/>
    <x v="508"/>
    <d v="2012-05-25T14:14:00"/>
  </r>
  <r>
    <n v="5000"/>
    <n v="10"/>
    <x v="2"/>
    <x v="1"/>
    <s v="GBP"/>
    <n v="1435504170"/>
    <n v="1432912170"/>
    <b v="0"/>
    <n v="1"/>
    <b v="0"/>
    <s v="film &amp; video/animation"/>
    <n v="2E-3"/>
    <n v="5000"/>
    <x v="0"/>
    <x v="5"/>
    <x v="509"/>
    <d v="2015-06-28T15:09:30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000"/>
    <n v="150"/>
    <x v="2"/>
    <x v="0"/>
    <s v="USD"/>
    <n v="1365228982"/>
    <n v="1362640582"/>
    <b v="0"/>
    <n v="5"/>
    <b v="0"/>
    <s v="film &amp; video/animation"/>
    <n v="0.03"/>
    <n v="1000"/>
    <x v="0"/>
    <x v="5"/>
    <x v="511"/>
    <d v="2013-04-06T06:16:22"/>
  </r>
  <r>
    <n v="8000"/>
    <n v="11"/>
    <x v="2"/>
    <x v="0"/>
    <s v="USD"/>
    <n v="1479667727"/>
    <n v="1475776127"/>
    <b v="0"/>
    <n v="2"/>
    <b v="0"/>
    <s v="film &amp; video/animation"/>
    <n v="1.3749999999999999E-3"/>
    <n v="4000"/>
    <x v="0"/>
    <x v="5"/>
    <x v="512"/>
    <d v="2016-11-20T18:48:47"/>
  </r>
  <r>
    <n v="50000"/>
    <n v="6962"/>
    <x v="2"/>
    <x v="0"/>
    <s v="USD"/>
    <n v="1471244400"/>
    <n v="1467387705"/>
    <b v="0"/>
    <n v="68"/>
    <b v="0"/>
    <s v="film &amp; video/animation"/>
    <n v="0.13924"/>
    <n v="735.29411764705878"/>
    <x v="0"/>
    <x v="5"/>
    <x v="513"/>
    <d v="2016-08-15T07:00:00"/>
  </r>
  <r>
    <n v="1500"/>
    <n v="50"/>
    <x v="2"/>
    <x v="5"/>
    <s v="CAD"/>
    <n v="1407595447"/>
    <n v="1405003447"/>
    <b v="0"/>
    <n v="3"/>
    <b v="0"/>
    <s v="film &amp; video/animation"/>
    <n v="3.3333333333333333E-2"/>
    <n v="500"/>
    <x v="0"/>
    <x v="5"/>
    <x v="514"/>
    <d v="2014-08-09T14:44:07"/>
  </r>
  <r>
    <n v="97000"/>
    <n v="24651"/>
    <x v="2"/>
    <x v="0"/>
    <s v="USD"/>
    <n v="1451389601"/>
    <n v="1447933601"/>
    <b v="0"/>
    <n v="34"/>
    <b v="0"/>
    <s v="film &amp; video/animation"/>
    <n v="0.25413402061855672"/>
    <n v="2852.9411764705883"/>
    <x v="0"/>
    <x v="5"/>
    <x v="515"/>
    <d v="2015-12-29T11:46:41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15000"/>
    <n v="205"/>
    <x v="2"/>
    <x v="0"/>
    <s v="USD"/>
    <n v="1486046761"/>
    <n v="1483454761"/>
    <b v="0"/>
    <n v="3"/>
    <b v="0"/>
    <s v="film &amp; video/animation"/>
    <n v="1.3666666666666667E-2"/>
    <n v="5000"/>
    <x v="0"/>
    <x v="5"/>
    <x v="517"/>
    <d v="2017-02-02T14:46:01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12001"/>
    <n v="2746"/>
    <x v="2"/>
    <x v="0"/>
    <s v="USD"/>
    <n v="1354699421"/>
    <n v="1352107421"/>
    <b v="0"/>
    <n v="70"/>
    <b v="0"/>
    <s v="film &amp; video/animation"/>
    <n v="0.22881426547787684"/>
    <n v="171.44285714285715"/>
    <x v="0"/>
    <x v="5"/>
    <x v="519"/>
    <d v="2012-12-05T09:23:41"/>
  </r>
  <r>
    <n v="5000"/>
    <n v="5105"/>
    <x v="0"/>
    <x v="1"/>
    <s v="GBP"/>
    <n v="1449766261"/>
    <n v="1447174261"/>
    <b v="0"/>
    <n v="34"/>
    <b v="1"/>
    <s v="theater/plays"/>
    <n v="1.0209999999999999"/>
    <n v="147.05882352941177"/>
    <x v="1"/>
    <x v="6"/>
    <x v="520"/>
    <d v="2015-12-10T16:51:01"/>
  </r>
  <r>
    <n v="5000"/>
    <n v="5232"/>
    <x v="0"/>
    <x v="0"/>
    <s v="USD"/>
    <n v="1477976340"/>
    <n v="1475460819"/>
    <b v="0"/>
    <n v="56"/>
    <b v="1"/>
    <s v="theater/plays"/>
    <n v="1.0464"/>
    <n v="89.285714285714292"/>
    <x v="1"/>
    <x v="6"/>
    <x v="521"/>
    <d v="2016-11-01T04:59:00"/>
  </r>
  <r>
    <n v="3000"/>
    <n v="3440"/>
    <x v="0"/>
    <x v="0"/>
    <s v="USD"/>
    <n v="1458518325"/>
    <n v="1456793925"/>
    <b v="0"/>
    <n v="31"/>
    <b v="1"/>
    <s v="theater/plays"/>
    <n v="1.1466666666666667"/>
    <n v="96.774193548387103"/>
    <x v="1"/>
    <x v="6"/>
    <x v="522"/>
    <d v="2016-03-20T23:58:45"/>
  </r>
  <r>
    <n v="5000"/>
    <n v="6030"/>
    <x v="0"/>
    <x v="0"/>
    <s v="USD"/>
    <n v="1442805076"/>
    <n v="1440213076"/>
    <b v="0"/>
    <n v="84"/>
    <b v="1"/>
    <s v="theater/plays"/>
    <n v="1.206"/>
    <n v="59.523809523809526"/>
    <x v="1"/>
    <x v="6"/>
    <x v="523"/>
    <d v="2015-09-21T03:11:16"/>
  </r>
  <r>
    <n v="3500"/>
    <n v="3803.55"/>
    <x v="0"/>
    <x v="1"/>
    <s v="GBP"/>
    <n v="1464801169"/>
    <n v="1462209169"/>
    <b v="0"/>
    <n v="130"/>
    <b v="1"/>
    <s v="theater/plays"/>
    <n v="1.0867285714285715"/>
    <n v="26.923076923076923"/>
    <x v="1"/>
    <x v="6"/>
    <x v="524"/>
    <d v="2016-06-01T17:12:49"/>
  </r>
  <r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1500"/>
    <n v="1710"/>
    <x v="0"/>
    <x v="1"/>
    <s v="GBP"/>
    <n v="1438966800"/>
    <n v="1436278344"/>
    <b v="0"/>
    <n v="23"/>
    <b v="1"/>
    <s v="theater/plays"/>
    <n v="1.1399999999999999"/>
    <n v="65.217391304347828"/>
    <x v="1"/>
    <x v="6"/>
    <x v="526"/>
    <d v="2015-08-07T17:00:00"/>
  </r>
  <r>
    <n v="10000"/>
    <n v="10085"/>
    <x v="0"/>
    <x v="0"/>
    <s v="USD"/>
    <n v="1487347500"/>
    <n v="1484715366"/>
    <b v="0"/>
    <n v="158"/>
    <b v="1"/>
    <s v="theater/plays"/>
    <n v="1.0085"/>
    <n v="63.291139240506332"/>
    <x v="1"/>
    <x v="6"/>
    <x v="527"/>
    <d v="2017-02-17T16:05:00"/>
  </r>
  <r>
    <n v="1150"/>
    <n v="1330"/>
    <x v="0"/>
    <x v="0"/>
    <s v="USD"/>
    <n v="1434921600"/>
    <n v="1433109907"/>
    <b v="0"/>
    <n v="30"/>
    <b v="1"/>
    <s v="theater/plays"/>
    <n v="1.1565217391304348"/>
    <n v="38.333333333333336"/>
    <x v="1"/>
    <x v="6"/>
    <x v="528"/>
    <d v="2015-06-21T21:20:00"/>
  </r>
  <r>
    <n v="1200"/>
    <n v="1565"/>
    <x v="0"/>
    <x v="5"/>
    <s v="CAD"/>
    <n v="1484110800"/>
    <n v="1482281094"/>
    <b v="0"/>
    <n v="18"/>
    <b v="1"/>
    <s v="theater/plays"/>
    <n v="1.3041666666666667"/>
    <n v="66.666666666666671"/>
    <x v="1"/>
    <x v="6"/>
    <x v="529"/>
    <d v="2017-01-11T05:00:00"/>
  </r>
  <r>
    <n v="3405"/>
    <n v="3670"/>
    <x v="0"/>
    <x v="0"/>
    <s v="USD"/>
    <n v="1435111200"/>
    <n v="1433254268"/>
    <b v="0"/>
    <n v="29"/>
    <b v="1"/>
    <s v="theater/plays"/>
    <n v="1.0778267254038179"/>
    <n v="117.41379310344827"/>
    <x v="1"/>
    <x v="6"/>
    <x v="530"/>
    <d v="2015-06-24T02:00:00"/>
  </r>
  <r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10000"/>
    <n v="12325"/>
    <x v="0"/>
    <x v="0"/>
    <s v="USD"/>
    <n v="1463098208"/>
    <n v="1460506208"/>
    <b v="0"/>
    <n v="173"/>
    <b v="1"/>
    <s v="theater/plays"/>
    <n v="1.2324999999999999"/>
    <n v="57.803468208092482"/>
    <x v="1"/>
    <x v="6"/>
    <x v="532"/>
    <d v="2016-05-13T00:10:08"/>
  </r>
  <r>
    <n v="2000"/>
    <n v="2004"/>
    <x v="0"/>
    <x v="1"/>
    <s v="GBP"/>
    <n v="1463394365"/>
    <n v="1461320765"/>
    <b v="0"/>
    <n v="17"/>
    <b v="1"/>
    <s v="theater/plays"/>
    <n v="1.002"/>
    <n v="117.64705882352941"/>
    <x v="1"/>
    <x v="6"/>
    <x v="533"/>
    <d v="2016-05-16T10:26:05"/>
  </r>
  <r>
    <n v="15000"/>
    <n v="15700"/>
    <x v="0"/>
    <x v="10"/>
    <s v="NOK"/>
    <n v="1446418800"/>
    <n v="1443036470"/>
    <b v="0"/>
    <n v="48"/>
    <b v="1"/>
    <s v="theater/plays"/>
    <n v="1.0466666666666666"/>
    <n v="312.5"/>
    <x v="1"/>
    <x v="6"/>
    <x v="534"/>
    <d v="2015-11-01T23:00:00"/>
  </r>
  <r>
    <n v="2000"/>
    <n v="2050"/>
    <x v="0"/>
    <x v="1"/>
    <s v="GBP"/>
    <n v="1483707905"/>
    <n v="1481115905"/>
    <b v="0"/>
    <n v="59"/>
    <b v="1"/>
    <s v="theater/plays"/>
    <n v="1.0249999999999999"/>
    <n v="33.898305084745765"/>
    <x v="1"/>
    <x v="6"/>
    <x v="535"/>
    <d v="2017-01-06T13:05:05"/>
  </r>
  <r>
    <n v="3300"/>
    <n v="3902.5"/>
    <x v="0"/>
    <x v="1"/>
    <s v="GBP"/>
    <n v="1438624800"/>
    <n v="1435133807"/>
    <b v="0"/>
    <n v="39"/>
    <b v="1"/>
    <s v="theater/plays"/>
    <n v="1.1825757575757576"/>
    <n v="84.615384615384613"/>
    <x v="1"/>
    <x v="6"/>
    <x v="536"/>
    <d v="2015-08-03T18:00:00"/>
  </r>
  <r>
    <n v="2000"/>
    <n v="2410"/>
    <x v="0"/>
    <x v="0"/>
    <s v="USD"/>
    <n v="1446665191"/>
    <n v="1444069591"/>
    <b v="0"/>
    <n v="59"/>
    <b v="1"/>
    <s v="theater/plays"/>
    <n v="1.2050000000000001"/>
    <n v="33.898305084745765"/>
    <x v="1"/>
    <x v="6"/>
    <x v="537"/>
    <d v="2015-11-04T19:26:31"/>
  </r>
  <r>
    <n v="5000"/>
    <n v="15121"/>
    <x v="0"/>
    <x v="0"/>
    <s v="USD"/>
    <n v="1463166263"/>
    <n v="1460574263"/>
    <b v="0"/>
    <n v="60"/>
    <b v="1"/>
    <s v="theater/plays"/>
    <n v="3.0242"/>
    <n v="83.333333333333329"/>
    <x v="1"/>
    <x v="6"/>
    <x v="538"/>
    <d v="2016-05-13T19:04:23"/>
  </r>
  <r>
    <n v="500"/>
    <n v="503.22"/>
    <x v="0"/>
    <x v="1"/>
    <s v="GBP"/>
    <n v="1467681107"/>
    <n v="1465866707"/>
    <b v="0"/>
    <n v="20"/>
    <b v="1"/>
    <s v="theater/plays"/>
    <n v="1.00644"/>
    <n v="25"/>
    <x v="1"/>
    <x v="6"/>
    <x v="539"/>
    <d v="2016-07-05T01:11:47"/>
  </r>
  <r>
    <n v="15000"/>
    <n v="1"/>
    <x v="2"/>
    <x v="0"/>
    <s v="USD"/>
    <n v="1423078606"/>
    <n v="1420486606"/>
    <b v="0"/>
    <n v="1"/>
    <b v="0"/>
    <s v="technology/web"/>
    <n v="6.666666666666667E-5"/>
    <n v="15000"/>
    <x v="2"/>
    <x v="7"/>
    <x v="540"/>
    <d v="2015-02-04T19:36:46"/>
  </r>
  <r>
    <n v="4500"/>
    <n v="25"/>
    <x v="2"/>
    <x v="0"/>
    <s v="USD"/>
    <n v="1446080834"/>
    <n v="1443488834"/>
    <b v="0"/>
    <n v="1"/>
    <b v="0"/>
    <s v="technology/web"/>
    <n v="5.5555555555555558E-3"/>
    <n v="4500"/>
    <x v="2"/>
    <x v="7"/>
    <x v="541"/>
    <d v="2015-10-29T01:07:14"/>
  </r>
  <r>
    <n v="250000"/>
    <n v="1"/>
    <x v="2"/>
    <x v="0"/>
    <s v="USD"/>
    <n v="1462293716"/>
    <n v="1457113316"/>
    <b v="0"/>
    <n v="1"/>
    <b v="0"/>
    <s v="technology/web"/>
    <n v="3.9999999999999998E-6"/>
    <n v="250000"/>
    <x v="2"/>
    <x v="7"/>
    <x v="542"/>
    <d v="2016-05-03T16:41:56"/>
  </r>
  <r>
    <n v="22000"/>
    <n v="70"/>
    <x v="2"/>
    <x v="2"/>
    <s v="AUD"/>
    <n v="1414807962"/>
    <n v="1412215962"/>
    <b v="0"/>
    <n v="2"/>
    <b v="0"/>
    <s v="technology/web"/>
    <n v="3.1818181818181819E-3"/>
    <n v="11000"/>
    <x v="2"/>
    <x v="7"/>
    <x v="543"/>
    <d v="2014-11-01T02:12:42"/>
  </r>
  <r>
    <n v="500"/>
    <n v="6"/>
    <x v="2"/>
    <x v="0"/>
    <s v="USD"/>
    <n v="1467647160"/>
    <n v="1465055160"/>
    <b v="0"/>
    <n v="2"/>
    <b v="0"/>
    <s v="technology/web"/>
    <n v="1.2E-2"/>
    <n v="250"/>
    <x v="2"/>
    <x v="7"/>
    <x v="544"/>
    <d v="2016-07-04T15:46:00"/>
  </r>
  <r>
    <n v="50000"/>
    <n v="13692"/>
    <x v="2"/>
    <x v="6"/>
    <s v="EUR"/>
    <n v="1447600389"/>
    <n v="1444140789"/>
    <b v="0"/>
    <n v="34"/>
    <b v="0"/>
    <s v="technology/web"/>
    <n v="0.27383999999999997"/>
    <n v="1470.5882352941176"/>
    <x v="2"/>
    <x v="7"/>
    <x v="545"/>
    <d v="2015-11-15T15:13:09"/>
  </r>
  <r>
    <n v="60000"/>
    <n v="52"/>
    <x v="2"/>
    <x v="0"/>
    <s v="USD"/>
    <n v="1445097715"/>
    <n v="1441209715"/>
    <b v="0"/>
    <n v="2"/>
    <b v="0"/>
    <s v="technology/web"/>
    <n v="8.6666666666666663E-4"/>
    <n v="30000"/>
    <x v="2"/>
    <x v="7"/>
    <x v="546"/>
    <d v="2015-10-17T16:01:55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10000"/>
    <n v="9"/>
    <x v="2"/>
    <x v="1"/>
    <s v="GBP"/>
    <n v="1446154848"/>
    <n v="1443562848"/>
    <b v="0"/>
    <n v="1"/>
    <b v="0"/>
    <s v="technology/web"/>
    <n v="8.9999999999999998E-4"/>
    <n v="10000"/>
    <x v="2"/>
    <x v="7"/>
    <x v="548"/>
    <d v="2015-10-29T21:40:48"/>
  </r>
  <r>
    <n v="2500"/>
    <n v="68"/>
    <x v="2"/>
    <x v="1"/>
    <s v="GBP"/>
    <n v="1436368622"/>
    <n v="1433776622"/>
    <b v="0"/>
    <n v="8"/>
    <b v="0"/>
    <s v="technology/web"/>
    <n v="2.7199999999999998E-2"/>
    <n v="312.5"/>
    <x v="2"/>
    <x v="7"/>
    <x v="549"/>
    <d v="2015-07-08T15:17:02"/>
  </r>
  <r>
    <n v="5000"/>
    <n v="35"/>
    <x v="2"/>
    <x v="5"/>
    <s v="CAD"/>
    <n v="1485838800"/>
    <n v="1484756245"/>
    <b v="0"/>
    <n v="4"/>
    <b v="0"/>
    <s v="technology/web"/>
    <n v="7.0000000000000001E-3"/>
    <n v="1250"/>
    <x v="2"/>
    <x v="7"/>
    <x v="550"/>
    <d v="2017-01-31T05:00:00"/>
  </r>
  <r>
    <n v="75000"/>
    <n v="3781"/>
    <x v="2"/>
    <x v="0"/>
    <s v="USD"/>
    <n v="1438451580"/>
    <n v="1434609424"/>
    <b v="0"/>
    <n v="28"/>
    <b v="0"/>
    <s v="technology/web"/>
    <n v="5.0413333333333331E-2"/>
    <n v="2678.5714285714284"/>
    <x v="2"/>
    <x v="7"/>
    <x v="551"/>
    <d v="2015-08-01T17:53:00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25000"/>
    <n v="123"/>
    <x v="2"/>
    <x v="0"/>
    <s v="USD"/>
    <n v="1415988991"/>
    <n v="1413393391"/>
    <b v="0"/>
    <n v="6"/>
    <b v="0"/>
    <s v="technology/web"/>
    <n v="4.9199999999999999E-3"/>
    <n v="4166.666666666667"/>
    <x v="2"/>
    <x v="7"/>
    <x v="553"/>
    <d v="2014-11-14T18:16:31"/>
  </r>
  <r>
    <n v="3870"/>
    <n v="1416"/>
    <x v="2"/>
    <x v="0"/>
    <s v="USD"/>
    <n v="1413735972"/>
    <n v="1411143972"/>
    <b v="0"/>
    <n v="22"/>
    <b v="0"/>
    <s v="technology/web"/>
    <n v="0.36589147286821705"/>
    <n v="175.90909090909091"/>
    <x v="2"/>
    <x v="7"/>
    <x v="554"/>
    <d v="2014-10-19T16:26:12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8000"/>
    <n v="200"/>
    <x v="2"/>
    <x v="0"/>
    <s v="USD"/>
    <n v="1452112717"/>
    <n v="1449520717"/>
    <b v="0"/>
    <n v="1"/>
    <b v="0"/>
    <s v="technology/web"/>
    <n v="2.5000000000000001E-2"/>
    <n v="8000"/>
    <x v="2"/>
    <x v="7"/>
    <x v="556"/>
    <d v="2016-01-06T20:38:37"/>
  </r>
  <r>
    <n v="150000"/>
    <n v="1366"/>
    <x v="2"/>
    <x v="12"/>
    <s v="EUR"/>
    <n v="1480721803"/>
    <n v="1478126203"/>
    <b v="0"/>
    <n v="20"/>
    <b v="0"/>
    <s v="technology/web"/>
    <n v="9.1066666666666674E-3"/>
    <n v="7500"/>
    <x v="2"/>
    <x v="7"/>
    <x v="557"/>
    <d v="2016-12-02T23:36:43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240000"/>
    <n v="50"/>
    <x v="2"/>
    <x v="0"/>
    <s v="USD"/>
    <n v="1449989260"/>
    <n v="1447397260"/>
    <b v="0"/>
    <n v="1"/>
    <b v="0"/>
    <s v="technology/web"/>
    <n v="2.0833333333333335E-4"/>
    <n v="240000"/>
    <x v="2"/>
    <x v="7"/>
    <x v="559"/>
    <d v="2015-12-13T06:47:40"/>
  </r>
  <r>
    <n v="100000"/>
    <n v="12"/>
    <x v="2"/>
    <x v="5"/>
    <s v="CAD"/>
    <n v="1418841045"/>
    <n v="1416249045"/>
    <b v="0"/>
    <n v="3"/>
    <b v="0"/>
    <s v="technology/web"/>
    <n v="1.2E-4"/>
    <n v="33333.333333333336"/>
    <x v="2"/>
    <x v="7"/>
    <x v="560"/>
    <d v="2014-12-17T18:30:45"/>
  </r>
  <r>
    <n v="15000"/>
    <n v="55"/>
    <x v="2"/>
    <x v="0"/>
    <s v="USD"/>
    <n v="1445874513"/>
    <n v="1442850513"/>
    <b v="0"/>
    <n v="2"/>
    <b v="0"/>
    <s v="technology/web"/>
    <n v="3.6666666666666666E-3"/>
    <n v="7500"/>
    <x v="2"/>
    <x v="7"/>
    <x v="561"/>
    <d v="2015-10-26T15:48:33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75000"/>
    <n v="68"/>
    <x v="2"/>
    <x v="2"/>
    <s v="AUD"/>
    <n v="1424137247"/>
    <n v="1421545247"/>
    <b v="0"/>
    <n v="2"/>
    <b v="0"/>
    <s v="technology/web"/>
    <n v="9.0666666666666662E-4"/>
    <n v="37500"/>
    <x v="2"/>
    <x v="7"/>
    <x v="563"/>
    <d v="2015-02-17T01:40:47"/>
  </r>
  <r>
    <n v="18000"/>
    <n v="1"/>
    <x v="2"/>
    <x v="6"/>
    <s v="EUR"/>
    <n v="1457822275"/>
    <n v="1455230275"/>
    <b v="0"/>
    <n v="1"/>
    <b v="0"/>
    <s v="technology/web"/>
    <n v="5.5555555555555558E-5"/>
    <n v="18000"/>
    <x v="2"/>
    <x v="7"/>
    <x v="564"/>
    <d v="2016-03-12T22:37:55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000"/>
    <n v="1"/>
    <x v="2"/>
    <x v="0"/>
    <s v="USD"/>
    <n v="1468513533"/>
    <n v="1465921533"/>
    <b v="0"/>
    <n v="1"/>
    <b v="0"/>
    <s v="technology/web"/>
    <n v="2.0000000000000001E-4"/>
    <n v="5000"/>
    <x v="2"/>
    <x v="7"/>
    <x v="566"/>
    <d v="2016-07-14T16:25:33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24500"/>
    <n v="245"/>
    <x v="2"/>
    <x v="4"/>
    <s v="NZD"/>
    <n v="1452942000"/>
    <n v="1449785223"/>
    <b v="0"/>
    <n v="5"/>
    <b v="0"/>
    <s v="technology/web"/>
    <n v="0.01"/>
    <n v="4900"/>
    <x v="2"/>
    <x v="7"/>
    <x v="568"/>
    <d v="2016-01-16T11:00:00"/>
  </r>
  <r>
    <n v="2500"/>
    <n v="20"/>
    <x v="2"/>
    <x v="5"/>
    <s v="CAD"/>
    <n v="1451679612"/>
    <n v="1449087612"/>
    <b v="0"/>
    <n v="1"/>
    <b v="0"/>
    <s v="technology/web"/>
    <n v="8.0000000000000002E-3"/>
    <n v="2500"/>
    <x v="2"/>
    <x v="7"/>
    <x v="569"/>
    <d v="2016-01-01T20:20:12"/>
  </r>
  <r>
    <n v="85000"/>
    <n v="142"/>
    <x v="2"/>
    <x v="0"/>
    <s v="USD"/>
    <n v="1455822569"/>
    <n v="1453230569"/>
    <b v="0"/>
    <n v="1"/>
    <b v="0"/>
    <s v="technology/web"/>
    <n v="1.6705882352941177E-3"/>
    <n v="85000"/>
    <x v="2"/>
    <x v="7"/>
    <x v="570"/>
    <d v="2016-02-18T19:09:29"/>
  </r>
  <r>
    <n v="25000"/>
    <n v="106"/>
    <x v="2"/>
    <x v="0"/>
    <s v="USD"/>
    <n v="1437969540"/>
    <n v="1436297723"/>
    <b v="0"/>
    <n v="2"/>
    <b v="0"/>
    <s v="technology/web"/>
    <n v="4.2399999999999998E-3"/>
    <n v="12500"/>
    <x v="2"/>
    <x v="7"/>
    <x v="571"/>
    <d v="2015-07-27T03:59:00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88888"/>
    <n v="346"/>
    <x v="2"/>
    <x v="0"/>
    <s v="USD"/>
    <n v="1421543520"/>
    <n v="1416445931"/>
    <b v="0"/>
    <n v="9"/>
    <b v="0"/>
    <s v="technology/web"/>
    <n v="3.892538925389254E-3"/>
    <n v="9876.4444444444453"/>
    <x v="2"/>
    <x v="7"/>
    <x v="573"/>
    <d v="2015-01-18T01:12:00"/>
  </r>
  <r>
    <n v="11180"/>
    <n v="80"/>
    <x v="2"/>
    <x v="1"/>
    <s v="GBP"/>
    <n v="1476873507"/>
    <n v="1474281507"/>
    <b v="0"/>
    <n v="4"/>
    <b v="0"/>
    <s v="technology/web"/>
    <n v="7.1556350626118068E-3"/>
    <n v="2795"/>
    <x v="2"/>
    <x v="7"/>
    <x v="574"/>
    <d v="2016-10-19T10:38:27"/>
  </r>
  <r>
    <n v="60000"/>
    <n v="259"/>
    <x v="2"/>
    <x v="12"/>
    <s v="EUR"/>
    <n v="1434213443"/>
    <n v="1431621443"/>
    <b v="0"/>
    <n v="4"/>
    <b v="0"/>
    <s v="technology/web"/>
    <n v="4.3166666666666666E-3"/>
    <n v="15000"/>
    <x v="2"/>
    <x v="7"/>
    <x v="575"/>
    <d v="2015-06-13T16:37:23"/>
  </r>
  <r>
    <n v="80000"/>
    <n v="1"/>
    <x v="2"/>
    <x v="0"/>
    <s v="USD"/>
    <n v="1427537952"/>
    <n v="1422357552"/>
    <b v="0"/>
    <n v="1"/>
    <b v="0"/>
    <s v="technology/web"/>
    <n v="1.2500000000000001E-5"/>
    <n v="80000"/>
    <x v="2"/>
    <x v="7"/>
    <x v="576"/>
    <d v="2015-03-28T10:19:12"/>
  </r>
  <r>
    <n v="5000"/>
    <n v="10"/>
    <x v="2"/>
    <x v="0"/>
    <s v="USD"/>
    <n v="1463753302"/>
    <n v="1458569302"/>
    <b v="0"/>
    <n v="1"/>
    <b v="0"/>
    <s v="technology/web"/>
    <n v="2E-3"/>
    <n v="5000"/>
    <x v="2"/>
    <x v="7"/>
    <x v="577"/>
    <d v="2016-05-20T14:08:22"/>
  </r>
  <r>
    <n v="125000"/>
    <n v="14"/>
    <x v="2"/>
    <x v="1"/>
    <s v="GBP"/>
    <n v="1441633993"/>
    <n v="1439560393"/>
    <b v="0"/>
    <n v="7"/>
    <b v="0"/>
    <s v="technology/web"/>
    <n v="1.12E-4"/>
    <n v="17857.142857142859"/>
    <x v="2"/>
    <x v="7"/>
    <x v="578"/>
    <d v="2015-09-07T13:53:13"/>
  </r>
  <r>
    <n v="12000"/>
    <n v="175"/>
    <x v="2"/>
    <x v="0"/>
    <s v="USD"/>
    <n v="1419539223"/>
    <n v="1416947223"/>
    <b v="0"/>
    <n v="5"/>
    <b v="0"/>
    <s v="technology/web"/>
    <n v="1.4583333333333334E-2"/>
    <n v="2400"/>
    <x v="2"/>
    <x v="7"/>
    <x v="579"/>
    <d v="2014-12-25T20:27:03"/>
  </r>
  <r>
    <n v="3000"/>
    <n v="1"/>
    <x v="2"/>
    <x v="0"/>
    <s v="USD"/>
    <n v="1474580867"/>
    <n v="1471988867"/>
    <b v="0"/>
    <n v="1"/>
    <b v="0"/>
    <s v="technology/web"/>
    <n v="3.3333333333333332E-4"/>
    <n v="3000"/>
    <x v="2"/>
    <x v="7"/>
    <x v="580"/>
    <d v="2016-09-22T21:47:4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9000"/>
    <n v="1"/>
    <x v="2"/>
    <x v="0"/>
    <s v="USD"/>
    <n v="1426800687"/>
    <n v="1424212287"/>
    <b v="0"/>
    <n v="1"/>
    <b v="0"/>
    <s v="technology/web"/>
    <n v="1.1111111111111112E-4"/>
    <n v="9000"/>
    <x v="2"/>
    <x v="7"/>
    <x v="583"/>
    <d v="2015-03-19T21:31:27"/>
  </r>
  <r>
    <n v="1000"/>
    <n v="10"/>
    <x v="2"/>
    <x v="0"/>
    <s v="USD"/>
    <n v="1426522316"/>
    <n v="1423933916"/>
    <b v="0"/>
    <n v="2"/>
    <b v="0"/>
    <s v="technology/web"/>
    <n v="0.01"/>
    <n v="500"/>
    <x v="2"/>
    <x v="7"/>
    <x v="584"/>
    <d v="2015-03-16T16:11:56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10000"/>
    <n v="56"/>
    <x v="2"/>
    <x v="0"/>
    <s v="USD"/>
    <n v="1424032207"/>
    <n v="1421440207"/>
    <b v="0"/>
    <n v="4"/>
    <b v="0"/>
    <s v="technology/web"/>
    <n v="5.5999999999999999E-3"/>
    <n v="2500"/>
    <x v="2"/>
    <x v="7"/>
    <x v="586"/>
    <d v="2015-02-15T20:30:07"/>
  </r>
  <r>
    <n v="30000"/>
    <n v="2725"/>
    <x v="2"/>
    <x v="5"/>
    <s v="CAD"/>
    <n v="1429207833"/>
    <n v="1426615833"/>
    <b v="0"/>
    <n v="7"/>
    <b v="0"/>
    <s v="technology/web"/>
    <n v="9.0833333333333335E-2"/>
    <n v="4285.7142857142853"/>
    <x v="2"/>
    <x v="7"/>
    <x v="587"/>
    <d v="2015-04-16T18:10:33"/>
  </r>
  <r>
    <n v="9000"/>
    <n v="301"/>
    <x v="2"/>
    <x v="13"/>
    <s v="EUR"/>
    <n v="1479410886"/>
    <n v="1474223286"/>
    <b v="0"/>
    <n v="2"/>
    <b v="0"/>
    <s v="technology/web"/>
    <n v="3.3444444444444443E-2"/>
    <n v="4500"/>
    <x v="2"/>
    <x v="7"/>
    <x v="588"/>
    <d v="2016-11-17T19:28:06"/>
  </r>
  <r>
    <n v="7500"/>
    <n v="1"/>
    <x v="2"/>
    <x v="0"/>
    <s v="USD"/>
    <n v="1436366699"/>
    <n v="1435070699"/>
    <b v="0"/>
    <n v="1"/>
    <b v="0"/>
    <s v="technology/web"/>
    <n v="1.3333333333333334E-4"/>
    <n v="7500"/>
    <x v="2"/>
    <x v="7"/>
    <x v="589"/>
    <d v="2015-07-08T14:44:59"/>
  </r>
  <r>
    <n v="5000"/>
    <n v="223"/>
    <x v="2"/>
    <x v="1"/>
    <s v="GBP"/>
    <n v="1454936460"/>
    <n v="1452259131"/>
    <b v="0"/>
    <n v="9"/>
    <b v="0"/>
    <s v="technology/web"/>
    <n v="4.4600000000000001E-2"/>
    <n v="555.55555555555554"/>
    <x v="2"/>
    <x v="7"/>
    <x v="590"/>
    <d v="2016-02-08T13:01:00"/>
  </r>
  <r>
    <n v="100000"/>
    <n v="61"/>
    <x v="2"/>
    <x v="0"/>
    <s v="USD"/>
    <n v="1437570130"/>
    <n v="1434978130"/>
    <b v="0"/>
    <n v="2"/>
    <b v="0"/>
    <s v="technology/web"/>
    <n v="6.0999999999999997E-4"/>
    <n v="50000"/>
    <x v="2"/>
    <x v="7"/>
    <x v="591"/>
    <d v="2015-07-22T13:02:10"/>
  </r>
  <r>
    <n v="7500"/>
    <n v="250"/>
    <x v="2"/>
    <x v="0"/>
    <s v="USD"/>
    <n v="1417584860"/>
    <n v="1414992860"/>
    <b v="0"/>
    <n v="1"/>
    <b v="0"/>
    <s v="technology/web"/>
    <n v="3.3333333333333333E-2"/>
    <n v="7500"/>
    <x v="2"/>
    <x v="7"/>
    <x v="592"/>
    <d v="2014-12-03T05:34:20"/>
  </r>
  <r>
    <n v="500"/>
    <n v="115"/>
    <x v="2"/>
    <x v="1"/>
    <s v="GBP"/>
    <n v="1428333345"/>
    <n v="1425744945"/>
    <b v="0"/>
    <n v="7"/>
    <b v="0"/>
    <s v="technology/web"/>
    <n v="0.23"/>
    <n v="71.428571428571431"/>
    <x v="2"/>
    <x v="7"/>
    <x v="593"/>
    <d v="2015-04-06T15:15:45"/>
  </r>
  <r>
    <n v="25000"/>
    <n v="26"/>
    <x v="2"/>
    <x v="0"/>
    <s v="USD"/>
    <n v="1460832206"/>
    <n v="1458240206"/>
    <b v="0"/>
    <n v="2"/>
    <b v="0"/>
    <s v="technology/web"/>
    <n v="1.0399999999999999E-3"/>
    <n v="12500"/>
    <x v="2"/>
    <x v="7"/>
    <x v="594"/>
    <d v="2016-04-16T18:43:26"/>
  </r>
  <r>
    <n v="100000"/>
    <n v="426"/>
    <x v="2"/>
    <x v="0"/>
    <s v="USD"/>
    <n v="1430703638"/>
    <n v="1426815638"/>
    <b v="0"/>
    <n v="8"/>
    <b v="0"/>
    <s v="technology/web"/>
    <n v="4.2599999999999999E-3"/>
    <n v="12500"/>
    <x v="2"/>
    <x v="7"/>
    <x v="595"/>
    <d v="2015-05-04T01:40:38"/>
  </r>
  <r>
    <n v="20000"/>
    <n v="6"/>
    <x v="2"/>
    <x v="0"/>
    <s v="USD"/>
    <n v="1478122292"/>
    <n v="1475530292"/>
    <b v="0"/>
    <n v="2"/>
    <b v="0"/>
    <s v="technology/web"/>
    <n v="2.9999999999999997E-4"/>
    <n v="10000"/>
    <x v="2"/>
    <x v="7"/>
    <x v="596"/>
    <d v="2016-11-02T21:31:32"/>
  </r>
  <r>
    <n v="7500"/>
    <n v="20"/>
    <x v="2"/>
    <x v="0"/>
    <s v="USD"/>
    <n v="1469980800"/>
    <n v="1466787335"/>
    <b v="0"/>
    <n v="2"/>
    <b v="0"/>
    <s v="technology/web"/>
    <n v="2.6666666666666666E-3"/>
    <n v="3750"/>
    <x v="2"/>
    <x v="7"/>
    <x v="597"/>
    <d v="2016-07-31T16:00:00"/>
  </r>
  <r>
    <n v="2500"/>
    <n v="850"/>
    <x v="2"/>
    <x v="0"/>
    <s v="USD"/>
    <n v="1417737781"/>
    <n v="1415145781"/>
    <b v="0"/>
    <n v="7"/>
    <b v="0"/>
    <s v="technology/web"/>
    <n v="0.34"/>
    <n v="357.14285714285717"/>
    <x v="2"/>
    <x v="7"/>
    <x v="598"/>
    <d v="2014-12-05T00:03:01"/>
  </r>
  <r>
    <n v="50000"/>
    <n v="31"/>
    <x v="2"/>
    <x v="0"/>
    <s v="USD"/>
    <n v="1425827760"/>
    <n v="1423769402"/>
    <b v="0"/>
    <n v="2"/>
    <b v="0"/>
    <s v="technology/web"/>
    <n v="6.2E-4"/>
    <n v="25000"/>
    <x v="2"/>
    <x v="7"/>
    <x v="599"/>
    <d v="2015-03-08T15:16:00"/>
  </r>
  <r>
    <n v="5000"/>
    <n v="100"/>
    <x v="1"/>
    <x v="0"/>
    <s v="USD"/>
    <n v="1431198562"/>
    <n v="1426014562"/>
    <b v="0"/>
    <n v="1"/>
    <b v="0"/>
    <s v="technology/web"/>
    <n v="0.02"/>
    <n v="5000"/>
    <x v="2"/>
    <x v="7"/>
    <x v="600"/>
    <d v="2015-05-09T19:09:22"/>
  </r>
  <r>
    <n v="10000"/>
    <n v="140"/>
    <x v="1"/>
    <x v="5"/>
    <s v="CAD"/>
    <n v="1419626139"/>
    <n v="1417034139"/>
    <b v="0"/>
    <n v="6"/>
    <b v="0"/>
    <s v="technology/web"/>
    <n v="1.4E-2"/>
    <n v="1666.6666666666667"/>
    <x v="2"/>
    <x v="7"/>
    <x v="601"/>
    <d v="2014-12-26T20:35:39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15000"/>
    <n v="590.02"/>
    <x v="1"/>
    <x v="0"/>
    <s v="USD"/>
    <n v="1408029623"/>
    <n v="1405437623"/>
    <b v="0"/>
    <n v="13"/>
    <b v="0"/>
    <s v="technology/web"/>
    <n v="3.9334666666666664E-2"/>
    <n v="1153.8461538461538"/>
    <x v="2"/>
    <x v="7"/>
    <x v="603"/>
    <d v="2014-08-14T15:20:23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5000"/>
    <n v="131"/>
    <x v="1"/>
    <x v="0"/>
    <s v="USD"/>
    <n v="1440318908"/>
    <n v="1436430908"/>
    <b v="0"/>
    <n v="8"/>
    <b v="0"/>
    <s v="technology/web"/>
    <n v="2.6200000000000001E-2"/>
    <n v="625"/>
    <x v="2"/>
    <x v="7"/>
    <x v="605"/>
    <d v="2015-08-23T08:35:08"/>
  </r>
  <r>
    <n v="5000"/>
    <n v="10"/>
    <x v="1"/>
    <x v="9"/>
    <s v="EUR"/>
    <n v="1432479600"/>
    <n v="1428507409"/>
    <b v="0"/>
    <n v="1"/>
    <b v="0"/>
    <s v="technology/web"/>
    <n v="2E-3"/>
    <n v="5000"/>
    <x v="2"/>
    <x v="7"/>
    <x v="606"/>
    <d v="2015-05-24T15:00:00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150000"/>
    <n v="1461"/>
    <x v="1"/>
    <x v="0"/>
    <s v="USD"/>
    <n v="1434405980"/>
    <n v="1431813980"/>
    <b v="0"/>
    <n v="5"/>
    <b v="0"/>
    <s v="technology/web"/>
    <n v="9.7400000000000004E-3"/>
    <n v="30000"/>
    <x v="2"/>
    <x v="7"/>
    <x v="608"/>
    <d v="2015-06-15T22:06:20"/>
  </r>
  <r>
    <n v="780"/>
    <n v="5"/>
    <x v="1"/>
    <x v="1"/>
    <s v="GBP"/>
    <n v="1448761744"/>
    <n v="1446166144"/>
    <b v="0"/>
    <n v="1"/>
    <b v="0"/>
    <s v="technology/web"/>
    <n v="6.41025641025641E-3"/>
    <n v="780"/>
    <x v="2"/>
    <x v="7"/>
    <x v="609"/>
    <d v="2015-11-29T01:49:04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0000"/>
    <n v="12818"/>
    <x v="1"/>
    <x v="0"/>
    <s v="USD"/>
    <n v="1443675540"/>
    <n v="1441022120"/>
    <b v="0"/>
    <n v="121"/>
    <b v="0"/>
    <s v="technology/web"/>
    <n v="0.21363333333333334"/>
    <n v="495.8677685950413"/>
    <x v="2"/>
    <x v="7"/>
    <x v="613"/>
    <d v="2015-10-01T04:59:00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2000"/>
    <n v="60"/>
    <x v="1"/>
    <x v="1"/>
    <s v="GBP"/>
    <n v="1431072843"/>
    <n v="1427184843"/>
    <b v="0"/>
    <n v="3"/>
    <b v="0"/>
    <s v="technology/web"/>
    <n v="0.03"/>
    <n v="666.66666666666663"/>
    <x v="2"/>
    <x v="7"/>
    <x v="617"/>
    <d v="2015-05-08T08:14:03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2500000"/>
    <n v="1"/>
    <x v="1"/>
    <x v="0"/>
    <s v="USD"/>
    <n v="1416933390"/>
    <n v="1411745790"/>
    <b v="0"/>
    <n v="1"/>
    <b v="0"/>
    <s v="technology/web"/>
    <n v="3.9999999999999998E-7"/>
    <n v="2500000"/>
    <x v="2"/>
    <x v="7"/>
    <x v="619"/>
    <d v="2014-11-25T16:36:30"/>
  </r>
  <r>
    <n v="30000"/>
    <n v="300"/>
    <x v="1"/>
    <x v="5"/>
    <s v="CAD"/>
    <n v="1408986738"/>
    <n v="1405098738"/>
    <b v="0"/>
    <n v="1"/>
    <b v="0"/>
    <s v="technology/web"/>
    <n v="0.01"/>
    <n v="30000"/>
    <x v="2"/>
    <x v="7"/>
    <x v="620"/>
    <d v="2014-08-25T17:12:18"/>
  </r>
  <r>
    <n v="25000"/>
    <n v="261"/>
    <x v="1"/>
    <x v="0"/>
    <s v="USD"/>
    <n v="1467934937"/>
    <n v="1465342937"/>
    <b v="0"/>
    <n v="3"/>
    <b v="0"/>
    <s v="technology/web"/>
    <n v="1.044E-2"/>
    <n v="8333.3333333333339"/>
    <x v="2"/>
    <x v="7"/>
    <x v="621"/>
    <d v="2016-07-07T23:42:17"/>
  </r>
  <r>
    <n v="6000"/>
    <n v="341"/>
    <x v="1"/>
    <x v="0"/>
    <s v="USD"/>
    <n v="1467398138"/>
    <n v="1465670138"/>
    <b v="0"/>
    <n v="9"/>
    <b v="0"/>
    <s v="technology/web"/>
    <n v="5.6833333333333333E-2"/>
    <n v="666.66666666666663"/>
    <x v="2"/>
    <x v="7"/>
    <x v="622"/>
    <d v="2016-07-01T18:35:38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25000"/>
    <n v="4345"/>
    <x v="1"/>
    <x v="0"/>
    <s v="USD"/>
    <n v="1439644920"/>
    <n v="1436793939"/>
    <b v="0"/>
    <n v="39"/>
    <b v="0"/>
    <s v="technology/web"/>
    <n v="0.17380000000000001"/>
    <n v="641.02564102564099"/>
    <x v="2"/>
    <x v="7"/>
    <x v="626"/>
    <d v="2015-08-15T13:22:00"/>
  </r>
  <r>
    <n v="450000"/>
    <n v="90"/>
    <x v="1"/>
    <x v="11"/>
    <s v="SEK"/>
    <n v="1457996400"/>
    <n v="1452842511"/>
    <b v="0"/>
    <n v="1"/>
    <b v="0"/>
    <s v="technology/web"/>
    <n v="2.0000000000000001E-4"/>
    <n v="450000"/>
    <x v="2"/>
    <x v="7"/>
    <x v="627"/>
    <d v="2016-03-14T23:00:00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200000"/>
    <n v="350"/>
    <x v="1"/>
    <x v="2"/>
    <s v="AUD"/>
    <n v="1463239108"/>
    <n v="1460647108"/>
    <b v="0"/>
    <n v="3"/>
    <b v="0"/>
    <s v="technology/web"/>
    <n v="1.75E-3"/>
    <n v="66666.666666666672"/>
    <x v="2"/>
    <x v="7"/>
    <x v="629"/>
    <d v="2016-05-14T15:18:28"/>
  </r>
  <r>
    <n v="11999"/>
    <n v="10"/>
    <x v="1"/>
    <x v="0"/>
    <s v="USD"/>
    <n v="1441516200"/>
    <n v="1438959121"/>
    <b v="0"/>
    <n v="1"/>
    <b v="0"/>
    <s v="technology/web"/>
    <n v="8.3340278356529708E-4"/>
    <n v="11999"/>
    <x v="2"/>
    <x v="7"/>
    <x v="630"/>
    <d v="2015-09-06T05:10:00"/>
  </r>
  <r>
    <n v="50000"/>
    <n v="690"/>
    <x v="1"/>
    <x v="5"/>
    <s v="CAD"/>
    <n v="1464460329"/>
    <n v="1461954729"/>
    <b v="0"/>
    <n v="9"/>
    <b v="0"/>
    <s v="technology/web"/>
    <n v="1.38E-2"/>
    <n v="5555.5555555555557"/>
    <x v="2"/>
    <x v="7"/>
    <x v="631"/>
    <d v="2016-05-28T18:32:09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10000"/>
    <n v="1245"/>
    <x v="1"/>
    <x v="0"/>
    <s v="USD"/>
    <n v="1466204400"/>
    <n v="1463469062"/>
    <b v="0"/>
    <n v="25"/>
    <b v="0"/>
    <s v="technology/web"/>
    <n v="0.1245"/>
    <n v="400"/>
    <x v="2"/>
    <x v="7"/>
    <x v="633"/>
    <d v="2016-06-17T23:00:00"/>
  </r>
  <r>
    <n v="5000"/>
    <n v="1"/>
    <x v="1"/>
    <x v="0"/>
    <s v="USD"/>
    <n v="1424989029"/>
    <n v="1422397029"/>
    <b v="0"/>
    <n v="1"/>
    <b v="0"/>
    <s v="technology/web"/>
    <n v="2.0000000000000001E-4"/>
    <n v="5000"/>
    <x v="2"/>
    <x v="7"/>
    <x v="634"/>
    <d v="2015-02-26T22:17:09"/>
  </r>
  <r>
    <n v="25000"/>
    <n v="2"/>
    <x v="1"/>
    <x v="0"/>
    <s v="USD"/>
    <n v="1428804762"/>
    <n v="1426212762"/>
    <b v="0"/>
    <n v="1"/>
    <b v="0"/>
    <s v="technology/web"/>
    <n v="8.0000000000000007E-5"/>
    <n v="25000"/>
    <x v="2"/>
    <x v="7"/>
    <x v="635"/>
    <d v="2015-04-12T02:12:42"/>
  </r>
  <r>
    <n v="2000"/>
    <n v="4"/>
    <x v="1"/>
    <x v="1"/>
    <s v="GBP"/>
    <n v="1433587620"/>
    <n v="1430996150"/>
    <b v="0"/>
    <n v="1"/>
    <b v="0"/>
    <s v="technology/web"/>
    <n v="2E-3"/>
    <n v="2000"/>
    <x v="2"/>
    <x v="7"/>
    <x v="636"/>
    <d v="2015-06-06T10:47:00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200000"/>
    <n v="18"/>
    <x v="1"/>
    <x v="12"/>
    <s v="EUR"/>
    <n v="1490447662"/>
    <n v="1485267262"/>
    <b v="0"/>
    <n v="6"/>
    <b v="0"/>
    <s v="technology/web"/>
    <n v="9.0000000000000006E-5"/>
    <n v="33333.333333333336"/>
    <x v="2"/>
    <x v="7"/>
    <x v="638"/>
    <d v="2017-03-25T13:14:22"/>
  </r>
  <r>
    <n v="1000000"/>
    <n v="1"/>
    <x v="1"/>
    <x v="0"/>
    <s v="USD"/>
    <n v="1413208795"/>
    <n v="1408024795"/>
    <b v="0"/>
    <n v="1"/>
    <b v="0"/>
    <s v="technology/web"/>
    <n v="9.9999999999999995E-7"/>
    <n v="1000000"/>
    <x v="2"/>
    <x v="7"/>
    <x v="639"/>
    <d v="2014-10-13T13:59:55"/>
  </r>
  <r>
    <n v="70"/>
    <n v="101"/>
    <x v="0"/>
    <x v="6"/>
    <s v="EUR"/>
    <n v="1480028400"/>
    <n v="1478685915"/>
    <b v="0"/>
    <n v="2"/>
    <b v="1"/>
    <s v="technology/wearables"/>
    <n v="1.4428571428571428"/>
    <n v="35"/>
    <x v="2"/>
    <x v="8"/>
    <x v="640"/>
    <d v="2016-11-24T23:00:00"/>
  </r>
  <r>
    <n v="40000"/>
    <n v="47665"/>
    <x v="0"/>
    <x v="0"/>
    <s v="USD"/>
    <n v="1439473248"/>
    <n v="1436881248"/>
    <b v="0"/>
    <n v="315"/>
    <b v="1"/>
    <s v="technology/wearables"/>
    <n v="1.1916249999999999"/>
    <n v="126.98412698412699"/>
    <x v="2"/>
    <x v="8"/>
    <x v="641"/>
    <d v="2015-08-13T13:40:48"/>
  </r>
  <r>
    <n v="20000"/>
    <n v="292097"/>
    <x v="0"/>
    <x v="12"/>
    <s v="EUR"/>
    <n v="1439998674"/>
    <n v="1436888274"/>
    <b v="0"/>
    <n v="2174"/>
    <b v="1"/>
    <s v="technology/wearables"/>
    <n v="14.604850000000001"/>
    <n v="9.1996320147194108"/>
    <x v="2"/>
    <x v="8"/>
    <x v="642"/>
    <d v="2015-08-19T15:37:54"/>
  </r>
  <r>
    <n v="25000"/>
    <n v="26452"/>
    <x v="0"/>
    <x v="0"/>
    <s v="USD"/>
    <n v="1433085875"/>
    <n v="1428333875"/>
    <b v="0"/>
    <n v="152"/>
    <b v="1"/>
    <s v="technology/wearables"/>
    <n v="1.0580799999999999"/>
    <n v="164.47368421052633"/>
    <x v="2"/>
    <x v="8"/>
    <x v="643"/>
    <d v="2015-05-31T15:24:35"/>
  </r>
  <r>
    <n v="25000"/>
    <n v="75029.48"/>
    <x v="0"/>
    <x v="0"/>
    <s v="USD"/>
    <n v="1414544400"/>
    <n v="1410883139"/>
    <b v="0"/>
    <n v="1021"/>
    <b v="1"/>
    <s v="technology/wearables"/>
    <n v="3.0011791999999997"/>
    <n v="24.485798237022529"/>
    <x v="2"/>
    <x v="8"/>
    <x v="644"/>
    <d v="2014-10-29T01:00:00"/>
  </r>
  <r>
    <n v="2000"/>
    <n v="5574"/>
    <x v="0"/>
    <x v="0"/>
    <s v="USD"/>
    <n v="1470962274"/>
    <n v="1468370274"/>
    <b v="0"/>
    <n v="237"/>
    <b v="1"/>
    <s v="technology/wearables"/>
    <n v="2.7869999999999999"/>
    <n v="8.4388185654008439"/>
    <x v="2"/>
    <x v="8"/>
    <x v="645"/>
    <d v="2016-08-12T00:37:54"/>
  </r>
  <r>
    <n v="800"/>
    <n v="1055.01"/>
    <x v="0"/>
    <x v="0"/>
    <s v="USD"/>
    <n v="1407788867"/>
    <n v="1405196867"/>
    <b v="0"/>
    <n v="27"/>
    <b v="1"/>
    <s v="technology/wearables"/>
    <n v="1.3187625000000001"/>
    <n v="29.62962962962963"/>
    <x v="2"/>
    <x v="8"/>
    <x v="646"/>
    <d v="2014-08-11T20:27:47"/>
  </r>
  <r>
    <n v="2000"/>
    <n v="2141"/>
    <x v="0"/>
    <x v="5"/>
    <s v="CAD"/>
    <n v="1458235549"/>
    <n v="1455647149"/>
    <b v="0"/>
    <n v="17"/>
    <b v="1"/>
    <s v="technology/wearables"/>
    <n v="1.0705"/>
    <n v="117.64705882352941"/>
    <x v="2"/>
    <x v="8"/>
    <x v="647"/>
    <d v="2016-03-17T17:25:49"/>
  </r>
  <r>
    <n v="35000"/>
    <n v="44388"/>
    <x v="0"/>
    <x v="0"/>
    <s v="USD"/>
    <n v="1413304708"/>
    <n v="1410280708"/>
    <b v="0"/>
    <n v="27"/>
    <b v="1"/>
    <s v="technology/wearables"/>
    <n v="1.2682285714285715"/>
    <n v="1296.2962962962963"/>
    <x v="2"/>
    <x v="8"/>
    <x v="648"/>
    <d v="2014-10-14T16:38:28"/>
  </r>
  <r>
    <n v="2500"/>
    <n v="3499"/>
    <x v="0"/>
    <x v="0"/>
    <s v="USD"/>
    <n v="1410904413"/>
    <n v="1409090013"/>
    <b v="0"/>
    <n v="82"/>
    <b v="1"/>
    <s v="technology/wearables"/>
    <n v="1.3996"/>
    <n v="30.487804878048781"/>
    <x v="2"/>
    <x v="8"/>
    <x v="649"/>
    <d v="2014-09-16T21:53:33"/>
  </r>
  <r>
    <n v="1500"/>
    <n v="1686"/>
    <x v="0"/>
    <x v="0"/>
    <s v="USD"/>
    <n v="1418953984"/>
    <n v="1413766384"/>
    <b v="0"/>
    <n v="48"/>
    <b v="1"/>
    <s v="technology/wearables"/>
    <n v="1.1240000000000001"/>
    <n v="31.25"/>
    <x v="2"/>
    <x v="8"/>
    <x v="650"/>
    <d v="2014-12-19T01:53:04"/>
  </r>
  <r>
    <n v="25000"/>
    <n v="25132"/>
    <x v="0"/>
    <x v="0"/>
    <s v="USD"/>
    <n v="1418430311"/>
    <n v="1415838311"/>
    <b v="0"/>
    <n v="105"/>
    <b v="1"/>
    <s v="technology/wearables"/>
    <n v="1.00528"/>
    <n v="238.0952380952381"/>
    <x v="2"/>
    <x v="8"/>
    <x v="651"/>
    <d v="2014-12-13T00:25:11"/>
  </r>
  <r>
    <n v="3000"/>
    <n v="3014"/>
    <x v="0"/>
    <x v="0"/>
    <s v="USD"/>
    <n v="1480613650"/>
    <n v="1478018050"/>
    <b v="0"/>
    <n v="28"/>
    <b v="1"/>
    <s v="technology/wearables"/>
    <n v="1.0046666666666666"/>
    <n v="107.14285714285714"/>
    <x v="2"/>
    <x v="8"/>
    <x v="652"/>
    <d v="2016-12-01T17:34:10"/>
  </r>
  <r>
    <n v="75000"/>
    <n v="106084.5"/>
    <x v="0"/>
    <x v="0"/>
    <s v="USD"/>
    <n v="1440082240"/>
    <n v="1436885440"/>
    <b v="0"/>
    <n v="1107"/>
    <b v="1"/>
    <s v="technology/wearables"/>
    <n v="1.4144600000000001"/>
    <n v="67.750677506775062"/>
    <x v="2"/>
    <x v="8"/>
    <x v="653"/>
    <d v="2015-08-20T14:50:40"/>
  </r>
  <r>
    <n v="12000"/>
    <n v="32075"/>
    <x v="0"/>
    <x v="0"/>
    <s v="USD"/>
    <n v="1436396313"/>
    <n v="1433804313"/>
    <b v="0"/>
    <n v="1013"/>
    <b v="1"/>
    <s v="technology/wearables"/>
    <n v="2.6729166666666666"/>
    <n v="11.846001974333662"/>
    <x v="2"/>
    <x v="8"/>
    <x v="654"/>
    <d v="2015-07-08T22:58:33"/>
  </r>
  <r>
    <n v="8000"/>
    <n v="11751"/>
    <x v="0"/>
    <x v="0"/>
    <s v="USD"/>
    <n v="1426197512"/>
    <n v="1423609112"/>
    <b v="0"/>
    <n v="274"/>
    <b v="1"/>
    <s v="technology/wearables"/>
    <n v="1.4688749999999999"/>
    <n v="29.197080291970803"/>
    <x v="2"/>
    <x v="8"/>
    <x v="655"/>
    <d v="2015-03-12T21:58:32"/>
  </r>
  <r>
    <n v="5000"/>
    <n v="10678"/>
    <x v="0"/>
    <x v="0"/>
    <s v="USD"/>
    <n v="1460917119"/>
    <n v="1455736719"/>
    <b v="0"/>
    <n v="87"/>
    <b v="1"/>
    <s v="technology/wearables"/>
    <n v="2.1356000000000002"/>
    <n v="57.47126436781609"/>
    <x v="2"/>
    <x v="8"/>
    <x v="656"/>
    <d v="2016-04-17T18:18:39"/>
  </r>
  <r>
    <n v="15000"/>
    <n v="18855"/>
    <x v="0"/>
    <x v="0"/>
    <s v="USD"/>
    <n v="1450901872"/>
    <n v="1448309872"/>
    <b v="0"/>
    <n v="99"/>
    <b v="1"/>
    <s v="technology/wearables"/>
    <n v="1.2569999999999999"/>
    <n v="151.5151515151515"/>
    <x v="2"/>
    <x v="8"/>
    <x v="657"/>
    <d v="2015-12-23T20:17:52"/>
  </r>
  <r>
    <n v="28888"/>
    <n v="30177"/>
    <x v="0"/>
    <x v="0"/>
    <s v="USD"/>
    <n v="1437933600"/>
    <n v="1435117889"/>
    <b v="0"/>
    <n v="276"/>
    <b v="1"/>
    <s v="technology/wearables"/>
    <n v="1.0446206037108834"/>
    <n v="104.66666666666667"/>
    <x v="2"/>
    <x v="8"/>
    <x v="658"/>
    <d v="2015-07-26T18:00:00"/>
  </r>
  <r>
    <n v="3000"/>
    <n v="3017"/>
    <x v="0"/>
    <x v="0"/>
    <s v="USD"/>
    <n v="1440339295"/>
    <n v="1437747295"/>
    <b v="0"/>
    <n v="21"/>
    <b v="1"/>
    <s v="technology/wearables"/>
    <n v="1.0056666666666667"/>
    <n v="142.85714285714286"/>
    <x v="2"/>
    <x v="8"/>
    <x v="659"/>
    <d v="2015-08-23T14:14:55"/>
  </r>
  <r>
    <n v="50000"/>
    <n v="1529"/>
    <x v="2"/>
    <x v="0"/>
    <s v="USD"/>
    <n v="1415558879"/>
    <n v="1412963279"/>
    <b v="0"/>
    <n v="18"/>
    <b v="0"/>
    <s v="technology/wearables"/>
    <n v="3.058E-2"/>
    <n v="2777.7777777777778"/>
    <x v="2"/>
    <x v="8"/>
    <x v="660"/>
    <d v="2014-11-09T18:47:59"/>
  </r>
  <r>
    <n v="10000"/>
    <n v="95"/>
    <x v="2"/>
    <x v="0"/>
    <s v="USD"/>
    <n v="1477236559"/>
    <n v="1474644559"/>
    <b v="0"/>
    <n v="9"/>
    <b v="0"/>
    <s v="technology/wearables"/>
    <n v="9.4999999999999998E-3"/>
    <n v="1111.1111111111111"/>
    <x v="2"/>
    <x v="8"/>
    <x v="661"/>
    <d v="2016-10-23T15:29:19"/>
  </r>
  <r>
    <n v="39000"/>
    <n v="156"/>
    <x v="2"/>
    <x v="0"/>
    <s v="USD"/>
    <n v="1421404247"/>
    <n v="1418812247"/>
    <b v="0"/>
    <n v="4"/>
    <b v="0"/>
    <s v="technology/wearables"/>
    <n v="4.0000000000000001E-3"/>
    <n v="9750"/>
    <x v="2"/>
    <x v="8"/>
    <x v="662"/>
    <d v="2015-01-16T10:30:47"/>
  </r>
  <r>
    <n v="200000"/>
    <n v="700"/>
    <x v="2"/>
    <x v="8"/>
    <s v="DKK"/>
    <n v="1437250456"/>
    <n v="1434658456"/>
    <b v="0"/>
    <n v="7"/>
    <b v="0"/>
    <s v="technology/wearables"/>
    <n v="3.5000000000000001E-3"/>
    <n v="28571.428571428572"/>
    <x v="2"/>
    <x v="8"/>
    <x v="663"/>
    <d v="2015-07-18T20:14:16"/>
  </r>
  <r>
    <n v="12000"/>
    <n v="904"/>
    <x v="2"/>
    <x v="0"/>
    <s v="USD"/>
    <n v="1428940775"/>
    <n v="1426348775"/>
    <b v="0"/>
    <n v="29"/>
    <b v="0"/>
    <s v="technology/wearables"/>
    <n v="7.5333333333333335E-2"/>
    <n v="413.79310344827587"/>
    <x v="2"/>
    <x v="8"/>
    <x v="664"/>
    <d v="2015-04-13T15:59:35"/>
  </r>
  <r>
    <n v="10000"/>
    <n v="1864"/>
    <x v="2"/>
    <x v="0"/>
    <s v="USD"/>
    <n v="1484327061"/>
    <n v="1479143061"/>
    <b v="0"/>
    <n v="12"/>
    <b v="0"/>
    <s v="technology/wearables"/>
    <n v="0.18640000000000001"/>
    <n v="833.33333333333337"/>
    <x v="2"/>
    <x v="8"/>
    <x v="665"/>
    <d v="2017-01-13T17:04:21"/>
  </r>
  <r>
    <n v="200000"/>
    <n v="8"/>
    <x v="2"/>
    <x v="0"/>
    <s v="USD"/>
    <n v="1408305498"/>
    <n v="1405713498"/>
    <b v="0"/>
    <n v="4"/>
    <b v="0"/>
    <s v="technology/wearables"/>
    <n v="4.0000000000000003E-5"/>
    <n v="50000"/>
    <x v="2"/>
    <x v="8"/>
    <x v="666"/>
    <d v="2014-08-17T19:58:18"/>
  </r>
  <r>
    <n v="50000"/>
    <n v="5010"/>
    <x v="2"/>
    <x v="13"/>
    <s v="EUR"/>
    <n v="1477731463"/>
    <n v="1474275463"/>
    <b v="0"/>
    <n v="28"/>
    <b v="0"/>
    <s v="technology/wearables"/>
    <n v="0.1002"/>
    <n v="1785.7142857142858"/>
    <x v="2"/>
    <x v="8"/>
    <x v="667"/>
    <d v="2016-10-29T08:57:43"/>
  </r>
  <r>
    <n v="15000"/>
    <n v="684"/>
    <x v="2"/>
    <x v="0"/>
    <s v="USD"/>
    <n v="1431374222"/>
    <n v="1427486222"/>
    <b v="0"/>
    <n v="25"/>
    <b v="0"/>
    <s v="technology/wearables"/>
    <n v="4.5600000000000002E-2"/>
    <n v="600"/>
    <x v="2"/>
    <x v="8"/>
    <x v="668"/>
    <d v="2015-05-11T19:57:02"/>
  </r>
  <r>
    <n v="200000"/>
    <n v="43015"/>
    <x v="2"/>
    <x v="11"/>
    <s v="SEK"/>
    <n v="1467817258"/>
    <n v="1465225258"/>
    <b v="0"/>
    <n v="28"/>
    <b v="0"/>
    <s v="technology/wearables"/>
    <n v="0.21507499999999999"/>
    <n v="7142.8571428571431"/>
    <x v="2"/>
    <x v="8"/>
    <x v="669"/>
    <d v="2016-07-06T15:00:58"/>
  </r>
  <r>
    <n v="90000"/>
    <n v="26349"/>
    <x v="2"/>
    <x v="13"/>
    <s v="EUR"/>
    <n v="1466323800"/>
    <n v="1463418120"/>
    <b v="0"/>
    <n v="310"/>
    <b v="0"/>
    <s v="technology/wearables"/>
    <n v="0.29276666666666668"/>
    <n v="290.32258064516128"/>
    <x v="2"/>
    <x v="8"/>
    <x v="670"/>
    <d v="2016-06-19T08:10:00"/>
  </r>
  <r>
    <n v="30000"/>
    <n v="11828"/>
    <x v="2"/>
    <x v="0"/>
    <s v="USD"/>
    <n v="1421208000"/>
    <n v="1418315852"/>
    <b v="0"/>
    <n v="15"/>
    <b v="0"/>
    <s v="technology/wearables"/>
    <n v="0.39426666666666665"/>
    <n v="2000"/>
    <x v="2"/>
    <x v="8"/>
    <x v="671"/>
    <d v="2015-01-14T04:00:00"/>
  </r>
  <r>
    <n v="50000"/>
    <n v="10814"/>
    <x v="2"/>
    <x v="0"/>
    <s v="USD"/>
    <n v="1420088340"/>
    <n v="1417410964"/>
    <b v="0"/>
    <n v="215"/>
    <b v="0"/>
    <s v="technology/wearables"/>
    <n v="0.21628"/>
    <n v="232.55813953488371"/>
    <x v="2"/>
    <x v="8"/>
    <x v="672"/>
    <d v="2015-01-01T04:59:00"/>
  </r>
  <r>
    <n v="100000"/>
    <n v="205"/>
    <x v="2"/>
    <x v="0"/>
    <s v="USD"/>
    <n v="1409602217"/>
    <n v="1405714217"/>
    <b v="0"/>
    <n v="3"/>
    <b v="0"/>
    <s v="technology/wearables"/>
    <n v="2.0500000000000002E-3"/>
    <n v="33333.333333333336"/>
    <x v="2"/>
    <x v="8"/>
    <x v="673"/>
    <d v="2014-09-01T20:10:17"/>
  </r>
  <r>
    <n v="50000"/>
    <n v="15"/>
    <x v="2"/>
    <x v="0"/>
    <s v="USD"/>
    <n v="1407811627"/>
    <n v="1402627627"/>
    <b v="0"/>
    <n v="2"/>
    <b v="0"/>
    <s v="technology/wearables"/>
    <n v="2.9999999999999997E-4"/>
    <n v="25000"/>
    <x v="2"/>
    <x v="8"/>
    <x v="674"/>
    <d v="2014-08-12T02:47:07"/>
  </r>
  <r>
    <n v="6000"/>
    <n v="891"/>
    <x v="2"/>
    <x v="0"/>
    <s v="USD"/>
    <n v="1420095540"/>
    <n v="1417558804"/>
    <b v="0"/>
    <n v="26"/>
    <b v="0"/>
    <s v="technology/wearables"/>
    <n v="0.14849999999999999"/>
    <n v="230.76923076923077"/>
    <x v="2"/>
    <x v="8"/>
    <x v="675"/>
    <d v="2015-01-01T06:59:00"/>
  </r>
  <r>
    <n v="100000"/>
    <n v="1471"/>
    <x v="2"/>
    <x v="5"/>
    <s v="CAD"/>
    <n v="1423333581"/>
    <n v="1420741581"/>
    <b v="0"/>
    <n v="24"/>
    <b v="0"/>
    <s v="technology/wearables"/>
    <n v="1.4710000000000001E-2"/>
    <n v="4166.666666666667"/>
    <x v="2"/>
    <x v="8"/>
    <x v="676"/>
    <d v="2015-02-07T18:26:21"/>
  </r>
  <r>
    <n v="50000"/>
    <n v="12792"/>
    <x v="2"/>
    <x v="13"/>
    <s v="EUR"/>
    <n v="1467106895"/>
    <n v="1463218895"/>
    <b v="0"/>
    <n v="96"/>
    <b v="0"/>
    <s v="technology/wearables"/>
    <n v="0.25584000000000001"/>
    <n v="520.83333333333337"/>
    <x v="2"/>
    <x v="8"/>
    <x v="677"/>
    <d v="2016-06-28T09:41:35"/>
  </r>
  <r>
    <n v="29000"/>
    <n v="1108"/>
    <x v="2"/>
    <x v="0"/>
    <s v="USD"/>
    <n v="1463821338"/>
    <n v="1461229338"/>
    <b v="0"/>
    <n v="17"/>
    <b v="0"/>
    <s v="technology/wearables"/>
    <n v="3.8206896551724136E-2"/>
    <n v="1705.8823529411766"/>
    <x v="2"/>
    <x v="8"/>
    <x v="678"/>
    <d v="2016-05-21T09:02:18"/>
  </r>
  <r>
    <n v="57000"/>
    <n v="8827"/>
    <x v="2"/>
    <x v="0"/>
    <s v="USD"/>
    <n v="1472920909"/>
    <n v="1467736909"/>
    <b v="0"/>
    <n v="94"/>
    <b v="0"/>
    <s v="technology/wearables"/>
    <n v="0.15485964912280703"/>
    <n v="606.38297872340422"/>
    <x v="2"/>
    <x v="8"/>
    <x v="679"/>
    <d v="2016-09-03T16:41:49"/>
  </r>
  <r>
    <n v="75000"/>
    <n v="19434"/>
    <x v="2"/>
    <x v="0"/>
    <s v="USD"/>
    <n v="1410955331"/>
    <n v="1407931331"/>
    <b v="0"/>
    <n v="129"/>
    <b v="0"/>
    <s v="technology/wearables"/>
    <n v="0.25912000000000002"/>
    <n v="581.39534883720933"/>
    <x v="2"/>
    <x v="8"/>
    <x v="680"/>
    <d v="2014-09-17T12:02:11"/>
  </r>
  <r>
    <n v="2500"/>
    <n v="1"/>
    <x v="2"/>
    <x v="0"/>
    <s v="USD"/>
    <n v="1477509604"/>
    <n v="1474917604"/>
    <b v="0"/>
    <n v="1"/>
    <b v="0"/>
    <s v="technology/wearables"/>
    <n v="4.0000000000000002E-4"/>
    <n v="2500"/>
    <x v="2"/>
    <x v="8"/>
    <x v="681"/>
    <d v="2016-10-26T19:20:04"/>
  </r>
  <r>
    <n v="50000"/>
    <n v="53"/>
    <x v="2"/>
    <x v="0"/>
    <s v="USD"/>
    <n v="1489512122"/>
    <n v="1486923722"/>
    <b v="0"/>
    <n v="4"/>
    <b v="0"/>
    <s v="technology/wearables"/>
    <n v="1.06E-3"/>
    <n v="12500"/>
    <x v="2"/>
    <x v="8"/>
    <x v="682"/>
    <d v="2017-03-14T17:22:02"/>
  </r>
  <r>
    <n v="35000"/>
    <n v="298"/>
    <x v="2"/>
    <x v="0"/>
    <s v="USD"/>
    <n v="1477949764"/>
    <n v="1474493764"/>
    <b v="0"/>
    <n v="3"/>
    <b v="0"/>
    <s v="technology/wearables"/>
    <n v="8.5142857142857138E-3"/>
    <n v="11666.666666666666"/>
    <x v="2"/>
    <x v="8"/>
    <x v="683"/>
    <d v="2016-10-31T21:36:04"/>
  </r>
  <r>
    <n v="320000"/>
    <n v="23948"/>
    <x v="2"/>
    <x v="0"/>
    <s v="USD"/>
    <n v="1406257200"/>
    <n v="1403176891"/>
    <b v="0"/>
    <n v="135"/>
    <b v="0"/>
    <s v="technology/wearables"/>
    <n v="7.4837500000000001E-2"/>
    <n v="2370.3703703703704"/>
    <x v="2"/>
    <x v="8"/>
    <x v="684"/>
    <d v="2014-07-25T03:00:00"/>
  </r>
  <r>
    <n v="2000"/>
    <n v="553"/>
    <x v="2"/>
    <x v="0"/>
    <s v="USD"/>
    <n v="1421095672"/>
    <n v="1417207672"/>
    <b v="0"/>
    <n v="10"/>
    <b v="0"/>
    <s v="technology/wearables"/>
    <n v="0.27650000000000002"/>
    <n v="200"/>
    <x v="2"/>
    <x v="8"/>
    <x v="685"/>
    <d v="2015-01-12T20:47:52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100000"/>
    <n v="3550"/>
    <x v="2"/>
    <x v="14"/>
    <s v="MXN"/>
    <n v="1486317653"/>
    <n v="1481133653"/>
    <b v="0"/>
    <n v="6"/>
    <b v="0"/>
    <s v="technology/wearables"/>
    <n v="3.5499999999999997E-2"/>
    <n v="16666.666666666668"/>
    <x v="2"/>
    <x v="8"/>
    <x v="687"/>
    <d v="2017-02-05T18:00:53"/>
  </r>
  <r>
    <n v="20000"/>
    <n v="14598"/>
    <x v="2"/>
    <x v="0"/>
    <s v="USD"/>
    <n v="1444876253"/>
    <n v="1442284253"/>
    <b v="0"/>
    <n v="36"/>
    <b v="0"/>
    <s v="technology/wearables"/>
    <n v="0.72989999999999999"/>
    <n v="555.55555555555554"/>
    <x v="2"/>
    <x v="8"/>
    <x v="688"/>
    <d v="2015-10-15T02:30:53"/>
  </r>
  <r>
    <n v="200000"/>
    <n v="115297.5"/>
    <x v="2"/>
    <x v="0"/>
    <s v="USD"/>
    <n v="1481173140"/>
    <n v="1478016097"/>
    <b v="0"/>
    <n v="336"/>
    <b v="0"/>
    <s v="technology/wearables"/>
    <n v="0.57648750000000004"/>
    <n v="595.23809523809518"/>
    <x v="2"/>
    <x v="8"/>
    <x v="689"/>
    <d v="2016-12-08T04:59:00"/>
  </r>
  <r>
    <n v="20000"/>
    <n v="2468"/>
    <x v="2"/>
    <x v="0"/>
    <s v="USD"/>
    <n v="1473400800"/>
    <n v="1469718841"/>
    <b v="0"/>
    <n v="34"/>
    <b v="0"/>
    <s v="technology/wearables"/>
    <n v="0.1234"/>
    <n v="588.23529411764707"/>
    <x v="2"/>
    <x v="8"/>
    <x v="690"/>
    <d v="2016-09-09T06:00:00"/>
  </r>
  <r>
    <n v="50000"/>
    <n v="260"/>
    <x v="2"/>
    <x v="0"/>
    <s v="USD"/>
    <n v="1435711246"/>
    <n v="1433292046"/>
    <b v="0"/>
    <n v="10"/>
    <b v="0"/>
    <s v="technology/wearables"/>
    <n v="5.1999999999999998E-3"/>
    <n v="5000"/>
    <x v="2"/>
    <x v="8"/>
    <x v="691"/>
    <d v="2015-07-01T00:40:46"/>
  </r>
  <r>
    <n v="20000"/>
    <n v="1306"/>
    <x v="2"/>
    <x v="1"/>
    <s v="GBP"/>
    <n v="1482397263"/>
    <n v="1479805263"/>
    <b v="0"/>
    <n v="201"/>
    <b v="0"/>
    <s v="technology/wearables"/>
    <n v="6.5299999999999997E-2"/>
    <n v="99.50248756218906"/>
    <x v="2"/>
    <x v="8"/>
    <x v="692"/>
    <d v="2016-12-22T09:01:03"/>
  </r>
  <r>
    <n v="100000"/>
    <n v="35338"/>
    <x v="2"/>
    <x v="0"/>
    <s v="USD"/>
    <n v="1430421827"/>
    <n v="1427829827"/>
    <b v="0"/>
    <n v="296"/>
    <b v="0"/>
    <s v="technology/wearables"/>
    <n v="0.35338000000000003"/>
    <n v="337.83783783783781"/>
    <x v="2"/>
    <x v="8"/>
    <x v="693"/>
    <d v="2015-04-30T19:23:47"/>
  </r>
  <r>
    <n v="150000"/>
    <n v="590"/>
    <x v="2"/>
    <x v="0"/>
    <s v="USD"/>
    <n v="1485964559"/>
    <n v="1483372559"/>
    <b v="0"/>
    <n v="7"/>
    <b v="0"/>
    <s v="technology/wearables"/>
    <n v="3.933333333333333E-3"/>
    <n v="21428.571428571428"/>
    <x v="2"/>
    <x v="8"/>
    <x v="694"/>
    <d v="2017-02-01T15:55:59"/>
  </r>
  <r>
    <n v="60000"/>
    <n v="636"/>
    <x v="2"/>
    <x v="0"/>
    <s v="USD"/>
    <n v="1414758620"/>
    <n v="1412166620"/>
    <b v="0"/>
    <n v="7"/>
    <b v="0"/>
    <s v="technology/wearables"/>
    <n v="1.06E-2"/>
    <n v="8571.4285714285706"/>
    <x v="2"/>
    <x v="8"/>
    <x v="695"/>
    <d v="2014-10-31T12:30:20"/>
  </r>
  <r>
    <n v="175000"/>
    <n v="1"/>
    <x v="2"/>
    <x v="9"/>
    <s v="EUR"/>
    <n v="1406326502"/>
    <n v="1403734502"/>
    <b v="0"/>
    <n v="1"/>
    <b v="0"/>
    <s v="technology/wearables"/>
    <n v="5.7142857142857145E-6"/>
    <n v="175000"/>
    <x v="2"/>
    <x v="8"/>
    <x v="696"/>
    <d v="2014-07-25T22:15:02"/>
  </r>
  <r>
    <n v="5000"/>
    <n v="2319"/>
    <x v="2"/>
    <x v="12"/>
    <s v="EUR"/>
    <n v="1454502789"/>
    <n v="1453206789"/>
    <b v="0"/>
    <n v="114"/>
    <b v="0"/>
    <s v="technology/wearables"/>
    <n v="0.46379999999999999"/>
    <n v="43.859649122807021"/>
    <x v="2"/>
    <x v="8"/>
    <x v="697"/>
    <d v="2016-02-03T12:33:09"/>
  </r>
  <r>
    <n v="100000"/>
    <n v="15390"/>
    <x v="2"/>
    <x v="0"/>
    <s v="USD"/>
    <n v="1411005600"/>
    <n v="1408141245"/>
    <b v="0"/>
    <n v="29"/>
    <b v="0"/>
    <s v="technology/wearables"/>
    <n v="0.15390000000000001"/>
    <n v="3448.2758620689656"/>
    <x v="2"/>
    <x v="8"/>
    <x v="698"/>
    <d v="2014-09-18T02:00:00"/>
  </r>
  <r>
    <n v="130000"/>
    <n v="107148.74"/>
    <x v="2"/>
    <x v="0"/>
    <s v="USD"/>
    <n v="1385136000"/>
    <n v="1381923548"/>
    <b v="0"/>
    <n v="890"/>
    <b v="0"/>
    <s v="technology/wearables"/>
    <n v="0.824221076923077"/>
    <n v="146.06741573033707"/>
    <x v="2"/>
    <x v="8"/>
    <x v="699"/>
    <d v="2013-11-22T16:00:00"/>
  </r>
  <r>
    <n v="15000"/>
    <n v="403"/>
    <x v="2"/>
    <x v="3"/>
    <s v="EUR"/>
    <n v="1484065881"/>
    <n v="1481473881"/>
    <b v="0"/>
    <n v="31"/>
    <b v="0"/>
    <s v="technology/wearables"/>
    <n v="2.6866666666666667E-2"/>
    <n v="483.87096774193549"/>
    <x v="2"/>
    <x v="8"/>
    <x v="700"/>
    <d v="2017-01-10T16:31:21"/>
  </r>
  <r>
    <n v="23000"/>
    <n v="6118"/>
    <x v="2"/>
    <x v="1"/>
    <s v="GBP"/>
    <n v="1406130880"/>
    <n v="1403538880"/>
    <b v="0"/>
    <n v="21"/>
    <b v="0"/>
    <s v="technology/wearables"/>
    <n v="0.26600000000000001"/>
    <n v="1095.2380952380952"/>
    <x v="2"/>
    <x v="8"/>
    <x v="701"/>
    <d v="2014-07-23T15:54:40"/>
  </r>
  <r>
    <n v="15000"/>
    <n v="4622.01"/>
    <x v="2"/>
    <x v="0"/>
    <s v="USD"/>
    <n v="1480011987"/>
    <n v="1477416387"/>
    <b v="0"/>
    <n v="37"/>
    <b v="0"/>
    <s v="technology/wearables"/>
    <n v="0.30813400000000002"/>
    <n v="405.40540540540542"/>
    <x v="2"/>
    <x v="8"/>
    <x v="702"/>
    <d v="2016-11-24T18:26:27"/>
  </r>
  <r>
    <n v="15000"/>
    <n v="837"/>
    <x v="2"/>
    <x v="0"/>
    <s v="USD"/>
    <n v="1485905520"/>
    <n v="1481150949"/>
    <b v="0"/>
    <n v="7"/>
    <b v="0"/>
    <s v="technology/wearables"/>
    <n v="5.5800000000000002E-2"/>
    <n v="2142.8571428571427"/>
    <x v="2"/>
    <x v="8"/>
    <x v="703"/>
    <d v="2017-01-31T23:32:00"/>
  </r>
  <r>
    <n v="55000"/>
    <n v="481"/>
    <x v="2"/>
    <x v="5"/>
    <s v="CAD"/>
    <n v="1487565468"/>
    <n v="1482381468"/>
    <b v="0"/>
    <n v="4"/>
    <b v="0"/>
    <s v="technology/wearables"/>
    <n v="8.7454545454545458E-3"/>
    <n v="13750"/>
    <x v="2"/>
    <x v="8"/>
    <x v="704"/>
    <d v="2017-02-20T04:37:48"/>
  </r>
  <r>
    <n v="100000"/>
    <n v="977"/>
    <x v="2"/>
    <x v="9"/>
    <s v="EUR"/>
    <n v="1484999278"/>
    <n v="1482407278"/>
    <b v="0"/>
    <n v="5"/>
    <b v="0"/>
    <s v="technology/wearables"/>
    <n v="9.7699999999999992E-3"/>
    <n v="20000"/>
    <x v="2"/>
    <x v="8"/>
    <x v="705"/>
    <d v="2017-01-21T11:47:5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68000"/>
    <n v="53670.6"/>
    <x v="2"/>
    <x v="1"/>
    <s v="GBP"/>
    <n v="1483286127"/>
    <n v="1479830127"/>
    <b v="0"/>
    <n v="456"/>
    <b v="0"/>
    <s v="technology/wearables"/>
    <n v="0.78927352941176465"/>
    <n v="149.12280701754386"/>
    <x v="2"/>
    <x v="8"/>
    <x v="707"/>
    <d v="2017-01-01T15:55:27"/>
  </r>
  <r>
    <n v="40000"/>
    <n v="8837"/>
    <x v="2"/>
    <x v="1"/>
    <s v="GBP"/>
    <n v="1410616600"/>
    <n v="1405432600"/>
    <b v="0"/>
    <n v="369"/>
    <b v="0"/>
    <s v="technology/wearables"/>
    <n v="0.22092500000000001"/>
    <n v="108.40108401084011"/>
    <x v="2"/>
    <x v="8"/>
    <x v="708"/>
    <d v="2014-09-13T13:56:40"/>
  </r>
  <r>
    <n v="15000"/>
    <n v="61"/>
    <x v="2"/>
    <x v="0"/>
    <s v="USD"/>
    <n v="1417741159"/>
    <n v="1415149159"/>
    <b v="0"/>
    <n v="2"/>
    <b v="0"/>
    <s v="technology/wearables"/>
    <n v="4.0666666666666663E-3"/>
    <n v="7500"/>
    <x v="2"/>
    <x v="8"/>
    <x v="709"/>
    <d v="2014-12-05T00:59:19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100000"/>
    <n v="33791"/>
    <x v="2"/>
    <x v="9"/>
    <s v="EUR"/>
    <n v="1481716868"/>
    <n v="1478257268"/>
    <b v="0"/>
    <n v="338"/>
    <b v="0"/>
    <s v="technology/wearables"/>
    <n v="0.33790999999999999"/>
    <n v="295.85798816568047"/>
    <x v="2"/>
    <x v="8"/>
    <x v="711"/>
    <d v="2016-12-14T12:01:08"/>
  </r>
  <r>
    <n v="48500"/>
    <n v="105"/>
    <x v="2"/>
    <x v="0"/>
    <s v="USD"/>
    <n v="1455466832"/>
    <n v="1452874832"/>
    <b v="0"/>
    <n v="4"/>
    <b v="0"/>
    <s v="technology/wearables"/>
    <n v="2.1649484536082476E-3"/>
    <n v="12125"/>
    <x v="2"/>
    <x v="8"/>
    <x v="712"/>
    <d v="2016-02-14T16:20:32"/>
  </r>
  <r>
    <n v="25000"/>
    <n v="199"/>
    <x v="2"/>
    <x v="13"/>
    <s v="EUR"/>
    <n v="1465130532"/>
    <n v="1462538532"/>
    <b v="0"/>
    <n v="1"/>
    <b v="0"/>
    <s v="technology/wearables"/>
    <n v="7.9600000000000001E-3"/>
    <n v="25000"/>
    <x v="2"/>
    <x v="8"/>
    <x v="713"/>
    <d v="2016-06-05T12:42:12"/>
  </r>
  <r>
    <n v="15000"/>
    <n v="2249"/>
    <x v="2"/>
    <x v="0"/>
    <s v="USD"/>
    <n v="1488308082"/>
    <n v="1483124082"/>
    <b v="0"/>
    <n v="28"/>
    <b v="0"/>
    <s v="technology/wearables"/>
    <n v="0.14993333333333334"/>
    <n v="535.71428571428567"/>
    <x v="2"/>
    <x v="8"/>
    <x v="714"/>
    <d v="2017-02-28T18:54:42"/>
  </r>
  <r>
    <n v="27500"/>
    <n v="1389"/>
    <x v="2"/>
    <x v="0"/>
    <s v="USD"/>
    <n v="1446693040"/>
    <n v="1443233440"/>
    <b v="0"/>
    <n v="12"/>
    <b v="0"/>
    <s v="technology/wearables"/>
    <n v="5.0509090909090906E-2"/>
    <n v="2291.6666666666665"/>
    <x v="2"/>
    <x v="8"/>
    <x v="715"/>
    <d v="2015-11-05T03:10:40"/>
  </r>
  <r>
    <n v="7000"/>
    <n v="715"/>
    <x v="2"/>
    <x v="0"/>
    <s v="USD"/>
    <n v="1417392000"/>
    <n v="1414511307"/>
    <b v="0"/>
    <n v="16"/>
    <b v="0"/>
    <s v="technology/wearables"/>
    <n v="0.10214285714285715"/>
    <n v="437.5"/>
    <x v="2"/>
    <x v="8"/>
    <x v="716"/>
    <d v="2014-12-01T00:00:00"/>
  </r>
  <r>
    <n v="100000"/>
    <n v="305"/>
    <x v="2"/>
    <x v="0"/>
    <s v="USD"/>
    <n v="1409949002"/>
    <n v="1407357002"/>
    <b v="0"/>
    <n v="4"/>
    <b v="0"/>
    <s v="technology/wearables"/>
    <n v="3.0500000000000002E-3"/>
    <n v="25000"/>
    <x v="2"/>
    <x v="8"/>
    <x v="717"/>
    <d v="2014-09-05T20:30:02"/>
  </r>
  <r>
    <n v="12000"/>
    <n v="90"/>
    <x v="2"/>
    <x v="0"/>
    <s v="USD"/>
    <n v="1487397540"/>
    <n v="1484684247"/>
    <b v="0"/>
    <n v="4"/>
    <b v="0"/>
    <s v="technology/wearables"/>
    <n v="7.4999999999999997E-3"/>
    <n v="3000"/>
    <x v="2"/>
    <x v="8"/>
    <x v="718"/>
    <d v="2017-02-18T05:59:00"/>
  </r>
  <r>
    <n v="15000"/>
    <n v="194"/>
    <x v="2"/>
    <x v="0"/>
    <s v="USD"/>
    <n v="1456189076"/>
    <n v="1454979476"/>
    <b v="0"/>
    <n v="10"/>
    <b v="0"/>
    <s v="technology/wearables"/>
    <n v="1.2933333333333333E-2"/>
    <n v="1500"/>
    <x v="2"/>
    <x v="8"/>
    <x v="719"/>
    <d v="2016-02-23T00:57:56"/>
  </r>
  <r>
    <n v="1900"/>
    <n v="2735"/>
    <x v="0"/>
    <x v="0"/>
    <s v="USD"/>
    <n v="1327851291"/>
    <n v="1325432091"/>
    <b v="0"/>
    <n v="41"/>
    <b v="1"/>
    <s v="publishing/nonfiction"/>
    <n v="1.4394736842105262"/>
    <n v="46.341463414634148"/>
    <x v="3"/>
    <x v="9"/>
    <x v="720"/>
    <d v="2012-01-29T15:34:51"/>
  </r>
  <r>
    <n v="8200"/>
    <n v="10013"/>
    <x v="0"/>
    <x v="0"/>
    <s v="USD"/>
    <n v="1406900607"/>
    <n v="1403012607"/>
    <b v="0"/>
    <n v="119"/>
    <b v="1"/>
    <s v="publishing/nonfiction"/>
    <n v="1.2210975609756098"/>
    <n v="68.907563025210081"/>
    <x v="3"/>
    <x v="9"/>
    <x v="721"/>
    <d v="2014-08-01T13:43:27"/>
  </r>
  <r>
    <n v="25000"/>
    <n v="33006"/>
    <x v="0"/>
    <x v="0"/>
    <s v="USD"/>
    <n v="1333909178"/>
    <n v="1331320778"/>
    <b v="0"/>
    <n v="153"/>
    <b v="1"/>
    <s v="publishing/nonfiction"/>
    <n v="1.3202400000000001"/>
    <n v="163.3986928104575"/>
    <x v="3"/>
    <x v="9"/>
    <x v="722"/>
    <d v="2012-04-08T18:19:38"/>
  </r>
  <r>
    <n v="5000"/>
    <n v="5469"/>
    <x v="0"/>
    <x v="0"/>
    <s v="USD"/>
    <n v="1438228740"/>
    <n v="1435606549"/>
    <b v="0"/>
    <n v="100"/>
    <b v="1"/>
    <s v="publishing/nonfiction"/>
    <n v="1.0938000000000001"/>
    <n v="50"/>
    <x v="3"/>
    <x v="9"/>
    <x v="723"/>
    <d v="2015-07-30T03:59:00"/>
  </r>
  <r>
    <n v="7000"/>
    <n v="7383.01"/>
    <x v="0"/>
    <x v="0"/>
    <s v="USD"/>
    <n v="1309447163"/>
    <n v="1306855163"/>
    <b v="0"/>
    <n v="143"/>
    <b v="1"/>
    <s v="publishing/nonfiction"/>
    <n v="1.0547157142857144"/>
    <n v="48.951048951048953"/>
    <x v="3"/>
    <x v="9"/>
    <x v="724"/>
    <d v="2011-06-30T15:19:23"/>
  </r>
  <r>
    <n v="20000"/>
    <n v="20070"/>
    <x v="0"/>
    <x v="0"/>
    <s v="USD"/>
    <n v="1450018912"/>
    <n v="1447426912"/>
    <b v="0"/>
    <n v="140"/>
    <b v="1"/>
    <s v="publishing/nonfiction"/>
    <n v="1.0035000000000001"/>
    <n v="142.85714285714286"/>
    <x v="3"/>
    <x v="9"/>
    <x v="725"/>
    <d v="2015-12-13T15:01:52"/>
  </r>
  <r>
    <n v="2500"/>
    <n v="2535"/>
    <x v="0"/>
    <x v="0"/>
    <s v="USD"/>
    <n v="1365728487"/>
    <n v="1363136487"/>
    <b v="0"/>
    <n v="35"/>
    <b v="1"/>
    <s v="publishing/nonfiction"/>
    <n v="1.014"/>
    <n v="71.428571428571431"/>
    <x v="3"/>
    <x v="9"/>
    <x v="726"/>
    <d v="2013-04-12T01:01:27"/>
  </r>
  <r>
    <n v="3500"/>
    <n v="5443"/>
    <x v="0"/>
    <x v="0"/>
    <s v="USD"/>
    <n v="1358198400"/>
    <n v="1354580949"/>
    <b v="0"/>
    <n v="149"/>
    <b v="1"/>
    <s v="publishing/nonfiction"/>
    <n v="1.5551428571428572"/>
    <n v="23.48993288590604"/>
    <x v="3"/>
    <x v="9"/>
    <x v="727"/>
    <d v="2013-01-14T21:20:00"/>
  </r>
  <r>
    <n v="7500"/>
    <n v="7917.45"/>
    <x v="0"/>
    <x v="0"/>
    <s v="USD"/>
    <n v="1313957157"/>
    <n v="1310069157"/>
    <b v="0"/>
    <n v="130"/>
    <b v="1"/>
    <s v="publishing/nonfiction"/>
    <n v="1.05566"/>
    <n v="57.692307692307693"/>
    <x v="3"/>
    <x v="9"/>
    <x v="728"/>
    <d v="2011-08-21T20:05:57"/>
  </r>
  <r>
    <n v="4000"/>
    <n v="5226"/>
    <x v="0"/>
    <x v="0"/>
    <s v="USD"/>
    <n v="1348028861"/>
    <n v="1342844861"/>
    <b v="0"/>
    <n v="120"/>
    <b v="1"/>
    <s v="publishing/nonfiction"/>
    <n v="1.3065"/>
    <n v="33.333333333333336"/>
    <x v="3"/>
    <x v="9"/>
    <x v="729"/>
    <d v="2012-09-19T04:27:41"/>
  </r>
  <r>
    <n v="20000"/>
    <n v="26438"/>
    <x v="0"/>
    <x v="0"/>
    <s v="USD"/>
    <n v="1323280391"/>
    <n v="1320688391"/>
    <b v="0"/>
    <n v="265"/>
    <b v="1"/>
    <s v="publishing/nonfiction"/>
    <n v="1.3219000000000001"/>
    <n v="75.471698113207552"/>
    <x v="3"/>
    <x v="9"/>
    <x v="730"/>
    <d v="2011-12-07T17:53:11"/>
  </r>
  <r>
    <n v="5000"/>
    <n v="6300"/>
    <x v="0"/>
    <x v="0"/>
    <s v="USD"/>
    <n v="1327212000"/>
    <n v="1322852747"/>
    <b v="0"/>
    <n v="71"/>
    <b v="1"/>
    <s v="publishing/nonfiction"/>
    <n v="1.26"/>
    <n v="70.422535211267601"/>
    <x v="3"/>
    <x v="9"/>
    <x v="731"/>
    <d v="2012-01-22T06:00:00"/>
  </r>
  <r>
    <n v="40"/>
    <n v="64"/>
    <x v="0"/>
    <x v="1"/>
    <s v="GBP"/>
    <n v="1380449461"/>
    <n v="1375265461"/>
    <b v="0"/>
    <n v="13"/>
    <b v="1"/>
    <s v="publishing/nonfiction"/>
    <n v="1.6"/>
    <n v="3.0769230769230771"/>
    <x v="3"/>
    <x v="9"/>
    <x v="732"/>
    <d v="2013-09-29T10:11:01"/>
  </r>
  <r>
    <n v="2500"/>
    <n v="3012"/>
    <x v="0"/>
    <x v="1"/>
    <s v="GBP"/>
    <n v="1387533892"/>
    <n v="1384941892"/>
    <b v="0"/>
    <n v="169"/>
    <b v="1"/>
    <s v="publishing/nonfiction"/>
    <n v="1.2048000000000001"/>
    <n v="14.792899408284024"/>
    <x v="3"/>
    <x v="9"/>
    <x v="733"/>
    <d v="2013-12-20T10:04:52"/>
  </r>
  <r>
    <n v="8500"/>
    <n v="10670"/>
    <x v="0"/>
    <x v="5"/>
    <s v="CAD"/>
    <n v="1431147600"/>
    <n v="1428465420"/>
    <b v="0"/>
    <n v="57"/>
    <b v="1"/>
    <s v="publishing/nonfiction"/>
    <n v="1.2552941176470589"/>
    <n v="149.12280701754386"/>
    <x v="3"/>
    <x v="9"/>
    <x v="734"/>
    <d v="2015-05-09T05:00:00"/>
  </r>
  <r>
    <n v="47000"/>
    <n v="53771"/>
    <x v="0"/>
    <x v="0"/>
    <s v="USD"/>
    <n v="1417653540"/>
    <n v="1414975346"/>
    <b v="0"/>
    <n v="229"/>
    <b v="1"/>
    <s v="publishing/nonfiction"/>
    <n v="1.1440638297872341"/>
    <n v="205.24017467248908"/>
    <x v="3"/>
    <x v="9"/>
    <x v="735"/>
    <d v="2014-12-04T00:39:00"/>
  </r>
  <r>
    <n v="3600"/>
    <n v="11345"/>
    <x v="0"/>
    <x v="0"/>
    <s v="USD"/>
    <n v="1385009940"/>
    <n v="1383327440"/>
    <b v="0"/>
    <n v="108"/>
    <b v="1"/>
    <s v="publishing/nonfiction"/>
    <n v="3.151388888888889"/>
    <n v="33.333333333333336"/>
    <x v="3"/>
    <x v="9"/>
    <x v="736"/>
    <d v="2013-11-21T04:59:00"/>
  </r>
  <r>
    <n v="5000"/>
    <n v="6120"/>
    <x v="0"/>
    <x v="0"/>
    <s v="USD"/>
    <n v="1392408000"/>
    <n v="1390890987"/>
    <b v="0"/>
    <n v="108"/>
    <b v="1"/>
    <s v="publishing/nonfiction"/>
    <n v="1.224"/>
    <n v="46.296296296296298"/>
    <x v="3"/>
    <x v="9"/>
    <x v="737"/>
    <d v="2014-02-14T20:00:00"/>
  </r>
  <r>
    <n v="1500"/>
    <n v="1601"/>
    <x v="0"/>
    <x v="0"/>
    <s v="USD"/>
    <n v="1417409940"/>
    <n v="1414765794"/>
    <b v="0"/>
    <n v="41"/>
    <b v="1"/>
    <s v="publishing/nonfiction"/>
    <n v="1.0673333333333332"/>
    <n v="36.585365853658537"/>
    <x v="3"/>
    <x v="9"/>
    <x v="738"/>
    <d v="2014-12-01T04:59:00"/>
  </r>
  <r>
    <n v="6000"/>
    <n v="9500"/>
    <x v="0"/>
    <x v="0"/>
    <s v="USD"/>
    <n v="1407758629"/>
    <n v="1404907429"/>
    <b v="0"/>
    <n v="139"/>
    <b v="1"/>
    <s v="publishing/nonfiction"/>
    <n v="1.5833333333333333"/>
    <n v="43.165467625899282"/>
    <x v="3"/>
    <x v="9"/>
    <x v="739"/>
    <d v="2014-08-11T12:03:49"/>
  </r>
  <r>
    <n v="3000"/>
    <n v="3222"/>
    <x v="0"/>
    <x v="0"/>
    <s v="USD"/>
    <n v="1434857482"/>
    <n v="1433647882"/>
    <b v="0"/>
    <n v="19"/>
    <b v="1"/>
    <s v="publishing/nonfiction"/>
    <n v="1.0740000000000001"/>
    <n v="157.89473684210526"/>
    <x v="3"/>
    <x v="9"/>
    <x v="740"/>
    <d v="2015-06-21T03:31:22"/>
  </r>
  <r>
    <n v="13000"/>
    <n v="13293.8"/>
    <x v="0"/>
    <x v="0"/>
    <s v="USD"/>
    <n v="1370964806"/>
    <n v="1367940806"/>
    <b v="0"/>
    <n v="94"/>
    <b v="1"/>
    <s v="publishing/nonfiction"/>
    <n v="1.0226"/>
    <n v="138.29787234042553"/>
    <x v="3"/>
    <x v="9"/>
    <x v="741"/>
    <d v="2013-06-11T15:33:26"/>
  </r>
  <r>
    <n v="1400"/>
    <n v="1550"/>
    <x v="0"/>
    <x v="0"/>
    <s v="USD"/>
    <n v="1395435712"/>
    <n v="1392847312"/>
    <b v="0"/>
    <n v="23"/>
    <b v="1"/>
    <s v="publishing/nonfiction"/>
    <n v="1.1071428571428572"/>
    <n v="60.869565217391305"/>
    <x v="3"/>
    <x v="9"/>
    <x v="742"/>
    <d v="2014-03-21T21:01:52"/>
  </r>
  <r>
    <n v="550"/>
    <n v="814"/>
    <x v="0"/>
    <x v="0"/>
    <s v="USD"/>
    <n v="1334610000"/>
    <n v="1332435685"/>
    <b v="0"/>
    <n v="15"/>
    <b v="1"/>
    <s v="publishing/nonfiction"/>
    <n v="1.48"/>
    <n v="36.666666666666664"/>
    <x v="3"/>
    <x v="9"/>
    <x v="743"/>
    <d v="2012-04-16T21:00:00"/>
  </r>
  <r>
    <n v="5000"/>
    <n v="5116"/>
    <x v="0"/>
    <x v="0"/>
    <s v="USD"/>
    <n v="1355439503"/>
    <n v="1352847503"/>
    <b v="0"/>
    <n v="62"/>
    <b v="1"/>
    <s v="publishing/nonfiction"/>
    <n v="1.0232000000000001"/>
    <n v="80.645161290322577"/>
    <x v="3"/>
    <x v="9"/>
    <x v="744"/>
    <d v="2012-12-13T22:58:23"/>
  </r>
  <r>
    <n v="2220"/>
    <n v="3976"/>
    <x v="0"/>
    <x v="0"/>
    <s v="USD"/>
    <n v="1367588645"/>
    <n v="1364996645"/>
    <b v="0"/>
    <n v="74"/>
    <b v="1"/>
    <s v="publishing/nonfiction"/>
    <n v="1.7909909909909909"/>
    <n v="30"/>
    <x v="3"/>
    <x v="9"/>
    <x v="745"/>
    <d v="2013-05-03T13:44:05"/>
  </r>
  <r>
    <n v="2987"/>
    <n v="3318"/>
    <x v="0"/>
    <x v="0"/>
    <s v="USD"/>
    <n v="1348372740"/>
    <n v="1346806909"/>
    <b v="0"/>
    <n v="97"/>
    <b v="1"/>
    <s v="publishing/nonfiction"/>
    <n v="1.1108135252761968"/>
    <n v="30.793814432989691"/>
    <x v="3"/>
    <x v="9"/>
    <x v="746"/>
    <d v="2012-09-23T03:59:00"/>
  </r>
  <r>
    <n v="7000"/>
    <n v="7003"/>
    <x v="0"/>
    <x v="9"/>
    <s v="EUR"/>
    <n v="1421319240"/>
    <n v="1418649019"/>
    <b v="0"/>
    <n v="55"/>
    <b v="1"/>
    <s v="publishing/nonfiction"/>
    <n v="1.0004285714285714"/>
    <n v="127.27272727272727"/>
    <x v="3"/>
    <x v="9"/>
    <x v="747"/>
    <d v="2015-01-15T10:54:00"/>
  </r>
  <r>
    <n v="2000"/>
    <n v="2005"/>
    <x v="0"/>
    <x v="0"/>
    <s v="USD"/>
    <n v="1407701966"/>
    <n v="1405109966"/>
    <b v="0"/>
    <n v="44"/>
    <b v="1"/>
    <s v="publishing/nonfiction"/>
    <n v="1.0024999999999999"/>
    <n v="45.454545454545453"/>
    <x v="3"/>
    <x v="9"/>
    <x v="748"/>
    <d v="2014-08-10T20:19:26"/>
  </r>
  <r>
    <n v="10000"/>
    <n v="10556"/>
    <x v="0"/>
    <x v="0"/>
    <s v="USD"/>
    <n v="1485642930"/>
    <n v="1483050930"/>
    <b v="0"/>
    <n v="110"/>
    <b v="1"/>
    <s v="publishing/nonfiction"/>
    <n v="1.0556000000000001"/>
    <n v="90.909090909090907"/>
    <x v="3"/>
    <x v="9"/>
    <x v="749"/>
    <d v="2017-01-28T22:35:30"/>
  </r>
  <r>
    <n v="4444"/>
    <n v="4559"/>
    <x v="0"/>
    <x v="0"/>
    <s v="USD"/>
    <n v="1361739872"/>
    <n v="1359147872"/>
    <b v="0"/>
    <n v="59"/>
    <b v="1"/>
    <s v="publishing/nonfiction"/>
    <n v="1.0258775877587758"/>
    <n v="75.322033898305079"/>
    <x v="3"/>
    <x v="9"/>
    <x v="750"/>
    <d v="2013-02-24T21:04:32"/>
  </r>
  <r>
    <n v="3000"/>
    <n v="3555"/>
    <x v="0"/>
    <x v="0"/>
    <s v="USD"/>
    <n v="1312470475"/>
    <n v="1308496075"/>
    <b v="0"/>
    <n v="62"/>
    <b v="1"/>
    <s v="publishing/nonfiction"/>
    <n v="1.1850000000000001"/>
    <n v="48.387096774193552"/>
    <x v="3"/>
    <x v="9"/>
    <x v="751"/>
    <d v="2011-08-04T15:07:55"/>
  </r>
  <r>
    <n v="5000"/>
    <n v="5585"/>
    <x v="0"/>
    <x v="2"/>
    <s v="AUD"/>
    <n v="1476615600"/>
    <n v="1474884417"/>
    <b v="0"/>
    <n v="105"/>
    <b v="1"/>
    <s v="publishing/nonfiction"/>
    <n v="1.117"/>
    <n v="47.61904761904762"/>
    <x v="3"/>
    <x v="9"/>
    <x v="752"/>
    <d v="2016-10-16T11:00:00"/>
  </r>
  <r>
    <n v="10000"/>
    <n v="12800"/>
    <x v="0"/>
    <x v="0"/>
    <s v="USD"/>
    <n v="1423922991"/>
    <n v="1421330991"/>
    <b v="0"/>
    <n v="26"/>
    <b v="1"/>
    <s v="publishing/nonfiction"/>
    <n v="1.28"/>
    <n v="384.61538461538464"/>
    <x v="3"/>
    <x v="9"/>
    <x v="753"/>
    <d v="2015-02-14T14:09:51"/>
  </r>
  <r>
    <n v="2000"/>
    <n v="2075"/>
    <x v="0"/>
    <x v="0"/>
    <s v="USD"/>
    <n v="1357408721"/>
    <n v="1354816721"/>
    <b v="0"/>
    <n v="49"/>
    <b v="1"/>
    <s v="publishing/nonfiction"/>
    <n v="1.0375000000000001"/>
    <n v="40.816326530612244"/>
    <x v="3"/>
    <x v="9"/>
    <x v="754"/>
    <d v="2013-01-05T17:58:41"/>
  </r>
  <r>
    <n v="2500"/>
    <n v="2547.69"/>
    <x v="0"/>
    <x v="0"/>
    <s v="USD"/>
    <n v="1369010460"/>
    <n v="1366381877"/>
    <b v="0"/>
    <n v="68"/>
    <b v="1"/>
    <s v="publishing/nonfiction"/>
    <n v="1.0190760000000001"/>
    <n v="36.764705882352942"/>
    <x v="3"/>
    <x v="9"/>
    <x v="755"/>
    <d v="2013-05-20T00:41:00"/>
  </r>
  <r>
    <n v="700"/>
    <n v="824"/>
    <x v="0"/>
    <x v="0"/>
    <s v="USD"/>
    <n v="1303147459"/>
    <n v="1297880659"/>
    <b v="0"/>
    <n v="22"/>
    <b v="1"/>
    <s v="publishing/nonfiction"/>
    <n v="1.177142857142857"/>
    <n v="31.818181818181817"/>
    <x v="3"/>
    <x v="9"/>
    <x v="756"/>
    <d v="2011-04-18T17:24:19"/>
  </r>
  <r>
    <n v="250"/>
    <n v="595"/>
    <x v="0"/>
    <x v="0"/>
    <s v="USD"/>
    <n v="1354756714"/>
    <n v="1353547114"/>
    <b v="0"/>
    <n v="18"/>
    <b v="1"/>
    <s v="publishing/nonfiction"/>
    <n v="2.38"/>
    <n v="13.888888888888889"/>
    <x v="3"/>
    <x v="9"/>
    <x v="757"/>
    <d v="2012-12-06T01:18:34"/>
  </r>
  <r>
    <n v="2500"/>
    <n v="2550"/>
    <x v="0"/>
    <x v="0"/>
    <s v="USD"/>
    <n v="1286568268"/>
    <n v="1283976268"/>
    <b v="0"/>
    <n v="19"/>
    <b v="1"/>
    <s v="publishing/nonfiction"/>
    <n v="1.02"/>
    <n v="131.57894736842104"/>
    <x v="3"/>
    <x v="9"/>
    <x v="758"/>
    <d v="2010-10-08T20:04:28"/>
  </r>
  <r>
    <n v="5000"/>
    <n v="5096"/>
    <x v="0"/>
    <x v="1"/>
    <s v="GBP"/>
    <n v="1404892539"/>
    <n v="1401436539"/>
    <b v="0"/>
    <n v="99"/>
    <b v="1"/>
    <s v="publishing/nonfiction"/>
    <n v="1.0192000000000001"/>
    <n v="50.505050505050505"/>
    <x v="3"/>
    <x v="9"/>
    <x v="759"/>
    <d v="2014-07-09T07:55:3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5000"/>
    <n v="235"/>
    <x v="2"/>
    <x v="0"/>
    <s v="USD"/>
    <n v="1391364126"/>
    <n v="1388772126"/>
    <b v="0"/>
    <n v="6"/>
    <b v="0"/>
    <s v="publishing/fiction"/>
    <n v="4.7E-2"/>
    <n v="833.33333333333337"/>
    <x v="3"/>
    <x v="10"/>
    <x v="761"/>
    <d v="2014-02-02T18:02:06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4290"/>
    <n v="5"/>
    <x v="2"/>
    <x v="1"/>
    <s v="GBP"/>
    <n v="1376563408"/>
    <n v="1373971408"/>
    <b v="0"/>
    <n v="1"/>
    <b v="0"/>
    <s v="publishing/fiction"/>
    <n v="1.1655011655011655E-3"/>
    <n v="4290"/>
    <x v="3"/>
    <x v="10"/>
    <x v="763"/>
    <d v="2013-08-15T10:43:28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000"/>
    <n v="2521"/>
    <x v="2"/>
    <x v="0"/>
    <s v="USD"/>
    <n v="1413723684"/>
    <n v="1411131684"/>
    <b v="0"/>
    <n v="44"/>
    <b v="0"/>
    <s v="publishing/fiction"/>
    <n v="0.36014285714285715"/>
    <n v="159.09090909090909"/>
    <x v="3"/>
    <x v="10"/>
    <x v="765"/>
    <d v="2014-10-19T13:01:24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5000"/>
    <n v="177"/>
    <x v="2"/>
    <x v="0"/>
    <s v="USD"/>
    <n v="1432178810"/>
    <n v="1429586810"/>
    <b v="0"/>
    <n v="3"/>
    <b v="0"/>
    <s v="publishing/fiction"/>
    <n v="3.5400000000000001E-2"/>
    <n v="1666.6666666666667"/>
    <x v="3"/>
    <x v="10"/>
    <x v="767"/>
    <d v="2015-05-21T03:26:5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4000"/>
    <n v="1656"/>
    <x v="2"/>
    <x v="0"/>
    <s v="USD"/>
    <n v="1388102094"/>
    <n v="1385510094"/>
    <b v="0"/>
    <n v="52"/>
    <b v="0"/>
    <s v="publishing/fiction"/>
    <n v="0.41399999999999998"/>
    <n v="76.92307692307692"/>
    <x v="3"/>
    <x v="10"/>
    <x v="769"/>
    <d v="2013-12-26T23:54:54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38000"/>
    <n v="10"/>
    <x v="2"/>
    <x v="0"/>
    <s v="USD"/>
    <n v="1454183202"/>
    <n v="1449863202"/>
    <b v="0"/>
    <n v="1"/>
    <b v="0"/>
    <s v="publishing/fiction"/>
    <n v="2.631578947368421E-4"/>
    <n v="38000"/>
    <x v="3"/>
    <x v="10"/>
    <x v="771"/>
    <d v="2016-01-30T19:46:42"/>
  </r>
  <r>
    <n v="1500"/>
    <n v="50"/>
    <x v="2"/>
    <x v="0"/>
    <s v="USD"/>
    <n v="1257047940"/>
    <n v="1252718519"/>
    <b v="0"/>
    <n v="1"/>
    <b v="0"/>
    <s v="publishing/fiction"/>
    <n v="3.3333333333333333E-2"/>
    <n v="1500"/>
    <x v="3"/>
    <x v="10"/>
    <x v="772"/>
    <d v="2009-11-01T03:59:00"/>
  </r>
  <r>
    <n v="3759"/>
    <n v="32"/>
    <x v="2"/>
    <x v="1"/>
    <s v="GBP"/>
    <n v="1431298860"/>
    <n v="1428341985"/>
    <b v="0"/>
    <n v="2"/>
    <b v="0"/>
    <s v="publishing/fiction"/>
    <n v="8.5129023676509714E-3"/>
    <n v="1879.5"/>
    <x v="3"/>
    <x v="10"/>
    <x v="773"/>
    <d v="2015-05-10T23:01:00"/>
  </r>
  <r>
    <n v="500"/>
    <n v="351"/>
    <x v="2"/>
    <x v="0"/>
    <s v="USD"/>
    <n v="1393181018"/>
    <n v="1390589018"/>
    <b v="0"/>
    <n v="9"/>
    <b v="0"/>
    <s v="publishing/fiction"/>
    <n v="0.70199999999999996"/>
    <n v="55.555555555555557"/>
    <x v="3"/>
    <x v="10"/>
    <x v="774"/>
    <d v="2014-02-23T18:43:38"/>
  </r>
  <r>
    <n v="10000"/>
    <n v="170"/>
    <x v="2"/>
    <x v="0"/>
    <s v="USD"/>
    <n v="1323998795"/>
    <n v="1321406795"/>
    <b v="0"/>
    <n v="5"/>
    <b v="0"/>
    <s v="publishing/fiction"/>
    <n v="1.7000000000000001E-2"/>
    <n v="2000"/>
    <x v="3"/>
    <x v="10"/>
    <x v="775"/>
    <d v="2011-12-16T01:26:35"/>
  </r>
  <r>
    <n v="7000"/>
    <n v="3598"/>
    <x v="2"/>
    <x v="0"/>
    <s v="USD"/>
    <n v="1444539600"/>
    <n v="1441297645"/>
    <b v="0"/>
    <n v="57"/>
    <b v="0"/>
    <s v="publishing/fiction"/>
    <n v="0.51400000000000001"/>
    <n v="122.80701754385964"/>
    <x v="3"/>
    <x v="10"/>
    <x v="776"/>
    <d v="2015-10-11T05:00:00"/>
  </r>
  <r>
    <n v="3000"/>
    <n v="21"/>
    <x v="2"/>
    <x v="0"/>
    <s v="USD"/>
    <n v="1375313577"/>
    <n v="1372721577"/>
    <b v="0"/>
    <n v="3"/>
    <b v="0"/>
    <s v="publishing/fiction"/>
    <n v="7.0000000000000001E-3"/>
    <n v="1000"/>
    <x v="3"/>
    <x v="10"/>
    <x v="777"/>
    <d v="2013-07-31T23:32:57"/>
  </r>
  <r>
    <n v="500"/>
    <n v="2"/>
    <x v="2"/>
    <x v="0"/>
    <s v="USD"/>
    <n v="1398876680"/>
    <n v="1396284680"/>
    <b v="0"/>
    <n v="1"/>
    <b v="0"/>
    <s v="publishing/fiction"/>
    <n v="4.0000000000000001E-3"/>
    <n v="500"/>
    <x v="3"/>
    <x v="10"/>
    <x v="778"/>
    <d v="2014-04-30T16:51:20"/>
  </r>
  <r>
    <n v="15000"/>
    <n v="400"/>
    <x v="2"/>
    <x v="0"/>
    <s v="USD"/>
    <n v="1287115200"/>
    <n v="1284567905"/>
    <b v="0"/>
    <n v="6"/>
    <b v="0"/>
    <s v="publishing/fiction"/>
    <n v="2.6666666666666668E-2"/>
    <n v="2500"/>
    <x v="3"/>
    <x v="10"/>
    <x v="779"/>
    <d v="2010-10-15T04:00:00"/>
  </r>
  <r>
    <n v="1000"/>
    <n v="1040"/>
    <x v="0"/>
    <x v="0"/>
    <s v="USD"/>
    <n v="1304439025"/>
    <n v="1301847025"/>
    <b v="0"/>
    <n v="27"/>
    <b v="1"/>
    <s v="music/rock"/>
    <n v="1.04"/>
    <n v="37.037037037037038"/>
    <x v="4"/>
    <x v="11"/>
    <x v="780"/>
    <d v="2011-05-03T16:10:25"/>
  </r>
  <r>
    <n v="800"/>
    <n v="1065.23"/>
    <x v="0"/>
    <x v="0"/>
    <s v="USD"/>
    <n v="1370649674"/>
    <n v="1368057674"/>
    <b v="0"/>
    <n v="25"/>
    <b v="1"/>
    <s v="music/rock"/>
    <n v="1.3315375"/>
    <n v="32"/>
    <x v="4"/>
    <x v="11"/>
    <x v="781"/>
    <d v="2013-06-08T00:01:14"/>
  </r>
  <r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1500"/>
    <n v="2222"/>
    <x v="0"/>
    <x v="0"/>
    <s v="USD"/>
    <n v="1335564000"/>
    <n v="1332182049"/>
    <b v="0"/>
    <n v="35"/>
    <b v="1"/>
    <s v="music/rock"/>
    <n v="1.4813333333333334"/>
    <n v="42.857142857142854"/>
    <x v="4"/>
    <x v="11"/>
    <x v="783"/>
    <d v="2012-04-27T22:00:00"/>
  </r>
  <r>
    <n v="1000"/>
    <n v="1025"/>
    <x v="0"/>
    <x v="0"/>
    <s v="USD"/>
    <n v="1395023719"/>
    <n v="1391571319"/>
    <b v="0"/>
    <n v="10"/>
    <b v="1"/>
    <s v="music/rock"/>
    <n v="1.0249999999999999"/>
    <n v="100"/>
    <x v="4"/>
    <x v="11"/>
    <x v="784"/>
    <d v="2014-03-17T02:35:19"/>
  </r>
  <r>
    <n v="500"/>
    <n v="903.14"/>
    <x v="0"/>
    <x v="0"/>
    <s v="USD"/>
    <n v="1362060915"/>
    <n v="1359468915"/>
    <b v="0"/>
    <n v="29"/>
    <b v="1"/>
    <s v="music/rock"/>
    <n v="1.8062799999999999"/>
    <n v="17.241379310344829"/>
    <x v="4"/>
    <x v="11"/>
    <x v="785"/>
    <d v="2013-02-28T14:15:15"/>
  </r>
  <r>
    <n v="5000"/>
    <n v="7140"/>
    <x v="0"/>
    <x v="0"/>
    <s v="USD"/>
    <n v="1336751220"/>
    <n v="1331774434"/>
    <b v="0"/>
    <n v="44"/>
    <b v="1"/>
    <s v="music/rock"/>
    <n v="1.4279999999999999"/>
    <n v="113.63636363636364"/>
    <x v="4"/>
    <x v="11"/>
    <x v="786"/>
    <d v="2012-05-11T15:47:00"/>
  </r>
  <r>
    <n v="1200"/>
    <n v="1370"/>
    <x v="0"/>
    <x v="0"/>
    <s v="USD"/>
    <n v="1383318226"/>
    <n v="1380726226"/>
    <b v="0"/>
    <n v="17"/>
    <b v="1"/>
    <s v="music/rock"/>
    <n v="1.1416666666666666"/>
    <n v="70.588235294117652"/>
    <x v="4"/>
    <x v="11"/>
    <x v="787"/>
    <d v="2013-11-01T15:03:46"/>
  </r>
  <r>
    <n v="1000"/>
    <n v="2035.05"/>
    <x v="0"/>
    <x v="0"/>
    <s v="USD"/>
    <n v="1341633540"/>
    <n v="1338336588"/>
    <b v="0"/>
    <n v="34"/>
    <b v="1"/>
    <s v="music/rock"/>
    <n v="2.03505"/>
    <n v="29.411764705882351"/>
    <x v="4"/>
    <x v="11"/>
    <x v="788"/>
    <d v="2012-07-07T03:59:00"/>
  </r>
  <r>
    <n v="1700"/>
    <n v="1860"/>
    <x v="0"/>
    <x v="0"/>
    <s v="USD"/>
    <n v="1358755140"/>
    <n v="1357187280"/>
    <b v="0"/>
    <n v="14"/>
    <b v="1"/>
    <s v="music/rock"/>
    <n v="1.0941176470588236"/>
    <n v="121.42857142857143"/>
    <x v="4"/>
    <x v="11"/>
    <x v="789"/>
    <d v="2013-01-21T07:59:00"/>
  </r>
  <r>
    <n v="10000"/>
    <n v="14437.46"/>
    <x v="0"/>
    <x v="0"/>
    <s v="USD"/>
    <n v="1359680939"/>
    <n v="1357088939"/>
    <b v="0"/>
    <n v="156"/>
    <b v="1"/>
    <s v="music/rock"/>
    <n v="1.443746"/>
    <n v="64.102564102564102"/>
    <x v="4"/>
    <x v="11"/>
    <x v="790"/>
    <d v="2013-02-01T01:08:59"/>
  </r>
  <r>
    <n v="7500"/>
    <n v="7790"/>
    <x v="0"/>
    <x v="0"/>
    <s v="USD"/>
    <n v="1384322340"/>
    <n v="1381430646"/>
    <b v="0"/>
    <n v="128"/>
    <b v="1"/>
    <s v="music/rock"/>
    <n v="1.0386666666666666"/>
    <n v="58.59375"/>
    <x v="4"/>
    <x v="11"/>
    <x v="791"/>
    <d v="2013-11-13T05:59:00"/>
  </r>
  <r>
    <n v="2500"/>
    <n v="2511.11"/>
    <x v="0"/>
    <x v="0"/>
    <s v="USD"/>
    <n v="1383861483"/>
    <n v="1381265883"/>
    <b v="0"/>
    <n v="60"/>
    <b v="1"/>
    <s v="music/rock"/>
    <n v="1.0044440000000001"/>
    <n v="41.666666666666664"/>
    <x v="4"/>
    <x v="11"/>
    <x v="792"/>
    <d v="2013-11-07T21:58:03"/>
  </r>
  <r>
    <n v="2750"/>
    <n v="2826.43"/>
    <x v="0"/>
    <x v="0"/>
    <s v="USD"/>
    <n v="1372827540"/>
    <n v="1371491244"/>
    <b v="0"/>
    <n v="32"/>
    <b v="1"/>
    <s v="music/rock"/>
    <n v="1.0277927272727272"/>
    <n v="85.9375"/>
    <x v="4"/>
    <x v="11"/>
    <x v="793"/>
    <d v="2013-07-03T04:59:00"/>
  </r>
  <r>
    <n v="8000"/>
    <n v="8425"/>
    <x v="0"/>
    <x v="0"/>
    <s v="USD"/>
    <n v="1315242360"/>
    <n v="1310438737"/>
    <b v="0"/>
    <n v="53"/>
    <b v="1"/>
    <s v="music/rock"/>
    <n v="1.0531250000000001"/>
    <n v="150.9433962264151"/>
    <x v="4"/>
    <x v="11"/>
    <x v="794"/>
    <d v="2011-09-05T17:06:00"/>
  </r>
  <r>
    <n v="14000"/>
    <n v="15650"/>
    <x v="0"/>
    <x v="0"/>
    <s v="USD"/>
    <n v="1333774740"/>
    <n v="1330094566"/>
    <b v="0"/>
    <n v="184"/>
    <b v="1"/>
    <s v="music/rock"/>
    <n v="1.1178571428571429"/>
    <n v="76.086956521739125"/>
    <x v="4"/>
    <x v="11"/>
    <x v="795"/>
    <d v="2012-04-07T04:59:00"/>
  </r>
  <r>
    <n v="10000"/>
    <n v="10135"/>
    <x v="0"/>
    <x v="0"/>
    <s v="USD"/>
    <n v="1379279400"/>
    <n v="1376687485"/>
    <b v="0"/>
    <n v="90"/>
    <b v="1"/>
    <s v="music/rock"/>
    <n v="1.0135000000000001"/>
    <n v="111.11111111111111"/>
    <x v="4"/>
    <x v="11"/>
    <x v="796"/>
    <d v="2013-09-15T21:10:00"/>
  </r>
  <r>
    <n v="3000"/>
    <n v="3226"/>
    <x v="0"/>
    <x v="0"/>
    <s v="USD"/>
    <n v="1335672000"/>
    <n v="1332978688"/>
    <b v="0"/>
    <n v="71"/>
    <b v="1"/>
    <s v="music/rock"/>
    <n v="1.0753333333333333"/>
    <n v="42.25352112676056"/>
    <x v="4"/>
    <x v="11"/>
    <x v="797"/>
    <d v="2012-04-29T04:00:00"/>
  </r>
  <r>
    <n v="3500"/>
    <n v="4021"/>
    <x v="0"/>
    <x v="0"/>
    <s v="USD"/>
    <n v="1412086187"/>
    <n v="1409494187"/>
    <b v="0"/>
    <n v="87"/>
    <b v="1"/>
    <s v="music/rock"/>
    <n v="1.1488571428571428"/>
    <n v="40.229885057471265"/>
    <x v="4"/>
    <x v="11"/>
    <x v="798"/>
    <d v="2014-09-30T14:09:47"/>
  </r>
  <r>
    <n v="5000"/>
    <n v="5001"/>
    <x v="0"/>
    <x v="0"/>
    <s v="USD"/>
    <n v="1335542446"/>
    <n v="1332950446"/>
    <b v="0"/>
    <n v="28"/>
    <b v="1"/>
    <s v="music/rock"/>
    <n v="1.0002"/>
    <n v="178.57142857142858"/>
    <x v="4"/>
    <x v="11"/>
    <x v="799"/>
    <d v="2012-04-27T16:00:46"/>
  </r>
  <r>
    <n v="1500"/>
    <n v="2282"/>
    <x v="0"/>
    <x v="1"/>
    <s v="GBP"/>
    <n v="1410431054"/>
    <n v="1407839054"/>
    <b v="0"/>
    <n v="56"/>
    <b v="1"/>
    <s v="music/rock"/>
    <n v="1.5213333333333334"/>
    <n v="26.785714285714285"/>
    <x v="4"/>
    <x v="11"/>
    <x v="800"/>
    <d v="2014-09-11T10:24:14"/>
  </r>
  <r>
    <n v="2000"/>
    <n v="2230.4299999999998"/>
    <x v="0"/>
    <x v="0"/>
    <s v="USD"/>
    <n v="1309547120"/>
    <n v="1306955120"/>
    <b v="0"/>
    <n v="51"/>
    <b v="1"/>
    <s v="music/rock"/>
    <n v="1.1152149999999998"/>
    <n v="39.215686274509807"/>
    <x v="4"/>
    <x v="11"/>
    <x v="801"/>
    <d v="2011-07-01T19:05:20"/>
  </r>
  <r>
    <n v="6000"/>
    <n v="6080"/>
    <x v="0"/>
    <x v="0"/>
    <s v="USD"/>
    <n v="1347854700"/>
    <n v="1343867524"/>
    <b v="0"/>
    <n v="75"/>
    <b v="1"/>
    <s v="music/rock"/>
    <n v="1.0133333333333334"/>
    <n v="80"/>
    <x v="4"/>
    <x v="11"/>
    <x v="802"/>
    <d v="2012-09-17T04:05:00"/>
  </r>
  <r>
    <n v="2300"/>
    <n v="2835"/>
    <x v="0"/>
    <x v="0"/>
    <s v="USD"/>
    <n v="1306630800"/>
    <n v="1304376478"/>
    <b v="0"/>
    <n v="38"/>
    <b v="1"/>
    <s v="music/rock"/>
    <n v="1.232608695652174"/>
    <n v="60.526315789473685"/>
    <x v="4"/>
    <x v="11"/>
    <x v="803"/>
    <d v="2011-05-29T01:00:00"/>
  </r>
  <r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3000"/>
    <n v="3150"/>
    <x v="0"/>
    <x v="0"/>
    <s v="USD"/>
    <n v="1310857200"/>
    <n v="1306525512"/>
    <b v="0"/>
    <n v="54"/>
    <b v="1"/>
    <s v="music/rock"/>
    <n v="1.05"/>
    <n v="55.555555555555557"/>
    <x v="4"/>
    <x v="11"/>
    <x v="805"/>
    <d v="2011-07-16T23:00:00"/>
  </r>
  <r>
    <n v="8000"/>
    <n v="8355"/>
    <x v="0"/>
    <x v="0"/>
    <s v="USD"/>
    <n v="1315413339"/>
    <n v="1312821339"/>
    <b v="0"/>
    <n v="71"/>
    <b v="1"/>
    <s v="music/rock"/>
    <n v="1.0443750000000001"/>
    <n v="112.67605633802818"/>
    <x v="4"/>
    <x v="11"/>
    <x v="806"/>
    <d v="2011-09-07T16:35:39"/>
  </r>
  <r>
    <n v="4000"/>
    <n v="4205"/>
    <x v="0"/>
    <x v="0"/>
    <s v="USD"/>
    <n v="1488333600"/>
    <n v="1485270311"/>
    <b v="0"/>
    <n v="57"/>
    <b v="1"/>
    <s v="music/rock"/>
    <n v="1.05125"/>
    <n v="70.175438596491233"/>
    <x v="4"/>
    <x v="11"/>
    <x v="807"/>
    <d v="2017-03-01T02:00:00"/>
  </r>
  <r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4000"/>
    <n v="4151"/>
    <x v="0"/>
    <x v="0"/>
    <s v="USD"/>
    <n v="1390161630"/>
    <n v="1387569630"/>
    <b v="0"/>
    <n v="52"/>
    <b v="1"/>
    <s v="music/rock"/>
    <n v="1.03775"/>
    <n v="76.92307692307692"/>
    <x v="4"/>
    <x v="11"/>
    <x v="809"/>
    <d v="2014-01-19T20:00:30"/>
  </r>
  <r>
    <n v="1500"/>
    <n v="1575"/>
    <x v="0"/>
    <x v="0"/>
    <s v="USD"/>
    <n v="1346462462"/>
    <n v="1343870462"/>
    <b v="0"/>
    <n v="27"/>
    <b v="1"/>
    <s v="music/rock"/>
    <n v="1.05"/>
    <n v="55.555555555555557"/>
    <x v="4"/>
    <x v="11"/>
    <x v="810"/>
    <d v="2012-09-01T01:21:02"/>
  </r>
  <r>
    <n v="1000"/>
    <n v="1040"/>
    <x v="0"/>
    <x v="0"/>
    <s v="USD"/>
    <n v="1373475120"/>
    <n v="1371569202"/>
    <b v="0"/>
    <n v="12"/>
    <b v="1"/>
    <s v="music/rock"/>
    <n v="1.04"/>
    <n v="83.333333333333329"/>
    <x v="4"/>
    <x v="11"/>
    <x v="811"/>
    <d v="2013-07-10T16:52:00"/>
  </r>
  <r>
    <n v="600"/>
    <n v="911"/>
    <x v="0"/>
    <x v="0"/>
    <s v="USD"/>
    <n v="1362146280"/>
    <n v="1357604752"/>
    <b v="0"/>
    <n v="33"/>
    <b v="1"/>
    <s v="music/rock"/>
    <n v="1.5183333333333333"/>
    <n v="18.181818181818183"/>
    <x v="4"/>
    <x v="11"/>
    <x v="812"/>
    <d v="2013-03-01T13:58:00"/>
  </r>
  <r>
    <n v="1500"/>
    <n v="2399.94"/>
    <x v="0"/>
    <x v="0"/>
    <s v="USD"/>
    <n v="1342825365"/>
    <n v="1340233365"/>
    <b v="0"/>
    <n v="96"/>
    <b v="1"/>
    <s v="music/rock"/>
    <n v="1.59996"/>
    <n v="15.625"/>
    <x v="4"/>
    <x v="11"/>
    <x v="813"/>
    <d v="2012-07-20T23:02:45"/>
  </r>
  <r>
    <n v="1000"/>
    <n v="1273"/>
    <x v="0"/>
    <x v="0"/>
    <s v="USD"/>
    <n v="1306865040"/>
    <n v="1305568201"/>
    <b v="0"/>
    <n v="28"/>
    <b v="1"/>
    <s v="music/rock"/>
    <n v="1.2729999999999999"/>
    <n v="35.714285714285715"/>
    <x v="4"/>
    <x v="11"/>
    <x v="814"/>
    <d v="2011-05-31T18:04:00"/>
  </r>
  <r>
    <n v="4000"/>
    <n v="4280"/>
    <x v="0"/>
    <x v="0"/>
    <s v="USD"/>
    <n v="1414879303"/>
    <n v="1412287303"/>
    <b v="0"/>
    <n v="43"/>
    <b v="1"/>
    <s v="music/rock"/>
    <n v="1.07"/>
    <n v="93.023255813953483"/>
    <x v="4"/>
    <x v="11"/>
    <x v="815"/>
    <d v="2014-11-01T22:01:43"/>
  </r>
  <r>
    <n v="7000"/>
    <n v="8058.55"/>
    <x v="0"/>
    <x v="0"/>
    <s v="USD"/>
    <n v="1365489000"/>
    <n v="1362776043"/>
    <b v="0"/>
    <n v="205"/>
    <b v="1"/>
    <s v="music/rock"/>
    <n v="1.1512214285714286"/>
    <n v="34.146341463414636"/>
    <x v="4"/>
    <x v="11"/>
    <x v="816"/>
    <d v="2013-04-09T06:30:00"/>
  </r>
  <r>
    <n v="1500"/>
    <n v="2056.66"/>
    <x v="0"/>
    <x v="0"/>
    <s v="USD"/>
    <n v="1331441940"/>
    <n v="1326810211"/>
    <b v="0"/>
    <n v="23"/>
    <b v="1"/>
    <s v="music/rock"/>
    <n v="1.3711066666666665"/>
    <n v="65.217391304347828"/>
    <x v="4"/>
    <x v="11"/>
    <x v="817"/>
    <d v="2012-03-11T04:59:00"/>
  </r>
  <r>
    <n v="350"/>
    <n v="545"/>
    <x v="0"/>
    <x v="0"/>
    <s v="USD"/>
    <n v="1344358860"/>
    <n v="1343682681"/>
    <b v="0"/>
    <n v="19"/>
    <b v="1"/>
    <s v="music/rock"/>
    <n v="1.5571428571428572"/>
    <n v="18.421052631578949"/>
    <x v="4"/>
    <x v="11"/>
    <x v="818"/>
    <d v="2012-08-07T17:01:00"/>
  </r>
  <r>
    <n v="400"/>
    <n v="435"/>
    <x v="0"/>
    <x v="0"/>
    <s v="USD"/>
    <n v="1387601040"/>
    <n v="1386806254"/>
    <b v="0"/>
    <n v="14"/>
    <b v="1"/>
    <s v="music/rock"/>
    <n v="1.0874999999999999"/>
    <n v="28.571428571428573"/>
    <x v="4"/>
    <x v="11"/>
    <x v="819"/>
    <d v="2013-12-21T04:44:00"/>
  </r>
  <r>
    <n v="2000"/>
    <n v="2681"/>
    <x v="0"/>
    <x v="0"/>
    <s v="USD"/>
    <n v="1402290000"/>
    <n v="1399666342"/>
    <b v="0"/>
    <n v="38"/>
    <b v="1"/>
    <s v="music/rock"/>
    <n v="1.3405"/>
    <n v="52.631578947368418"/>
    <x v="4"/>
    <x v="11"/>
    <x v="820"/>
    <d v="2014-06-09T05:00:00"/>
  </r>
  <r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3000"/>
    <n v="3575"/>
    <x v="0"/>
    <x v="0"/>
    <s v="USD"/>
    <n v="1349477050"/>
    <n v="1346885050"/>
    <b v="0"/>
    <n v="69"/>
    <b v="1"/>
    <s v="music/rock"/>
    <n v="1.1916666666666667"/>
    <n v="43.478260869565219"/>
    <x v="4"/>
    <x v="11"/>
    <x v="822"/>
    <d v="2012-10-05T22:44:10"/>
  </r>
  <r>
    <n v="800"/>
    <n v="1436"/>
    <x v="0"/>
    <x v="0"/>
    <s v="USD"/>
    <n v="1427062852"/>
    <n v="1424474452"/>
    <b v="0"/>
    <n v="33"/>
    <b v="1"/>
    <s v="music/rock"/>
    <n v="1.7949999999999999"/>
    <n v="24.242424242424242"/>
    <x v="4"/>
    <x v="11"/>
    <x v="823"/>
    <d v="2015-03-22T22:20:52"/>
  </r>
  <r>
    <n v="1600"/>
    <n v="2150.1"/>
    <x v="0"/>
    <x v="0"/>
    <s v="USD"/>
    <n v="1271573940"/>
    <n v="1268459318"/>
    <b v="0"/>
    <n v="54"/>
    <b v="1"/>
    <s v="music/rock"/>
    <n v="1.3438124999999999"/>
    <n v="29.62962962962963"/>
    <x v="4"/>
    <x v="11"/>
    <x v="824"/>
    <d v="2010-04-18T06:59:00"/>
  </r>
  <r>
    <n v="12500"/>
    <n v="12554"/>
    <x v="0"/>
    <x v="0"/>
    <s v="USD"/>
    <n v="1351495284"/>
    <n v="1349335284"/>
    <b v="0"/>
    <n v="99"/>
    <b v="1"/>
    <s v="music/rock"/>
    <n v="1.0043200000000001"/>
    <n v="126.26262626262626"/>
    <x v="4"/>
    <x v="11"/>
    <x v="825"/>
    <d v="2012-10-29T07:21:24"/>
  </r>
  <r>
    <n v="5500"/>
    <n v="5580"/>
    <x v="0"/>
    <x v="0"/>
    <s v="USD"/>
    <n v="1332719730"/>
    <n v="1330908930"/>
    <b v="0"/>
    <n v="49"/>
    <b v="1"/>
    <s v="music/rock"/>
    <n v="1.0145454545454546"/>
    <n v="112.24489795918367"/>
    <x v="4"/>
    <x v="11"/>
    <x v="826"/>
    <d v="2012-03-25T23:55:30"/>
  </r>
  <r>
    <n v="300"/>
    <n v="310"/>
    <x v="0"/>
    <x v="0"/>
    <s v="USD"/>
    <n v="1329248940"/>
    <n v="1326972107"/>
    <b v="0"/>
    <n v="11"/>
    <b v="1"/>
    <s v="music/rock"/>
    <n v="1.0333333333333334"/>
    <n v="27.272727272727273"/>
    <x v="4"/>
    <x v="11"/>
    <x v="827"/>
    <d v="2012-02-14T19:49:00"/>
  </r>
  <r>
    <n v="1300"/>
    <n v="1391"/>
    <x v="0"/>
    <x v="0"/>
    <s v="USD"/>
    <n v="1340641440"/>
    <n v="1339549982"/>
    <b v="0"/>
    <n v="38"/>
    <b v="1"/>
    <s v="music/rock"/>
    <n v="1.07"/>
    <n v="34.210526315789473"/>
    <x v="4"/>
    <x v="11"/>
    <x v="828"/>
    <d v="2012-06-25T16:24:00"/>
  </r>
  <r>
    <n v="500"/>
    <n v="520"/>
    <x v="0"/>
    <x v="1"/>
    <s v="GBP"/>
    <n v="1468437240"/>
    <n v="1463253240"/>
    <b v="0"/>
    <n v="16"/>
    <b v="1"/>
    <s v="music/rock"/>
    <n v="1.04"/>
    <n v="31.25"/>
    <x v="4"/>
    <x v="11"/>
    <x v="829"/>
    <d v="2016-07-13T19:14:00"/>
  </r>
  <r>
    <n v="1800"/>
    <n v="1941"/>
    <x v="0"/>
    <x v="0"/>
    <s v="USD"/>
    <n v="1363952225"/>
    <n v="1361363825"/>
    <b v="0"/>
    <n v="32"/>
    <b v="1"/>
    <s v="music/rock"/>
    <n v="1.0783333333333334"/>
    <n v="56.25"/>
    <x v="4"/>
    <x v="11"/>
    <x v="830"/>
    <d v="2013-03-22T11:37:05"/>
  </r>
  <r>
    <n v="1500"/>
    <n v="3500"/>
    <x v="0"/>
    <x v="0"/>
    <s v="USD"/>
    <n v="1335540694"/>
    <n v="1332948694"/>
    <b v="0"/>
    <n v="20"/>
    <b v="1"/>
    <s v="music/rock"/>
    <n v="2.3333333333333335"/>
    <n v="75"/>
    <x v="4"/>
    <x v="11"/>
    <x v="831"/>
    <d v="2012-04-27T15:31:34"/>
  </r>
  <r>
    <n v="15000"/>
    <n v="15091.06"/>
    <x v="0"/>
    <x v="0"/>
    <s v="USD"/>
    <n v="1327133580"/>
    <n v="1321978335"/>
    <b v="0"/>
    <n v="154"/>
    <b v="1"/>
    <s v="music/rock"/>
    <n v="1.0060706666666666"/>
    <n v="97.402597402597408"/>
    <x v="4"/>
    <x v="11"/>
    <x v="832"/>
    <d v="2012-01-21T08:13:00"/>
  </r>
  <r>
    <n v="6000"/>
    <n v="6100"/>
    <x v="0"/>
    <x v="0"/>
    <s v="USD"/>
    <n v="1397941475"/>
    <n v="1395349475"/>
    <b v="0"/>
    <n v="41"/>
    <b v="1"/>
    <s v="music/rock"/>
    <n v="1.0166666666666666"/>
    <n v="146.34146341463415"/>
    <x v="4"/>
    <x v="11"/>
    <x v="833"/>
    <d v="2014-04-19T21:04:35"/>
  </r>
  <r>
    <n v="5500"/>
    <n v="7206"/>
    <x v="0"/>
    <x v="0"/>
    <s v="USD"/>
    <n v="1372651140"/>
    <n v="1369770292"/>
    <b v="0"/>
    <n v="75"/>
    <b v="1"/>
    <s v="music/rock"/>
    <n v="1.3101818181818181"/>
    <n v="73.333333333333329"/>
    <x v="4"/>
    <x v="11"/>
    <x v="834"/>
    <d v="2013-07-01T03:59:00"/>
  </r>
  <r>
    <n v="2000"/>
    <n v="2345"/>
    <x v="0"/>
    <x v="0"/>
    <s v="USD"/>
    <n v="1337396400"/>
    <n v="1333709958"/>
    <b v="0"/>
    <n v="40"/>
    <b v="1"/>
    <s v="music/rock"/>
    <n v="1.1725000000000001"/>
    <n v="50"/>
    <x v="4"/>
    <x v="11"/>
    <x v="835"/>
    <d v="2012-05-19T03:00:00"/>
  </r>
  <r>
    <n v="5000"/>
    <n v="5046.5200000000004"/>
    <x v="0"/>
    <x v="0"/>
    <s v="USD"/>
    <n v="1381108918"/>
    <n v="1378516918"/>
    <b v="0"/>
    <n v="46"/>
    <b v="1"/>
    <s v="music/rock"/>
    <n v="1.009304"/>
    <n v="108.69565217391305"/>
    <x v="4"/>
    <x v="11"/>
    <x v="836"/>
    <d v="2013-10-07T01:21:58"/>
  </r>
  <r>
    <n v="2500"/>
    <n v="3045"/>
    <x v="0"/>
    <x v="0"/>
    <s v="USD"/>
    <n v="1398988662"/>
    <n v="1396396662"/>
    <b v="0"/>
    <n v="62"/>
    <b v="1"/>
    <s v="music/rock"/>
    <n v="1.218"/>
    <n v="40.322580645161288"/>
    <x v="4"/>
    <x v="11"/>
    <x v="837"/>
    <d v="2014-05-01T23:57:42"/>
  </r>
  <r>
    <n v="2000"/>
    <n v="2908"/>
    <x v="0"/>
    <x v="0"/>
    <s v="USD"/>
    <n v="1326835985"/>
    <n v="1324243985"/>
    <b v="0"/>
    <n v="61"/>
    <b v="1"/>
    <s v="music/rock"/>
    <n v="1.454"/>
    <n v="32.786885245901637"/>
    <x v="4"/>
    <x v="11"/>
    <x v="838"/>
    <d v="2012-01-17T21:33:05"/>
  </r>
  <r>
    <n v="5000"/>
    <n v="5830.83"/>
    <x v="0"/>
    <x v="0"/>
    <s v="USD"/>
    <n v="1348337956"/>
    <n v="1345745956"/>
    <b v="0"/>
    <n v="96"/>
    <b v="1"/>
    <s v="music/rock"/>
    <n v="1.166166"/>
    <n v="52.083333333333336"/>
    <x v="4"/>
    <x v="11"/>
    <x v="839"/>
    <d v="2012-09-22T18:19:16"/>
  </r>
  <r>
    <n v="10000"/>
    <n v="12041.66"/>
    <x v="0"/>
    <x v="0"/>
    <s v="USD"/>
    <n v="1474694787"/>
    <n v="1472102787"/>
    <b v="0"/>
    <n v="190"/>
    <b v="1"/>
    <s v="music/metal"/>
    <n v="1.2041660000000001"/>
    <n v="52.631578947368418"/>
    <x v="4"/>
    <x v="12"/>
    <x v="840"/>
    <d v="2016-09-24T05:26:27"/>
  </r>
  <r>
    <n v="5000"/>
    <n v="5066"/>
    <x v="0"/>
    <x v="0"/>
    <s v="USD"/>
    <n v="1415653663"/>
    <n v="1413058063"/>
    <b v="1"/>
    <n v="94"/>
    <b v="1"/>
    <s v="music/metal"/>
    <n v="1.0132000000000001"/>
    <n v="53.191489361702125"/>
    <x v="4"/>
    <x v="12"/>
    <x v="841"/>
    <d v="2014-11-10T21:07:43"/>
  </r>
  <r>
    <n v="2500"/>
    <n v="2608"/>
    <x v="0"/>
    <x v="5"/>
    <s v="CAD"/>
    <n v="1381723140"/>
    <n v="1378735983"/>
    <b v="1"/>
    <n v="39"/>
    <b v="1"/>
    <s v="music/metal"/>
    <n v="1.0431999999999999"/>
    <n v="64.102564102564102"/>
    <x v="4"/>
    <x v="12"/>
    <x v="842"/>
    <d v="2013-10-14T03:59:00"/>
  </r>
  <r>
    <n v="3000"/>
    <n v="8014"/>
    <x v="0"/>
    <x v="0"/>
    <s v="USD"/>
    <n v="1481184000"/>
    <n v="1479708680"/>
    <b v="0"/>
    <n v="127"/>
    <b v="1"/>
    <s v="music/metal"/>
    <n v="2.6713333333333331"/>
    <n v="23.622047244094489"/>
    <x v="4"/>
    <x v="12"/>
    <x v="843"/>
    <d v="2016-12-08T08:00:00"/>
  </r>
  <r>
    <n v="3000"/>
    <n v="5824"/>
    <x v="0"/>
    <x v="0"/>
    <s v="USD"/>
    <n v="1414817940"/>
    <n v="1411489552"/>
    <b v="1"/>
    <n v="159"/>
    <b v="1"/>
    <s v="music/metal"/>
    <n v="1.9413333333333334"/>
    <n v="18.867924528301888"/>
    <x v="4"/>
    <x v="12"/>
    <x v="844"/>
    <d v="2014-11-01T04:59:00"/>
  </r>
  <r>
    <n v="5000"/>
    <n v="6019.01"/>
    <x v="0"/>
    <x v="0"/>
    <s v="USD"/>
    <n v="1473047940"/>
    <n v="1469595396"/>
    <b v="0"/>
    <n v="177"/>
    <b v="1"/>
    <s v="music/metal"/>
    <n v="1.203802"/>
    <n v="28.248587570621471"/>
    <x v="4"/>
    <x v="12"/>
    <x v="845"/>
    <d v="2016-09-05T03:59:00"/>
  </r>
  <r>
    <n v="1100"/>
    <n v="1342.01"/>
    <x v="0"/>
    <x v="1"/>
    <s v="GBP"/>
    <n v="1394460000"/>
    <n v="1393233855"/>
    <b v="0"/>
    <n v="47"/>
    <b v="1"/>
    <s v="music/metal"/>
    <n v="1.2200090909090908"/>
    <n v="23.404255319148938"/>
    <x v="4"/>
    <x v="12"/>
    <x v="846"/>
    <d v="2014-03-10T14:00:00"/>
  </r>
  <r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4000"/>
    <n v="4796"/>
    <x v="0"/>
    <x v="0"/>
    <s v="USD"/>
    <n v="1426473264"/>
    <n v="1424057664"/>
    <b v="0"/>
    <n v="115"/>
    <b v="1"/>
    <s v="music/metal"/>
    <n v="1.1990000000000001"/>
    <n v="34.782608695652172"/>
    <x v="4"/>
    <x v="12"/>
    <x v="849"/>
    <d v="2015-03-16T02:34:24"/>
  </r>
  <r>
    <n v="4000"/>
    <n v="6207"/>
    <x v="0"/>
    <x v="0"/>
    <s v="USD"/>
    <n v="1461560340"/>
    <n v="1458762717"/>
    <b v="0"/>
    <n v="133"/>
    <b v="1"/>
    <s v="music/metal"/>
    <n v="1.55175"/>
    <n v="30.075187969924812"/>
    <x v="4"/>
    <x v="12"/>
    <x v="850"/>
    <d v="2016-04-25T04:59:00"/>
  </r>
  <r>
    <n v="2000"/>
    <n v="2609"/>
    <x v="0"/>
    <x v="6"/>
    <s v="EUR"/>
    <n v="1469994300"/>
    <n v="1464815253"/>
    <b v="0"/>
    <n v="70"/>
    <b v="1"/>
    <s v="music/metal"/>
    <n v="1.3045"/>
    <n v="28.571428571428573"/>
    <x v="4"/>
    <x v="12"/>
    <x v="851"/>
    <d v="2016-07-31T19:45:00"/>
  </r>
  <r>
    <n v="3500"/>
    <n v="3674"/>
    <x v="0"/>
    <x v="0"/>
    <s v="USD"/>
    <n v="1477342800"/>
    <n v="1476386395"/>
    <b v="0"/>
    <n v="62"/>
    <b v="1"/>
    <s v="music/metal"/>
    <n v="1.0497142857142858"/>
    <n v="56.451612903225808"/>
    <x v="4"/>
    <x v="12"/>
    <x v="852"/>
    <d v="2016-10-24T21:00:00"/>
  </r>
  <r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27800"/>
    <n v="32865.300000000003"/>
    <x v="0"/>
    <x v="0"/>
    <s v="USD"/>
    <n v="1482901546"/>
    <n v="1480309546"/>
    <b v="0"/>
    <n v="499"/>
    <b v="1"/>
    <s v="music/metal"/>
    <n v="1.1822050359712231"/>
    <n v="55.711422845691381"/>
    <x v="4"/>
    <x v="12"/>
    <x v="854"/>
    <d v="2016-12-28T05:05:46"/>
  </r>
  <r>
    <n v="1450"/>
    <n v="1500"/>
    <x v="0"/>
    <x v="0"/>
    <s v="USD"/>
    <n v="1469329217"/>
    <n v="1466737217"/>
    <b v="0"/>
    <n v="47"/>
    <b v="1"/>
    <s v="music/metal"/>
    <n v="1.0344827586206897"/>
    <n v="30.851063829787233"/>
    <x v="4"/>
    <x v="12"/>
    <x v="855"/>
    <d v="2016-07-24T03:00:17"/>
  </r>
  <r>
    <n v="250"/>
    <n v="545"/>
    <x v="0"/>
    <x v="12"/>
    <s v="EUR"/>
    <n v="1477422000"/>
    <n v="1472282956"/>
    <b v="0"/>
    <n v="28"/>
    <b v="1"/>
    <s v="music/metal"/>
    <n v="2.1800000000000002"/>
    <n v="8.9285714285714288"/>
    <x v="4"/>
    <x v="12"/>
    <x v="856"/>
    <d v="2016-10-25T19:00:00"/>
  </r>
  <r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1200"/>
    <n v="1728.07"/>
    <x v="0"/>
    <x v="1"/>
    <s v="GBP"/>
    <n v="1429138740"/>
    <n v="1426528418"/>
    <b v="0"/>
    <n v="76"/>
    <b v="1"/>
    <s v="music/metal"/>
    <n v="1.4400583333333332"/>
    <n v="15.789473684210526"/>
    <x v="4"/>
    <x v="12"/>
    <x v="858"/>
    <d v="2015-04-15T22:59:00"/>
  </r>
  <r>
    <n v="4000"/>
    <n v="4187"/>
    <x v="0"/>
    <x v="0"/>
    <s v="USD"/>
    <n v="1433376000"/>
    <n v="1430768468"/>
    <b v="0"/>
    <n v="98"/>
    <b v="1"/>
    <s v="music/metal"/>
    <n v="1.0467500000000001"/>
    <n v="40.816326530612244"/>
    <x v="4"/>
    <x v="12"/>
    <x v="859"/>
    <d v="2015-06-04T00:00:00"/>
  </r>
  <r>
    <n v="14000"/>
    <n v="2540"/>
    <x v="2"/>
    <x v="0"/>
    <s v="USD"/>
    <n v="1385123713"/>
    <n v="1382528113"/>
    <b v="0"/>
    <n v="48"/>
    <b v="0"/>
    <s v="music/jazz"/>
    <n v="0.18142857142857144"/>
    <n v="291.66666666666669"/>
    <x v="4"/>
    <x v="13"/>
    <x v="860"/>
    <d v="2013-11-22T12:35:13"/>
  </r>
  <r>
    <n v="4500"/>
    <n v="101"/>
    <x v="2"/>
    <x v="0"/>
    <s v="USD"/>
    <n v="1474067404"/>
    <n v="1471475404"/>
    <b v="0"/>
    <n v="2"/>
    <b v="0"/>
    <s v="music/jazz"/>
    <n v="2.2444444444444444E-2"/>
    <n v="2250"/>
    <x v="4"/>
    <x v="13"/>
    <x v="861"/>
    <d v="2016-09-16T23:10:04"/>
  </r>
  <r>
    <n v="50000"/>
    <n v="170"/>
    <x v="2"/>
    <x v="1"/>
    <s v="GBP"/>
    <n v="1384179548"/>
    <n v="1381583948"/>
    <b v="0"/>
    <n v="4"/>
    <b v="0"/>
    <s v="music/jazz"/>
    <n v="3.3999999999999998E-3"/>
    <n v="12500"/>
    <x v="4"/>
    <x v="13"/>
    <x v="862"/>
    <d v="2013-11-11T14:19:08"/>
  </r>
  <r>
    <n v="2000"/>
    <n v="90"/>
    <x v="2"/>
    <x v="0"/>
    <s v="USD"/>
    <n v="1329014966"/>
    <n v="1326422966"/>
    <b v="0"/>
    <n v="5"/>
    <b v="0"/>
    <s v="music/jazz"/>
    <n v="4.4999999999999998E-2"/>
    <n v="400"/>
    <x v="4"/>
    <x v="13"/>
    <x v="863"/>
    <d v="2012-02-12T02:49:26"/>
  </r>
  <r>
    <n v="6500"/>
    <n v="2700"/>
    <x v="2"/>
    <x v="0"/>
    <s v="USD"/>
    <n v="1381917540"/>
    <n v="1379990038"/>
    <b v="0"/>
    <n v="79"/>
    <b v="0"/>
    <s v="music/jazz"/>
    <n v="0.41538461538461541"/>
    <n v="82.278481012658233"/>
    <x v="4"/>
    <x v="13"/>
    <x v="864"/>
    <d v="2013-10-16T09:59:00"/>
  </r>
  <r>
    <n v="2200"/>
    <n v="45"/>
    <x v="2"/>
    <x v="0"/>
    <s v="USD"/>
    <n v="1358361197"/>
    <n v="1353177197"/>
    <b v="0"/>
    <n v="2"/>
    <b v="0"/>
    <s v="music/jazz"/>
    <n v="2.0454545454545454E-2"/>
    <n v="1100"/>
    <x v="4"/>
    <x v="13"/>
    <x v="865"/>
    <d v="2013-01-16T18:33:17"/>
  </r>
  <r>
    <n v="3500"/>
    <n v="640"/>
    <x v="2"/>
    <x v="0"/>
    <s v="USD"/>
    <n v="1425136200"/>
    <n v="1421853518"/>
    <b v="0"/>
    <n v="11"/>
    <b v="0"/>
    <s v="music/jazz"/>
    <n v="0.18285714285714286"/>
    <n v="318.18181818181819"/>
    <x v="4"/>
    <x v="13"/>
    <x v="866"/>
    <d v="2015-02-28T15:10:00"/>
  </r>
  <r>
    <n v="5000"/>
    <n v="1201"/>
    <x v="2"/>
    <x v="0"/>
    <s v="USD"/>
    <n v="1259643540"/>
    <n v="1254450706"/>
    <b v="0"/>
    <n v="11"/>
    <b v="0"/>
    <s v="music/jazz"/>
    <n v="0.2402"/>
    <n v="454.54545454545456"/>
    <x v="4"/>
    <x v="13"/>
    <x v="867"/>
    <d v="2009-12-01T04:59:00"/>
  </r>
  <r>
    <n v="45000"/>
    <n v="50"/>
    <x v="2"/>
    <x v="0"/>
    <s v="USD"/>
    <n v="1389055198"/>
    <n v="1386463198"/>
    <b v="0"/>
    <n v="1"/>
    <b v="0"/>
    <s v="music/jazz"/>
    <n v="1.1111111111111111E-3"/>
    <n v="45000"/>
    <x v="4"/>
    <x v="13"/>
    <x v="868"/>
    <d v="2014-01-07T00:39:58"/>
  </r>
  <r>
    <n v="8800"/>
    <n v="1040"/>
    <x v="2"/>
    <x v="0"/>
    <s v="USD"/>
    <n v="1365448657"/>
    <n v="1362860257"/>
    <b v="0"/>
    <n v="3"/>
    <b v="0"/>
    <s v="music/jazz"/>
    <n v="0.11818181818181818"/>
    <n v="2933.3333333333335"/>
    <x v="4"/>
    <x v="13"/>
    <x v="869"/>
    <d v="2013-04-08T19:17:37"/>
  </r>
  <r>
    <n v="20000"/>
    <n v="62"/>
    <x v="2"/>
    <x v="1"/>
    <s v="GBP"/>
    <n v="1377995523"/>
    <n v="1375403523"/>
    <b v="0"/>
    <n v="5"/>
    <b v="0"/>
    <s v="music/jazz"/>
    <n v="3.0999999999999999E-3"/>
    <n v="4000"/>
    <x v="4"/>
    <x v="13"/>
    <x v="870"/>
    <d v="2013-09-01T00:32:03"/>
  </r>
  <r>
    <n v="6000"/>
    <n v="325"/>
    <x v="2"/>
    <x v="0"/>
    <s v="USD"/>
    <n v="1385735295"/>
    <n v="1383139695"/>
    <b v="0"/>
    <n v="12"/>
    <b v="0"/>
    <s v="music/jazz"/>
    <n v="5.4166666666666669E-2"/>
    <n v="500"/>
    <x v="4"/>
    <x v="13"/>
    <x v="871"/>
    <d v="2013-11-29T14:28:15"/>
  </r>
  <r>
    <n v="8000"/>
    <n v="65"/>
    <x v="2"/>
    <x v="0"/>
    <s v="USD"/>
    <n v="1299786527"/>
    <n v="1295898527"/>
    <b v="0"/>
    <n v="2"/>
    <b v="0"/>
    <s v="music/jazz"/>
    <n v="8.1250000000000003E-3"/>
    <n v="4000"/>
    <x v="4"/>
    <x v="13"/>
    <x v="872"/>
    <d v="2011-03-10T19:48:47"/>
  </r>
  <r>
    <n v="3500"/>
    <n v="45"/>
    <x v="2"/>
    <x v="0"/>
    <s v="USD"/>
    <n v="1352610040"/>
    <n v="1349150440"/>
    <b v="0"/>
    <n v="5"/>
    <b v="0"/>
    <s v="music/jazz"/>
    <n v="1.2857142857142857E-2"/>
    <n v="700"/>
    <x v="4"/>
    <x v="13"/>
    <x v="873"/>
    <d v="2012-11-11T05:00:40"/>
  </r>
  <r>
    <n v="3000"/>
    <n v="730"/>
    <x v="2"/>
    <x v="0"/>
    <s v="USD"/>
    <n v="1367676034"/>
    <n v="1365084034"/>
    <b v="0"/>
    <n v="21"/>
    <b v="0"/>
    <s v="music/jazz"/>
    <n v="0.24333333333333335"/>
    <n v="142.85714285714286"/>
    <x v="4"/>
    <x v="13"/>
    <x v="874"/>
    <d v="2013-05-04T14:00:34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3152"/>
    <n v="1286"/>
    <x v="2"/>
    <x v="1"/>
    <s v="GBP"/>
    <n v="1359978927"/>
    <n v="1357127727"/>
    <b v="0"/>
    <n v="45"/>
    <b v="0"/>
    <s v="music/jazz"/>
    <n v="0.40799492385786801"/>
    <n v="70.044444444444451"/>
    <x v="4"/>
    <x v="13"/>
    <x v="876"/>
    <d v="2013-02-04T11:55:27"/>
  </r>
  <r>
    <n v="2000"/>
    <n v="1351"/>
    <x v="2"/>
    <x v="0"/>
    <s v="USD"/>
    <n v="1387479360"/>
    <n v="1384887360"/>
    <b v="0"/>
    <n v="29"/>
    <b v="0"/>
    <s v="music/jazz"/>
    <n v="0.67549999999999999"/>
    <n v="68.965517241379317"/>
    <x v="4"/>
    <x v="13"/>
    <x v="877"/>
    <d v="2013-12-19T18:56:00"/>
  </r>
  <r>
    <n v="5000"/>
    <n v="65"/>
    <x v="2"/>
    <x v="0"/>
    <s v="USD"/>
    <n v="1293082524"/>
    <n v="1290490524"/>
    <b v="0"/>
    <n v="2"/>
    <b v="0"/>
    <s v="music/jazz"/>
    <n v="1.2999999999999999E-2"/>
    <n v="2500"/>
    <x v="4"/>
    <x v="13"/>
    <x v="878"/>
    <d v="2010-12-23T05:35:24"/>
  </r>
  <r>
    <n v="2100"/>
    <n v="644"/>
    <x v="2"/>
    <x v="0"/>
    <s v="USD"/>
    <n v="1338321305"/>
    <n v="1336506905"/>
    <b v="0"/>
    <n v="30"/>
    <b v="0"/>
    <s v="music/jazz"/>
    <n v="0.30666666666666664"/>
    <n v="70"/>
    <x v="4"/>
    <x v="13"/>
    <x v="879"/>
    <d v="2012-05-29T19:55:05"/>
  </r>
  <r>
    <n v="3780"/>
    <n v="113"/>
    <x v="2"/>
    <x v="0"/>
    <s v="USD"/>
    <n v="1351582938"/>
    <n v="1348731738"/>
    <b v="0"/>
    <n v="8"/>
    <b v="0"/>
    <s v="music/indie rock"/>
    <n v="2.9894179894179893E-2"/>
    <n v="472.5"/>
    <x v="4"/>
    <x v="14"/>
    <x v="880"/>
    <d v="2012-10-30T07:42:18"/>
  </r>
  <r>
    <n v="3750"/>
    <n v="30"/>
    <x v="2"/>
    <x v="0"/>
    <s v="USD"/>
    <n v="1326520886"/>
    <n v="1322632886"/>
    <b v="0"/>
    <n v="1"/>
    <b v="0"/>
    <s v="music/indie rock"/>
    <n v="8.0000000000000002E-3"/>
    <n v="3750"/>
    <x v="4"/>
    <x v="14"/>
    <x v="881"/>
    <d v="2012-01-14T06:01:26"/>
  </r>
  <r>
    <n v="1500"/>
    <n v="302"/>
    <x v="2"/>
    <x v="0"/>
    <s v="USD"/>
    <n v="1315341550"/>
    <n v="1312490350"/>
    <b v="0"/>
    <n v="14"/>
    <b v="0"/>
    <s v="music/indie rock"/>
    <n v="0.20133333333333334"/>
    <n v="107.14285714285714"/>
    <x v="4"/>
    <x v="14"/>
    <x v="882"/>
    <d v="2011-09-06T20:39:10"/>
  </r>
  <r>
    <n v="5000"/>
    <n v="2001"/>
    <x v="2"/>
    <x v="0"/>
    <s v="USD"/>
    <n v="1456957635"/>
    <n v="1451773635"/>
    <b v="0"/>
    <n v="24"/>
    <b v="0"/>
    <s v="music/indie rock"/>
    <n v="0.4002"/>
    <n v="208.33333333333334"/>
    <x v="4"/>
    <x v="14"/>
    <x v="883"/>
    <d v="2016-03-02T22:27:15"/>
  </r>
  <r>
    <n v="2000"/>
    <n v="20"/>
    <x v="2"/>
    <x v="0"/>
    <s v="USD"/>
    <n v="1336789860"/>
    <n v="1331666146"/>
    <b v="0"/>
    <n v="2"/>
    <b v="0"/>
    <s v="music/indie rock"/>
    <n v="0.01"/>
    <n v="1000"/>
    <x v="4"/>
    <x v="14"/>
    <x v="884"/>
    <d v="2012-05-12T02:31:00"/>
  </r>
  <r>
    <n v="1000"/>
    <n v="750"/>
    <x v="2"/>
    <x v="0"/>
    <s v="USD"/>
    <n v="1483137311"/>
    <n v="1481322911"/>
    <b v="0"/>
    <n v="21"/>
    <b v="0"/>
    <s v="music/indie rock"/>
    <n v="0.75"/>
    <n v="47.61904761904762"/>
    <x v="4"/>
    <x v="14"/>
    <x v="885"/>
    <d v="2016-12-30T22:35:11"/>
  </r>
  <r>
    <n v="500"/>
    <n v="205"/>
    <x v="2"/>
    <x v="0"/>
    <s v="USD"/>
    <n v="1473972813"/>
    <n v="1471812813"/>
    <b v="0"/>
    <n v="7"/>
    <b v="0"/>
    <s v="music/indie rock"/>
    <n v="0.41"/>
    <n v="71.428571428571431"/>
    <x v="4"/>
    <x v="14"/>
    <x v="886"/>
    <d v="2016-09-15T20:53:33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1000"/>
    <n v="72"/>
    <x v="2"/>
    <x v="0"/>
    <s v="USD"/>
    <n v="1314856800"/>
    <n v="1311789885"/>
    <b v="0"/>
    <n v="4"/>
    <b v="0"/>
    <s v="music/indie rock"/>
    <n v="7.1999999999999995E-2"/>
    <n v="250"/>
    <x v="4"/>
    <x v="14"/>
    <x v="888"/>
    <d v="2011-09-01T06:00:00"/>
  </r>
  <r>
    <n v="25000"/>
    <n v="2360.3200000000002"/>
    <x v="2"/>
    <x v="0"/>
    <s v="USD"/>
    <n v="1412534943"/>
    <n v="1409942943"/>
    <b v="0"/>
    <n v="32"/>
    <b v="0"/>
    <s v="music/indie rock"/>
    <n v="9.4412800000000005E-2"/>
    <n v="781.25"/>
    <x v="4"/>
    <x v="14"/>
    <x v="889"/>
    <d v="2014-10-05T18:49:03"/>
  </r>
  <r>
    <n v="3000"/>
    <n v="125"/>
    <x v="2"/>
    <x v="0"/>
    <s v="USD"/>
    <n v="1385055979"/>
    <n v="1382460379"/>
    <b v="0"/>
    <n v="4"/>
    <b v="0"/>
    <s v="music/indie rock"/>
    <n v="4.1666666666666664E-2"/>
    <n v="750"/>
    <x v="4"/>
    <x v="14"/>
    <x v="890"/>
    <d v="2013-11-21T17:46:19"/>
  </r>
  <r>
    <n v="8000"/>
    <n v="260"/>
    <x v="2"/>
    <x v="0"/>
    <s v="USD"/>
    <n v="1408581930"/>
    <n v="1405989930"/>
    <b v="0"/>
    <n v="9"/>
    <b v="0"/>
    <s v="music/indie rock"/>
    <n v="3.2500000000000001E-2"/>
    <n v="888.88888888888891"/>
    <x v="4"/>
    <x v="14"/>
    <x v="891"/>
    <d v="2014-08-21T00:45:30"/>
  </r>
  <r>
    <n v="6000"/>
    <n v="2445"/>
    <x v="2"/>
    <x v="0"/>
    <s v="USD"/>
    <n v="1280635200"/>
    <n v="1273121283"/>
    <b v="0"/>
    <n v="17"/>
    <b v="0"/>
    <s v="music/indie rock"/>
    <n v="0.40749999999999997"/>
    <n v="352.94117647058823"/>
    <x v="4"/>
    <x v="14"/>
    <x v="892"/>
    <d v="2010-08-01T04:00:00"/>
  </r>
  <r>
    <n v="2000"/>
    <n v="200"/>
    <x v="2"/>
    <x v="0"/>
    <s v="USD"/>
    <n v="1427920363"/>
    <n v="1425331963"/>
    <b v="0"/>
    <n v="5"/>
    <b v="0"/>
    <s v="music/indie rock"/>
    <n v="0.1"/>
    <n v="400"/>
    <x v="4"/>
    <x v="14"/>
    <x v="893"/>
    <d v="2015-04-01T20:32:43"/>
  </r>
  <r>
    <n v="20000"/>
    <n v="7834"/>
    <x v="2"/>
    <x v="0"/>
    <s v="USD"/>
    <n v="1465169610"/>
    <n v="1462577610"/>
    <b v="0"/>
    <n v="53"/>
    <b v="0"/>
    <s v="music/indie rock"/>
    <n v="0.39169999999999999"/>
    <n v="377.35849056603774"/>
    <x v="4"/>
    <x v="14"/>
    <x v="894"/>
    <d v="2016-06-05T23:33:30"/>
  </r>
  <r>
    <n v="8000"/>
    <n v="195"/>
    <x v="2"/>
    <x v="0"/>
    <s v="USD"/>
    <n v="1287975829"/>
    <n v="1284087829"/>
    <b v="0"/>
    <n v="7"/>
    <b v="0"/>
    <s v="music/indie rock"/>
    <n v="2.4375000000000001E-2"/>
    <n v="1142.8571428571429"/>
    <x v="4"/>
    <x v="14"/>
    <x v="895"/>
    <d v="2010-10-25T03:03:49"/>
  </r>
  <r>
    <n v="8000"/>
    <n v="3200"/>
    <x v="2"/>
    <x v="0"/>
    <s v="USD"/>
    <n v="1440734400"/>
    <n v="1438549026"/>
    <b v="0"/>
    <n v="72"/>
    <b v="0"/>
    <s v="music/indie rock"/>
    <n v="0.4"/>
    <n v="111.11111111111111"/>
    <x v="4"/>
    <x v="14"/>
    <x v="896"/>
    <d v="2015-08-28T04:00:00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2500"/>
    <n v="70"/>
    <x v="2"/>
    <x v="0"/>
    <s v="USD"/>
    <n v="1326651110"/>
    <n v="1322763110"/>
    <b v="0"/>
    <n v="2"/>
    <b v="0"/>
    <s v="music/indie rock"/>
    <n v="2.8000000000000001E-2"/>
    <n v="1250"/>
    <x v="4"/>
    <x v="14"/>
    <x v="898"/>
    <d v="2012-01-15T18:11:50"/>
  </r>
  <r>
    <n v="750"/>
    <n v="280"/>
    <x v="2"/>
    <x v="0"/>
    <s v="USD"/>
    <n v="1306549362"/>
    <n v="1302661362"/>
    <b v="0"/>
    <n v="8"/>
    <b v="0"/>
    <s v="music/indie rock"/>
    <n v="0.37333333333333335"/>
    <n v="93.75"/>
    <x v="4"/>
    <x v="14"/>
    <x v="899"/>
    <d v="2011-05-28T02:22:42"/>
  </r>
  <r>
    <n v="5000"/>
    <n v="21"/>
    <x v="2"/>
    <x v="0"/>
    <s v="USD"/>
    <n v="1459365802"/>
    <n v="1456777402"/>
    <b v="0"/>
    <n v="2"/>
    <b v="0"/>
    <s v="music/jazz"/>
    <n v="4.1999999999999997E-3"/>
    <n v="2500"/>
    <x v="4"/>
    <x v="13"/>
    <x v="900"/>
    <d v="2016-03-30T19:23:22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30000"/>
    <n v="90"/>
    <x v="2"/>
    <x v="0"/>
    <s v="USD"/>
    <n v="1409412600"/>
    <n v="1404947422"/>
    <b v="0"/>
    <n v="3"/>
    <b v="0"/>
    <s v="music/jazz"/>
    <n v="3.0000000000000001E-3"/>
    <n v="10000"/>
    <x v="4"/>
    <x v="13"/>
    <x v="902"/>
    <d v="2014-08-30T15:30:00"/>
  </r>
  <r>
    <n v="5000"/>
    <n v="160"/>
    <x v="2"/>
    <x v="0"/>
    <s v="USD"/>
    <n v="1348367100"/>
    <n v="1346180780"/>
    <b v="0"/>
    <n v="4"/>
    <b v="0"/>
    <s v="music/jazz"/>
    <n v="3.2000000000000001E-2"/>
    <n v="1250"/>
    <x v="4"/>
    <x v="13"/>
    <x v="903"/>
    <d v="2012-09-23T02:25:00"/>
  </r>
  <r>
    <n v="50000"/>
    <n v="151"/>
    <x v="2"/>
    <x v="0"/>
    <s v="USD"/>
    <n v="1451786137"/>
    <n v="1449194137"/>
    <b v="0"/>
    <n v="3"/>
    <b v="0"/>
    <s v="music/jazz"/>
    <n v="3.0200000000000001E-3"/>
    <n v="16666.666666666668"/>
    <x v="4"/>
    <x v="13"/>
    <x v="904"/>
    <d v="2016-01-03T01:55:37"/>
  </r>
  <r>
    <n v="6500"/>
    <n v="196"/>
    <x v="2"/>
    <x v="0"/>
    <s v="USD"/>
    <n v="1295847926"/>
    <n v="1290663926"/>
    <b v="0"/>
    <n v="6"/>
    <b v="0"/>
    <s v="music/jazz"/>
    <n v="3.0153846153846153E-2"/>
    <n v="1083.3333333333333"/>
    <x v="4"/>
    <x v="13"/>
    <x v="905"/>
    <d v="2011-01-24T05:45:26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16000"/>
    <n v="520"/>
    <x v="2"/>
    <x v="0"/>
    <s v="USD"/>
    <n v="1343016000"/>
    <n v="1340296440"/>
    <b v="0"/>
    <n v="8"/>
    <b v="0"/>
    <s v="music/jazz"/>
    <n v="3.2500000000000001E-2"/>
    <n v="2000"/>
    <x v="4"/>
    <x v="13"/>
    <x v="909"/>
    <d v="2012-07-23T04:00:00"/>
  </r>
  <r>
    <n v="550"/>
    <n v="123"/>
    <x v="2"/>
    <x v="1"/>
    <s v="GBP"/>
    <n v="1488546319"/>
    <n v="1483362319"/>
    <b v="0"/>
    <n v="5"/>
    <b v="0"/>
    <s v="music/jazz"/>
    <n v="0.22363636363636363"/>
    <n v="110"/>
    <x v="4"/>
    <x v="13"/>
    <x v="910"/>
    <d v="2017-03-03T13:05:19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3500"/>
    <n v="30"/>
    <x v="2"/>
    <x v="0"/>
    <s v="USD"/>
    <n v="1355197047"/>
    <n v="1350009447"/>
    <b v="0"/>
    <n v="2"/>
    <b v="0"/>
    <s v="music/jazz"/>
    <n v="8.5714285714285719E-3"/>
    <n v="1750"/>
    <x v="4"/>
    <x v="13"/>
    <x v="912"/>
    <d v="2012-12-11T03:37:27"/>
  </r>
  <r>
    <n v="30000"/>
    <n v="1982"/>
    <x v="2"/>
    <x v="0"/>
    <s v="USD"/>
    <n v="1336188019"/>
    <n v="1333596019"/>
    <b v="0"/>
    <n v="24"/>
    <b v="0"/>
    <s v="music/jazz"/>
    <n v="6.6066666666666662E-2"/>
    <n v="1250"/>
    <x v="4"/>
    <x v="13"/>
    <x v="913"/>
    <d v="2012-05-05T03:20:19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6500"/>
    <n v="375"/>
    <x v="2"/>
    <x v="0"/>
    <s v="USD"/>
    <n v="1330577940"/>
    <n v="1327853914"/>
    <b v="0"/>
    <n v="9"/>
    <b v="0"/>
    <s v="music/jazz"/>
    <n v="5.7692307692307696E-2"/>
    <n v="722.22222222222217"/>
    <x v="4"/>
    <x v="13"/>
    <x v="915"/>
    <d v="2012-03-01T04:59:00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5000"/>
    <n v="30"/>
    <x v="2"/>
    <x v="0"/>
    <s v="USD"/>
    <n v="1405305000"/>
    <n v="1402612730"/>
    <b v="0"/>
    <n v="1"/>
    <b v="0"/>
    <s v="music/jazz"/>
    <n v="6.0000000000000001E-3"/>
    <n v="5000"/>
    <x v="4"/>
    <x v="13"/>
    <x v="917"/>
    <d v="2014-07-14T02:30:00"/>
  </r>
  <r>
    <n v="3900"/>
    <n v="196"/>
    <x v="2"/>
    <x v="1"/>
    <s v="GBP"/>
    <n v="1417474761"/>
    <n v="1414879161"/>
    <b v="0"/>
    <n v="10"/>
    <b v="0"/>
    <s v="music/jazz"/>
    <n v="5.0256410256410255E-2"/>
    <n v="390"/>
    <x v="4"/>
    <x v="13"/>
    <x v="918"/>
    <d v="2014-12-01T22:59:21"/>
  </r>
  <r>
    <n v="20000"/>
    <n v="100"/>
    <x v="2"/>
    <x v="0"/>
    <s v="USD"/>
    <n v="1355930645"/>
    <n v="1352906645"/>
    <b v="0"/>
    <n v="1"/>
    <b v="0"/>
    <s v="music/jazz"/>
    <n v="5.0000000000000001E-3"/>
    <n v="20000"/>
    <x v="4"/>
    <x v="13"/>
    <x v="919"/>
    <d v="2012-12-19T15:24:05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15000"/>
    <n v="4635"/>
    <x v="2"/>
    <x v="0"/>
    <s v="USD"/>
    <n v="1323666376"/>
    <n v="1320033976"/>
    <b v="0"/>
    <n v="20"/>
    <b v="0"/>
    <s v="music/jazz"/>
    <n v="0.309"/>
    <n v="750"/>
    <x v="4"/>
    <x v="13"/>
    <x v="921"/>
    <d v="2011-12-12T05:06:16"/>
  </r>
  <r>
    <n v="27000"/>
    <n v="5680"/>
    <x v="2"/>
    <x v="0"/>
    <s v="USD"/>
    <n v="1412167393"/>
    <n v="1409143393"/>
    <b v="0"/>
    <n v="30"/>
    <b v="0"/>
    <s v="music/jazz"/>
    <n v="0.21037037037037037"/>
    <n v="900"/>
    <x v="4"/>
    <x v="13"/>
    <x v="922"/>
    <d v="2014-10-01T12:43:13"/>
  </r>
  <r>
    <n v="15000"/>
    <n v="330"/>
    <x v="2"/>
    <x v="0"/>
    <s v="USD"/>
    <n v="1416614523"/>
    <n v="1414018923"/>
    <b v="0"/>
    <n v="6"/>
    <b v="0"/>
    <s v="music/jazz"/>
    <n v="2.1999999999999999E-2"/>
    <n v="2500"/>
    <x v="4"/>
    <x v="13"/>
    <x v="923"/>
    <d v="2014-11-22T00:02:03"/>
  </r>
  <r>
    <n v="3000"/>
    <n v="327"/>
    <x v="2"/>
    <x v="0"/>
    <s v="USD"/>
    <n v="1360795069"/>
    <n v="1358203069"/>
    <b v="0"/>
    <n v="15"/>
    <b v="0"/>
    <s v="music/jazz"/>
    <n v="0.109"/>
    <n v="200"/>
    <x v="4"/>
    <x v="13"/>
    <x v="924"/>
    <d v="2013-02-13T22:37:49"/>
  </r>
  <r>
    <n v="6000"/>
    <n v="160"/>
    <x v="2"/>
    <x v="0"/>
    <s v="USD"/>
    <n v="1385590111"/>
    <n v="1382994511"/>
    <b v="0"/>
    <n v="5"/>
    <b v="0"/>
    <s v="music/jazz"/>
    <n v="2.6666666666666668E-2"/>
    <n v="1200"/>
    <x v="4"/>
    <x v="13"/>
    <x v="925"/>
    <d v="2013-11-27T22:08:31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14500"/>
    <n v="1575"/>
    <x v="2"/>
    <x v="0"/>
    <s v="USD"/>
    <n v="1353196800"/>
    <n v="1348864913"/>
    <b v="0"/>
    <n v="28"/>
    <b v="0"/>
    <s v="music/jazz"/>
    <n v="0.10862068965517241"/>
    <n v="517.85714285714289"/>
    <x v="4"/>
    <x v="13"/>
    <x v="928"/>
    <d v="2012-11-18T00:00:00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00"/>
    <n v="345"/>
    <x v="2"/>
    <x v="0"/>
    <s v="USD"/>
    <n v="1277501520"/>
    <n v="1273874306"/>
    <b v="0"/>
    <n v="5"/>
    <b v="0"/>
    <s v="music/jazz"/>
    <n v="0.38333333333333336"/>
    <n v="180"/>
    <x v="4"/>
    <x v="13"/>
    <x v="930"/>
    <d v="2010-06-25T21:32:00"/>
  </r>
  <r>
    <n v="2000"/>
    <n v="131"/>
    <x v="2"/>
    <x v="1"/>
    <s v="GBP"/>
    <n v="1395007200"/>
    <n v="1392021502"/>
    <b v="0"/>
    <n v="7"/>
    <b v="0"/>
    <s v="music/jazz"/>
    <n v="6.5500000000000003E-2"/>
    <n v="285.71428571428572"/>
    <x v="4"/>
    <x v="13"/>
    <x v="931"/>
    <d v="2014-03-16T22:00:00"/>
  </r>
  <r>
    <n v="9500"/>
    <n v="1381"/>
    <x v="2"/>
    <x v="0"/>
    <s v="USD"/>
    <n v="1363990545"/>
    <n v="1360106145"/>
    <b v="0"/>
    <n v="30"/>
    <b v="0"/>
    <s v="music/jazz"/>
    <n v="0.14536842105263159"/>
    <n v="316.66666666666669"/>
    <x v="4"/>
    <x v="13"/>
    <x v="932"/>
    <d v="2013-03-22T22:15:45"/>
  </r>
  <r>
    <n v="2000"/>
    <n v="120"/>
    <x v="2"/>
    <x v="0"/>
    <s v="USD"/>
    <n v="1399867409"/>
    <n v="1394683409"/>
    <b v="0"/>
    <n v="2"/>
    <b v="0"/>
    <s v="music/jazz"/>
    <n v="0.06"/>
    <n v="1000"/>
    <x v="4"/>
    <x v="13"/>
    <x v="933"/>
    <d v="2014-05-12T04:03:29"/>
  </r>
  <r>
    <n v="5000"/>
    <n v="1520"/>
    <x v="2"/>
    <x v="5"/>
    <s v="CAD"/>
    <n v="1399183200"/>
    <n v="1396633284"/>
    <b v="0"/>
    <n v="30"/>
    <b v="0"/>
    <s v="music/jazz"/>
    <n v="0.30399999999999999"/>
    <n v="166.66666666666666"/>
    <x v="4"/>
    <x v="13"/>
    <x v="934"/>
    <d v="2014-05-04T06:00:00"/>
  </r>
  <r>
    <n v="3500"/>
    <n v="50"/>
    <x v="2"/>
    <x v="0"/>
    <s v="USD"/>
    <n v="1454054429"/>
    <n v="1451462429"/>
    <b v="0"/>
    <n v="2"/>
    <b v="0"/>
    <s v="music/jazz"/>
    <n v="1.4285714285714285E-2"/>
    <n v="1750"/>
    <x v="4"/>
    <x v="13"/>
    <x v="935"/>
    <d v="2016-01-29T08:00:29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3500"/>
    <n v="40"/>
    <x v="2"/>
    <x v="0"/>
    <s v="USD"/>
    <n v="1383509357"/>
    <n v="1380913757"/>
    <b v="0"/>
    <n v="2"/>
    <b v="0"/>
    <s v="music/jazz"/>
    <n v="1.1428571428571429E-2"/>
    <n v="1750"/>
    <x v="4"/>
    <x v="13"/>
    <x v="937"/>
    <d v="2013-11-03T20:09:17"/>
  </r>
  <r>
    <n v="7000"/>
    <n v="25"/>
    <x v="2"/>
    <x v="0"/>
    <s v="USD"/>
    <n v="1346585448"/>
    <n v="1343993448"/>
    <b v="0"/>
    <n v="1"/>
    <b v="0"/>
    <s v="music/jazz"/>
    <n v="3.5714285714285713E-3"/>
    <n v="7000"/>
    <x v="4"/>
    <x v="13"/>
    <x v="938"/>
    <d v="2012-09-02T11:30:48"/>
  </r>
  <r>
    <n v="2750"/>
    <n v="40"/>
    <x v="2"/>
    <x v="0"/>
    <s v="USD"/>
    <n v="1372622280"/>
    <n v="1369246738"/>
    <b v="0"/>
    <n v="2"/>
    <b v="0"/>
    <s v="music/jazz"/>
    <n v="1.4545454545454545E-2"/>
    <n v="1375"/>
    <x v="4"/>
    <x v="13"/>
    <x v="939"/>
    <d v="2013-06-30T19:58:00"/>
  </r>
  <r>
    <n v="9000"/>
    <n v="1544"/>
    <x v="2"/>
    <x v="0"/>
    <s v="USD"/>
    <n v="1439251926"/>
    <n v="1435363926"/>
    <b v="0"/>
    <n v="14"/>
    <b v="0"/>
    <s v="technology/wearables"/>
    <n v="0.17155555555555554"/>
    <n v="642.85714285714289"/>
    <x v="2"/>
    <x v="8"/>
    <x v="940"/>
    <d v="2015-08-11T00:12:06"/>
  </r>
  <r>
    <n v="50000"/>
    <n v="1161"/>
    <x v="2"/>
    <x v="0"/>
    <s v="USD"/>
    <n v="1486693145"/>
    <n v="1484101145"/>
    <b v="0"/>
    <n v="31"/>
    <b v="0"/>
    <s v="technology/wearables"/>
    <n v="2.3220000000000001E-2"/>
    <n v="1612.9032258064517"/>
    <x v="2"/>
    <x v="8"/>
    <x v="941"/>
    <d v="2017-02-10T02:19:05"/>
  </r>
  <r>
    <n v="7500"/>
    <n v="668"/>
    <x v="2"/>
    <x v="0"/>
    <s v="USD"/>
    <n v="1455826460"/>
    <n v="1452716060"/>
    <b v="0"/>
    <n v="16"/>
    <b v="0"/>
    <s v="technology/wearables"/>
    <n v="8.9066666666666669E-2"/>
    <n v="468.75"/>
    <x v="2"/>
    <x v="8"/>
    <x v="942"/>
    <d v="2016-02-18T20:14:20"/>
  </r>
  <r>
    <n v="3000"/>
    <n v="289"/>
    <x v="2"/>
    <x v="0"/>
    <s v="USD"/>
    <n v="1480438905"/>
    <n v="1477843305"/>
    <b v="0"/>
    <n v="12"/>
    <b v="0"/>
    <s v="technology/wearables"/>
    <n v="9.633333333333334E-2"/>
    <n v="250"/>
    <x v="2"/>
    <x v="8"/>
    <x v="943"/>
    <d v="2016-11-29T17:01:45"/>
  </r>
  <r>
    <n v="50000"/>
    <n v="6663"/>
    <x v="2"/>
    <x v="0"/>
    <s v="USD"/>
    <n v="1460988000"/>
    <n v="1458050450"/>
    <b v="0"/>
    <n v="96"/>
    <b v="0"/>
    <s v="technology/wearables"/>
    <n v="0.13325999999999999"/>
    <n v="520.83333333333337"/>
    <x v="2"/>
    <x v="8"/>
    <x v="944"/>
    <d v="2016-04-18T14:00:00"/>
  </r>
  <r>
    <n v="100000"/>
    <n v="2484"/>
    <x v="2"/>
    <x v="6"/>
    <s v="EUR"/>
    <n v="1487462340"/>
    <n v="1482958626"/>
    <b v="0"/>
    <n v="16"/>
    <b v="0"/>
    <s v="technology/wearables"/>
    <n v="2.4840000000000001E-2"/>
    <n v="6250"/>
    <x v="2"/>
    <x v="8"/>
    <x v="945"/>
    <d v="2017-02-18T23:59:00"/>
  </r>
  <r>
    <n v="15000"/>
    <n v="286"/>
    <x v="2"/>
    <x v="0"/>
    <s v="USD"/>
    <n v="1473444048"/>
    <n v="1470852048"/>
    <b v="0"/>
    <n v="5"/>
    <b v="0"/>
    <s v="technology/wearables"/>
    <n v="1.9066666666666666E-2"/>
    <n v="3000"/>
    <x v="2"/>
    <x v="8"/>
    <x v="946"/>
    <d v="2016-09-09T18:00:4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4000"/>
    <n v="480"/>
    <x v="2"/>
    <x v="9"/>
    <s v="EUR"/>
    <n v="1457812364"/>
    <n v="1455220364"/>
    <b v="0"/>
    <n v="8"/>
    <b v="0"/>
    <s v="technology/wearables"/>
    <n v="0.12"/>
    <n v="500"/>
    <x v="2"/>
    <x v="8"/>
    <x v="948"/>
    <d v="2016-03-12T19:52:44"/>
  </r>
  <r>
    <n v="20000"/>
    <n v="273"/>
    <x v="2"/>
    <x v="12"/>
    <s v="EUR"/>
    <n v="1456016576"/>
    <n v="1450832576"/>
    <b v="0"/>
    <n v="7"/>
    <b v="0"/>
    <s v="technology/wearables"/>
    <n v="1.3650000000000001E-2"/>
    <n v="2857.1428571428573"/>
    <x v="2"/>
    <x v="8"/>
    <x v="949"/>
    <d v="2016-02-21T01:02:56"/>
  </r>
  <r>
    <n v="5000"/>
    <n v="1402"/>
    <x v="2"/>
    <x v="5"/>
    <s v="CAD"/>
    <n v="1453053661"/>
    <n v="1450461661"/>
    <b v="0"/>
    <n v="24"/>
    <b v="0"/>
    <s v="technology/wearables"/>
    <n v="0.28039999999999998"/>
    <n v="208.33333333333334"/>
    <x v="2"/>
    <x v="8"/>
    <x v="950"/>
    <d v="2016-01-17T18:01:01"/>
  </r>
  <r>
    <n v="50000"/>
    <n v="19195"/>
    <x v="2"/>
    <x v="0"/>
    <s v="USD"/>
    <n v="1465054872"/>
    <n v="1461166872"/>
    <b v="0"/>
    <n v="121"/>
    <b v="0"/>
    <s v="technology/wearables"/>
    <n v="0.38390000000000002"/>
    <n v="413.22314049586777"/>
    <x v="2"/>
    <x v="8"/>
    <x v="951"/>
    <d v="2016-06-04T15:41:12"/>
  </r>
  <r>
    <n v="49000"/>
    <n v="19572"/>
    <x v="2"/>
    <x v="0"/>
    <s v="USD"/>
    <n v="1479483812"/>
    <n v="1476888212"/>
    <b v="0"/>
    <n v="196"/>
    <b v="0"/>
    <s v="technology/wearables"/>
    <n v="0.39942857142857141"/>
    <n v="250"/>
    <x v="2"/>
    <x v="8"/>
    <x v="952"/>
    <d v="2016-11-18T15:43:32"/>
  </r>
  <r>
    <n v="15000"/>
    <n v="126"/>
    <x v="2"/>
    <x v="0"/>
    <s v="USD"/>
    <n v="1422158199"/>
    <n v="1419566199"/>
    <b v="0"/>
    <n v="5"/>
    <b v="0"/>
    <s v="technology/wearables"/>
    <n v="8.3999999999999995E-3"/>
    <n v="3000"/>
    <x v="2"/>
    <x v="8"/>
    <x v="953"/>
    <d v="2015-01-25T03:56:39"/>
  </r>
  <r>
    <n v="15000"/>
    <n v="6511"/>
    <x v="2"/>
    <x v="0"/>
    <s v="USD"/>
    <n v="1440100839"/>
    <n v="1436472039"/>
    <b v="0"/>
    <n v="73"/>
    <b v="0"/>
    <s v="technology/wearables"/>
    <n v="0.43406666666666666"/>
    <n v="205.47945205479451"/>
    <x v="2"/>
    <x v="8"/>
    <x v="954"/>
    <d v="2015-08-20T20:00:39"/>
  </r>
  <r>
    <n v="300000"/>
    <n v="16984"/>
    <x v="2"/>
    <x v="0"/>
    <s v="USD"/>
    <n v="1473750300"/>
    <n v="1470294300"/>
    <b v="0"/>
    <n v="93"/>
    <b v="0"/>
    <s v="technology/wearables"/>
    <n v="5.6613333333333335E-2"/>
    <n v="3225.8064516129034"/>
    <x v="2"/>
    <x v="8"/>
    <x v="955"/>
    <d v="2016-09-13T07:05:00"/>
  </r>
  <r>
    <n v="50000"/>
    <n v="861"/>
    <x v="2"/>
    <x v="0"/>
    <s v="USD"/>
    <n v="1430081759"/>
    <n v="1424901359"/>
    <b v="0"/>
    <n v="17"/>
    <b v="0"/>
    <s v="technology/wearables"/>
    <n v="1.7219999999999999E-2"/>
    <n v="2941.1764705882351"/>
    <x v="2"/>
    <x v="8"/>
    <x v="956"/>
    <d v="2015-04-26T20:55:59"/>
  </r>
  <r>
    <n v="12000"/>
    <n v="233"/>
    <x v="2"/>
    <x v="0"/>
    <s v="USD"/>
    <n v="1479392133"/>
    <n v="1476710133"/>
    <b v="0"/>
    <n v="7"/>
    <b v="0"/>
    <s v="technology/wearables"/>
    <n v="1.9416666666666665E-2"/>
    <n v="1714.2857142857142"/>
    <x v="2"/>
    <x v="8"/>
    <x v="957"/>
    <d v="2016-11-17T14:15:33"/>
  </r>
  <r>
    <n v="7777"/>
    <n v="881"/>
    <x v="2"/>
    <x v="0"/>
    <s v="USD"/>
    <n v="1428641940"/>
    <n v="1426792563"/>
    <b v="0"/>
    <n v="17"/>
    <b v="0"/>
    <s v="technology/wearables"/>
    <n v="0.11328275684711328"/>
    <n v="457.47058823529414"/>
    <x v="2"/>
    <x v="8"/>
    <x v="958"/>
    <d v="2015-04-10T04:59:00"/>
  </r>
  <r>
    <n v="50000"/>
    <n v="19430"/>
    <x v="2"/>
    <x v="0"/>
    <s v="USD"/>
    <n v="1421640665"/>
    <n v="1419048665"/>
    <b v="0"/>
    <n v="171"/>
    <b v="0"/>
    <s v="technology/wearables"/>
    <n v="0.3886"/>
    <n v="292.39766081871346"/>
    <x v="2"/>
    <x v="8"/>
    <x v="959"/>
    <d v="2015-01-19T04:11:05"/>
  </r>
  <r>
    <n v="55650"/>
    <n v="25655"/>
    <x v="2"/>
    <x v="0"/>
    <s v="USD"/>
    <n v="1489500155"/>
    <n v="1485874955"/>
    <b v="0"/>
    <n v="188"/>
    <b v="0"/>
    <s v="technology/wearables"/>
    <n v="0.46100628930817611"/>
    <n v="296.01063829787233"/>
    <x v="2"/>
    <x v="8"/>
    <x v="960"/>
    <d v="2017-03-14T14:02:35"/>
  </r>
  <r>
    <n v="95000"/>
    <n v="40079"/>
    <x v="2"/>
    <x v="0"/>
    <s v="USD"/>
    <n v="1487617200"/>
    <n v="1483634335"/>
    <b v="0"/>
    <n v="110"/>
    <b v="0"/>
    <s v="technology/wearables"/>
    <n v="0.42188421052631581"/>
    <n v="863.63636363636363"/>
    <x v="2"/>
    <x v="8"/>
    <x v="961"/>
    <d v="2017-02-20T19:00:00"/>
  </r>
  <r>
    <n v="2500"/>
    <n v="712"/>
    <x v="2"/>
    <x v="0"/>
    <s v="USD"/>
    <n v="1455210353"/>
    <n v="1451927153"/>
    <b v="0"/>
    <n v="37"/>
    <b v="0"/>
    <s v="technology/wearables"/>
    <n v="0.2848"/>
    <n v="67.567567567567565"/>
    <x v="2"/>
    <x v="8"/>
    <x v="962"/>
    <d v="2016-02-11T17:05:53"/>
  </r>
  <r>
    <n v="35000"/>
    <n v="377"/>
    <x v="2"/>
    <x v="0"/>
    <s v="USD"/>
    <n v="1476717319"/>
    <n v="1473693319"/>
    <b v="0"/>
    <n v="9"/>
    <b v="0"/>
    <s v="technology/wearables"/>
    <n v="1.0771428571428571E-2"/>
    <n v="3888.8888888888887"/>
    <x v="2"/>
    <x v="8"/>
    <x v="963"/>
    <d v="2016-10-17T15:15:19"/>
  </r>
  <r>
    <n v="110000"/>
    <n v="879"/>
    <x v="2"/>
    <x v="5"/>
    <s v="CAD"/>
    <n v="1441119919"/>
    <n v="1437663919"/>
    <b v="0"/>
    <n v="29"/>
    <b v="0"/>
    <s v="technology/wearables"/>
    <n v="7.9909090909090902E-3"/>
    <n v="3793.1034482758619"/>
    <x v="2"/>
    <x v="8"/>
    <x v="964"/>
    <d v="2015-09-01T15:05:19"/>
  </r>
  <r>
    <n v="25000"/>
    <n v="298"/>
    <x v="2"/>
    <x v="0"/>
    <s v="USD"/>
    <n v="1477454340"/>
    <n v="1474676646"/>
    <b v="0"/>
    <n v="6"/>
    <b v="0"/>
    <s v="technology/wearables"/>
    <n v="1.192E-2"/>
    <n v="4166.666666666667"/>
    <x v="2"/>
    <x v="8"/>
    <x v="965"/>
    <d v="2016-10-26T03:59:00"/>
  </r>
  <r>
    <n v="12000"/>
    <n v="1776"/>
    <x v="2"/>
    <x v="0"/>
    <s v="USD"/>
    <n v="1475766932"/>
    <n v="1473174932"/>
    <b v="0"/>
    <n v="30"/>
    <b v="0"/>
    <s v="technology/wearables"/>
    <n v="0.14799999999999999"/>
    <n v="400"/>
    <x v="2"/>
    <x v="8"/>
    <x v="966"/>
    <d v="2016-10-06T15:15:32"/>
  </r>
  <r>
    <n v="20000"/>
    <n v="3562"/>
    <x v="2"/>
    <x v="0"/>
    <s v="USD"/>
    <n v="1461301574"/>
    <n v="1456121174"/>
    <b v="0"/>
    <n v="81"/>
    <b v="0"/>
    <s v="technology/wearables"/>
    <n v="0.17810000000000001"/>
    <n v="246.91358024691357"/>
    <x v="2"/>
    <x v="8"/>
    <x v="967"/>
    <d v="2016-04-22T05:06:14"/>
  </r>
  <r>
    <n v="8000"/>
    <n v="106"/>
    <x v="2"/>
    <x v="0"/>
    <s v="USD"/>
    <n v="1408134034"/>
    <n v="1405542034"/>
    <b v="0"/>
    <n v="4"/>
    <b v="0"/>
    <s v="technology/wearables"/>
    <n v="1.325E-2"/>
    <n v="2000"/>
    <x v="2"/>
    <x v="8"/>
    <x v="968"/>
    <d v="2014-08-15T20:20:34"/>
  </r>
  <r>
    <n v="30000"/>
    <n v="14000"/>
    <x v="2"/>
    <x v="14"/>
    <s v="MXN"/>
    <n v="1486624607"/>
    <n v="1483773407"/>
    <b v="0"/>
    <n v="11"/>
    <b v="0"/>
    <s v="technology/wearables"/>
    <n v="0.46666666666666667"/>
    <n v="2727.2727272727275"/>
    <x v="2"/>
    <x v="8"/>
    <x v="969"/>
    <d v="2017-02-09T07:16:47"/>
  </r>
  <r>
    <n v="5000"/>
    <n v="2296"/>
    <x v="2"/>
    <x v="5"/>
    <s v="CAD"/>
    <n v="1485147540"/>
    <n v="1481951853"/>
    <b v="0"/>
    <n v="14"/>
    <b v="0"/>
    <s v="technology/wearables"/>
    <n v="0.4592"/>
    <n v="357.14285714285717"/>
    <x v="2"/>
    <x v="8"/>
    <x v="970"/>
    <d v="2017-01-23T04:59:00"/>
  </r>
  <r>
    <n v="100000"/>
    <n v="226"/>
    <x v="2"/>
    <x v="0"/>
    <s v="USD"/>
    <n v="1433178060"/>
    <n v="1429290060"/>
    <b v="0"/>
    <n v="5"/>
    <b v="0"/>
    <s v="technology/wearables"/>
    <n v="2.2599999999999999E-3"/>
    <n v="20000"/>
    <x v="2"/>
    <x v="8"/>
    <x v="971"/>
    <d v="2015-06-01T17:01:00"/>
  </r>
  <r>
    <n v="20000"/>
    <n v="6925"/>
    <x v="2"/>
    <x v="0"/>
    <s v="USD"/>
    <n v="1409813940"/>
    <n v="1407271598"/>
    <b v="0"/>
    <n v="45"/>
    <b v="0"/>
    <s v="technology/wearables"/>
    <n v="0.34625"/>
    <n v="444.44444444444446"/>
    <x v="2"/>
    <x v="8"/>
    <x v="972"/>
    <d v="2014-09-04T06:59:00"/>
  </r>
  <r>
    <n v="20000"/>
    <n v="411"/>
    <x v="2"/>
    <x v="0"/>
    <s v="USD"/>
    <n v="1447032093"/>
    <n v="1441844493"/>
    <b v="0"/>
    <n v="8"/>
    <b v="0"/>
    <s v="technology/wearables"/>
    <n v="2.0549999999999999E-2"/>
    <n v="2500"/>
    <x v="2"/>
    <x v="8"/>
    <x v="973"/>
    <d v="2015-11-09T01:21:33"/>
  </r>
  <r>
    <n v="50000"/>
    <n v="280"/>
    <x v="2"/>
    <x v="0"/>
    <s v="USD"/>
    <n v="1458925156"/>
    <n v="1456336756"/>
    <b v="0"/>
    <n v="3"/>
    <b v="0"/>
    <s v="technology/wearables"/>
    <n v="5.5999999999999999E-3"/>
    <n v="16666.666666666668"/>
    <x v="2"/>
    <x v="8"/>
    <x v="974"/>
    <d v="2016-03-25T16:59:16"/>
  </r>
  <r>
    <n v="100000"/>
    <n v="2607"/>
    <x v="2"/>
    <x v="0"/>
    <s v="USD"/>
    <n v="1467132185"/>
    <n v="1461948185"/>
    <b v="0"/>
    <n v="24"/>
    <b v="0"/>
    <s v="technology/wearables"/>
    <n v="2.6069999999999999E-2"/>
    <n v="4166.666666666667"/>
    <x v="2"/>
    <x v="8"/>
    <x v="975"/>
    <d v="2016-06-28T16:43:05"/>
  </r>
  <r>
    <n v="150000"/>
    <n v="2889"/>
    <x v="2"/>
    <x v="2"/>
    <s v="AUD"/>
    <n v="1439515497"/>
    <n v="1435627497"/>
    <b v="0"/>
    <n v="18"/>
    <b v="0"/>
    <s v="technology/wearables"/>
    <n v="1.9259999999999999E-2"/>
    <n v="8333.3333333333339"/>
    <x v="2"/>
    <x v="8"/>
    <x v="976"/>
    <d v="2015-08-14T01:24:57"/>
  </r>
  <r>
    <n v="2700"/>
    <n v="909"/>
    <x v="2"/>
    <x v="15"/>
    <s v="EUR"/>
    <n v="1456094197"/>
    <n v="1453502197"/>
    <b v="0"/>
    <n v="12"/>
    <b v="0"/>
    <s v="technology/wearables"/>
    <n v="0.33666666666666667"/>
    <n v="225"/>
    <x v="2"/>
    <x v="8"/>
    <x v="977"/>
    <d v="2016-02-21T22:36:37"/>
  </r>
  <r>
    <n v="172889"/>
    <n v="97273"/>
    <x v="2"/>
    <x v="11"/>
    <s v="SEK"/>
    <n v="1456385101"/>
    <n v="1453793101"/>
    <b v="0"/>
    <n v="123"/>
    <b v="0"/>
    <s v="technology/wearables"/>
    <n v="0.5626326718299024"/>
    <n v="1405.6016260162601"/>
    <x v="2"/>
    <x v="8"/>
    <x v="978"/>
    <d v="2016-02-25T07:25:01"/>
  </r>
  <r>
    <n v="35000"/>
    <n v="28986.16"/>
    <x v="2"/>
    <x v="0"/>
    <s v="USD"/>
    <n v="1466449140"/>
    <n v="1463392828"/>
    <b v="0"/>
    <n v="96"/>
    <b v="0"/>
    <s v="technology/wearables"/>
    <n v="0.82817600000000002"/>
    <n v="364.58333333333331"/>
    <x v="2"/>
    <x v="8"/>
    <x v="979"/>
    <d v="2016-06-20T18:59:00"/>
  </r>
  <r>
    <n v="10000"/>
    <n v="1486"/>
    <x v="2"/>
    <x v="0"/>
    <s v="USD"/>
    <n v="1417387322"/>
    <n v="1413495722"/>
    <b v="0"/>
    <n v="31"/>
    <b v="0"/>
    <s v="technology/wearables"/>
    <n v="0.14860000000000001"/>
    <n v="322.58064516129031"/>
    <x v="2"/>
    <x v="8"/>
    <x v="980"/>
    <d v="2014-11-30T22:42:02"/>
  </r>
  <r>
    <n v="88888"/>
    <n v="11"/>
    <x v="2"/>
    <x v="0"/>
    <s v="USD"/>
    <n v="1407624222"/>
    <n v="1405032222"/>
    <b v="0"/>
    <n v="4"/>
    <b v="0"/>
    <s v="technology/wearables"/>
    <n v="1.2375123751237513E-4"/>
    <n v="22222"/>
    <x v="2"/>
    <x v="8"/>
    <x v="981"/>
    <d v="2014-08-09T22:43:42"/>
  </r>
  <r>
    <n v="17500"/>
    <n v="3"/>
    <x v="2"/>
    <x v="0"/>
    <s v="USD"/>
    <n v="1475431486"/>
    <n v="1472839486"/>
    <b v="0"/>
    <n v="3"/>
    <b v="0"/>
    <s v="technology/wearables"/>
    <n v="1.7142857142857143E-4"/>
    <n v="5833.333333333333"/>
    <x v="2"/>
    <x v="8"/>
    <x v="982"/>
    <d v="2016-10-02T18:04:46"/>
  </r>
  <r>
    <n v="104219"/>
    <n v="30751"/>
    <x v="2"/>
    <x v="3"/>
    <s v="EUR"/>
    <n v="1471985640"/>
    <n v="1469289685"/>
    <b v="0"/>
    <n v="179"/>
    <b v="0"/>
    <s v="technology/wearables"/>
    <n v="0.2950613611721471"/>
    <n v="582.22905027932961"/>
    <x v="2"/>
    <x v="8"/>
    <x v="983"/>
    <d v="2016-08-23T20:54:00"/>
  </r>
  <r>
    <n v="10000"/>
    <n v="106"/>
    <x v="2"/>
    <x v="0"/>
    <s v="USD"/>
    <n v="1427507208"/>
    <n v="1424918808"/>
    <b v="0"/>
    <n v="3"/>
    <b v="0"/>
    <s v="technology/wearables"/>
    <n v="1.06E-2"/>
    <n v="3333.3333333333335"/>
    <x v="2"/>
    <x v="8"/>
    <x v="984"/>
    <d v="2015-03-28T01:46:48"/>
  </r>
  <r>
    <n v="30000"/>
    <n v="1888"/>
    <x v="2"/>
    <x v="12"/>
    <s v="EUR"/>
    <n v="1451602800"/>
    <n v="1449011610"/>
    <b v="0"/>
    <n v="23"/>
    <b v="0"/>
    <s v="technology/wearables"/>
    <n v="6.2933333333333327E-2"/>
    <n v="1304.3478260869565"/>
    <x v="2"/>
    <x v="8"/>
    <x v="985"/>
    <d v="2015-12-31T23:00:00"/>
  </r>
  <r>
    <n v="20000"/>
    <n v="2550"/>
    <x v="2"/>
    <x v="1"/>
    <s v="GBP"/>
    <n v="1452384000"/>
    <n v="1447698300"/>
    <b v="0"/>
    <n v="23"/>
    <b v="0"/>
    <s v="technology/wearables"/>
    <n v="0.1275"/>
    <n v="869.56521739130437"/>
    <x v="2"/>
    <x v="8"/>
    <x v="986"/>
    <d v="2016-01-10T00:00:00"/>
  </r>
  <r>
    <n v="50000"/>
    <n v="6610"/>
    <x v="2"/>
    <x v="9"/>
    <s v="EUR"/>
    <n v="1403507050"/>
    <n v="1400051050"/>
    <b v="0"/>
    <n v="41"/>
    <b v="0"/>
    <s v="technology/wearables"/>
    <n v="0.13220000000000001"/>
    <n v="1219.5121951219512"/>
    <x v="2"/>
    <x v="8"/>
    <x v="987"/>
    <d v="2014-06-23T07:04:10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10000"/>
    <n v="1677"/>
    <x v="2"/>
    <x v="0"/>
    <s v="USD"/>
    <n v="1475101495"/>
    <n v="1472509495"/>
    <b v="0"/>
    <n v="32"/>
    <b v="0"/>
    <s v="technology/wearables"/>
    <n v="0.16769999999999999"/>
    <n v="312.5"/>
    <x v="2"/>
    <x v="8"/>
    <x v="989"/>
    <d v="2016-09-28T22:24:55"/>
  </r>
  <r>
    <n v="25000"/>
    <n v="26"/>
    <x v="2"/>
    <x v="0"/>
    <s v="USD"/>
    <n v="1409770164"/>
    <n v="1407178164"/>
    <b v="0"/>
    <n v="2"/>
    <b v="0"/>
    <s v="technology/wearables"/>
    <n v="1.0399999999999999E-3"/>
    <n v="12500"/>
    <x v="2"/>
    <x v="8"/>
    <x v="990"/>
    <d v="2014-09-03T18:49:24"/>
  </r>
  <r>
    <n v="5000"/>
    <n v="212"/>
    <x v="2"/>
    <x v="1"/>
    <s v="GBP"/>
    <n v="1468349460"/>
    <n v="1466186988"/>
    <b v="0"/>
    <n v="7"/>
    <b v="0"/>
    <s v="technology/wearables"/>
    <n v="4.24E-2"/>
    <n v="714.28571428571433"/>
    <x v="2"/>
    <x v="8"/>
    <x v="991"/>
    <d v="2016-07-12T18:51:00"/>
  </r>
  <r>
    <n v="100000"/>
    <n v="467"/>
    <x v="2"/>
    <x v="0"/>
    <s v="USD"/>
    <n v="1462655519"/>
    <n v="1457475119"/>
    <b v="0"/>
    <n v="4"/>
    <b v="0"/>
    <s v="technology/wearables"/>
    <n v="4.6699999999999997E-3"/>
    <n v="25000"/>
    <x v="2"/>
    <x v="8"/>
    <x v="992"/>
    <d v="2016-05-07T21:11:59"/>
  </r>
  <r>
    <n v="70000"/>
    <n v="17561"/>
    <x v="2"/>
    <x v="0"/>
    <s v="USD"/>
    <n v="1478926800"/>
    <n v="1476054568"/>
    <b v="0"/>
    <n v="196"/>
    <b v="0"/>
    <s v="technology/wearables"/>
    <n v="0.25087142857142858"/>
    <n v="357.14285714285717"/>
    <x v="2"/>
    <x v="8"/>
    <x v="993"/>
    <d v="2016-11-12T05:00:00"/>
  </r>
  <r>
    <n v="200000"/>
    <n v="4669"/>
    <x v="2"/>
    <x v="0"/>
    <s v="USD"/>
    <n v="1417388340"/>
    <n v="1412835530"/>
    <b v="0"/>
    <n v="11"/>
    <b v="0"/>
    <s v="technology/wearables"/>
    <n v="2.3345000000000001E-2"/>
    <n v="18181.81818181818"/>
    <x v="2"/>
    <x v="8"/>
    <x v="994"/>
    <d v="2014-11-30T22:59:00"/>
  </r>
  <r>
    <n v="10000"/>
    <n v="726"/>
    <x v="2"/>
    <x v="0"/>
    <s v="USD"/>
    <n v="1417276800"/>
    <n v="1415140480"/>
    <b v="0"/>
    <n v="9"/>
    <b v="0"/>
    <s v="technology/wearables"/>
    <n v="7.2599999999999998E-2"/>
    <n v="1111.1111111111111"/>
    <x v="2"/>
    <x v="8"/>
    <x v="995"/>
    <d v="2014-11-29T16:00:00"/>
  </r>
  <r>
    <n v="4000"/>
    <n v="65"/>
    <x v="2"/>
    <x v="0"/>
    <s v="USD"/>
    <n v="1406474820"/>
    <n v="1403902060"/>
    <b v="0"/>
    <n v="5"/>
    <b v="0"/>
    <s v="technology/wearables"/>
    <n v="1.6250000000000001E-2"/>
    <n v="800"/>
    <x v="2"/>
    <x v="8"/>
    <x v="996"/>
    <d v="2014-07-27T15:27:00"/>
  </r>
  <r>
    <n v="5000"/>
    <n v="65"/>
    <x v="2"/>
    <x v="0"/>
    <s v="USD"/>
    <n v="1417145297"/>
    <n v="1414549697"/>
    <b v="0"/>
    <n v="8"/>
    <b v="0"/>
    <s v="technology/wearables"/>
    <n v="1.2999999999999999E-2"/>
    <n v="625"/>
    <x v="2"/>
    <x v="8"/>
    <x v="997"/>
    <d v="2014-11-28T03:28:17"/>
  </r>
  <r>
    <n v="60000"/>
    <n v="35135"/>
    <x v="2"/>
    <x v="5"/>
    <s v="CAD"/>
    <n v="1447909401"/>
    <n v="1444017801"/>
    <b v="0"/>
    <n v="229"/>
    <b v="0"/>
    <s v="technology/wearables"/>
    <n v="0.58558333333333334"/>
    <n v="262.00873362445412"/>
    <x v="2"/>
    <x v="8"/>
    <x v="998"/>
    <d v="2015-11-19T05:03:21"/>
  </r>
  <r>
    <n v="150000"/>
    <n v="11683"/>
    <x v="2"/>
    <x v="5"/>
    <s v="CAD"/>
    <n v="1415865720"/>
    <n v="1413270690"/>
    <b v="0"/>
    <n v="40"/>
    <b v="0"/>
    <s v="technology/wearables"/>
    <n v="7.7886666666666673E-2"/>
    <n v="3750"/>
    <x v="2"/>
    <x v="8"/>
    <x v="999"/>
    <d v="2014-11-13T08:02:00"/>
  </r>
  <r>
    <n v="894700"/>
    <n v="19824"/>
    <x v="1"/>
    <x v="0"/>
    <s v="USD"/>
    <n v="1489537560"/>
    <n v="1484357160"/>
    <b v="0"/>
    <n v="6"/>
    <b v="0"/>
    <s v="technology/wearables"/>
    <n v="2.2157147647256063E-2"/>
    <n v="149116.66666666666"/>
    <x v="2"/>
    <x v="8"/>
    <x v="1000"/>
    <d v="2017-03-15T00:26:00"/>
  </r>
  <r>
    <n v="5000"/>
    <n v="5200"/>
    <x v="1"/>
    <x v="1"/>
    <s v="GBP"/>
    <n v="1485796613"/>
    <n v="1481908613"/>
    <b v="0"/>
    <n v="4"/>
    <b v="0"/>
    <s v="technology/wearables"/>
    <n v="1.04"/>
    <n v="1250"/>
    <x v="2"/>
    <x v="8"/>
    <x v="1001"/>
    <d v="2017-01-30T17:16:53"/>
  </r>
  <r>
    <n v="9999"/>
    <n v="2960"/>
    <x v="1"/>
    <x v="0"/>
    <s v="USD"/>
    <n v="1450331940"/>
    <n v="1447777514"/>
    <b v="0"/>
    <n v="22"/>
    <b v="0"/>
    <s v="technology/wearables"/>
    <n v="0.29602960296029601"/>
    <n v="454.5"/>
    <x v="2"/>
    <x v="8"/>
    <x v="1002"/>
    <d v="2015-12-17T05:59:00"/>
  </r>
  <r>
    <n v="20000"/>
    <n v="3211"/>
    <x v="1"/>
    <x v="6"/>
    <s v="EUR"/>
    <n v="1489680061"/>
    <n v="1487091661"/>
    <b v="0"/>
    <n v="15"/>
    <b v="0"/>
    <s v="technology/wearables"/>
    <n v="0.16055"/>
    <n v="1333.3333333333333"/>
    <x v="2"/>
    <x v="8"/>
    <x v="1003"/>
    <d v="2017-03-16T16:01:01"/>
  </r>
  <r>
    <n v="25000"/>
    <n v="20552"/>
    <x v="1"/>
    <x v="0"/>
    <s v="USD"/>
    <n v="1455814827"/>
    <n v="1453222827"/>
    <b v="0"/>
    <n v="95"/>
    <b v="0"/>
    <s v="technology/wearables"/>
    <n v="0.82208000000000003"/>
    <n v="263.15789473684208"/>
    <x v="2"/>
    <x v="8"/>
    <x v="1004"/>
    <d v="2016-02-18T17:00:27"/>
  </r>
  <r>
    <n v="200000"/>
    <n v="150102"/>
    <x v="1"/>
    <x v="0"/>
    <s v="USD"/>
    <n v="1446217183"/>
    <n v="1443538783"/>
    <b v="0"/>
    <n v="161"/>
    <b v="0"/>
    <s v="technology/wearables"/>
    <n v="0.75051000000000001"/>
    <n v="1242.2360248447205"/>
    <x v="2"/>
    <x v="8"/>
    <x v="1005"/>
    <d v="2015-10-30T14:59:43"/>
  </r>
  <r>
    <n v="4000"/>
    <n v="234"/>
    <x v="1"/>
    <x v="0"/>
    <s v="USD"/>
    <n v="1418368260"/>
    <n v="1417654672"/>
    <b v="0"/>
    <n v="8"/>
    <b v="0"/>
    <s v="technology/wearables"/>
    <n v="5.8500000000000003E-2"/>
    <n v="500"/>
    <x v="2"/>
    <x v="8"/>
    <x v="1006"/>
    <d v="2014-12-12T07:11:00"/>
  </r>
  <r>
    <n v="30000"/>
    <n v="13296"/>
    <x v="1"/>
    <x v="0"/>
    <s v="USD"/>
    <n v="1481727623"/>
    <n v="1478095223"/>
    <b v="0"/>
    <n v="76"/>
    <b v="0"/>
    <s v="technology/wearables"/>
    <n v="0.44319999999999998"/>
    <n v="394.73684210526318"/>
    <x v="2"/>
    <x v="8"/>
    <x v="1007"/>
    <d v="2016-12-14T15:00:23"/>
  </r>
  <r>
    <n v="93500"/>
    <n v="250"/>
    <x v="1"/>
    <x v="14"/>
    <s v="MXN"/>
    <n v="1482953115"/>
    <n v="1480361115"/>
    <b v="0"/>
    <n v="1"/>
    <b v="0"/>
    <s v="technology/wearables"/>
    <n v="2.6737967914438501E-3"/>
    <n v="93500"/>
    <x v="2"/>
    <x v="8"/>
    <x v="1008"/>
    <d v="2016-12-28T19:25:15"/>
  </r>
  <r>
    <n v="50000"/>
    <n v="6565"/>
    <x v="1"/>
    <x v="0"/>
    <s v="USD"/>
    <n v="1466346646"/>
    <n v="1463754646"/>
    <b v="0"/>
    <n v="101"/>
    <b v="0"/>
    <s v="technology/wearables"/>
    <n v="0.1313"/>
    <n v="495.04950495049508"/>
    <x v="2"/>
    <x v="8"/>
    <x v="1009"/>
    <d v="2016-06-19T14:30:46"/>
  </r>
  <r>
    <n v="115250"/>
    <n v="220"/>
    <x v="1"/>
    <x v="0"/>
    <s v="USD"/>
    <n v="1473044340"/>
    <n v="1468180462"/>
    <b v="0"/>
    <n v="4"/>
    <b v="0"/>
    <s v="technology/wearables"/>
    <n v="1.9088937093275488E-3"/>
    <n v="28812.5"/>
    <x v="2"/>
    <x v="8"/>
    <x v="1010"/>
    <d v="2016-09-05T02:59:00"/>
  </r>
  <r>
    <n v="20000"/>
    <n v="75"/>
    <x v="1"/>
    <x v="0"/>
    <s v="USD"/>
    <n v="1418938395"/>
    <n v="1415050395"/>
    <b v="0"/>
    <n v="1"/>
    <b v="0"/>
    <s v="technology/wearables"/>
    <n v="3.7499999999999999E-3"/>
    <n v="20000"/>
    <x v="2"/>
    <x v="8"/>
    <x v="1011"/>
    <d v="2014-12-18T21:33:15"/>
  </r>
  <r>
    <n v="5000"/>
    <n v="1076751.05"/>
    <x v="1"/>
    <x v="0"/>
    <s v="USD"/>
    <n v="1485254052"/>
    <n v="1481366052"/>
    <b v="0"/>
    <n v="775"/>
    <b v="0"/>
    <s v="technology/wearables"/>
    <n v="215.35021"/>
    <n v="6.4516129032258061"/>
    <x v="2"/>
    <x v="8"/>
    <x v="1012"/>
    <d v="2017-01-24T10:34:12"/>
  </r>
  <r>
    <n v="25000"/>
    <n v="8632"/>
    <x v="1"/>
    <x v="0"/>
    <s v="USD"/>
    <n v="1451419200"/>
    <n v="1449000056"/>
    <b v="0"/>
    <n v="90"/>
    <b v="0"/>
    <s v="technology/wearables"/>
    <n v="0.34527999999999998"/>
    <n v="277.77777777777777"/>
    <x v="2"/>
    <x v="8"/>
    <x v="1013"/>
    <d v="2015-12-29T20:00:00"/>
  </r>
  <r>
    <n v="10000"/>
    <n v="3060"/>
    <x v="1"/>
    <x v="0"/>
    <s v="USD"/>
    <n v="1420070615"/>
    <n v="1415750615"/>
    <b v="0"/>
    <n v="16"/>
    <b v="0"/>
    <s v="technology/wearables"/>
    <n v="0.30599999999999999"/>
    <n v="625"/>
    <x v="2"/>
    <x v="8"/>
    <x v="1014"/>
    <d v="2015-01-01T00:03:35"/>
  </r>
  <r>
    <n v="9000"/>
    <n v="240"/>
    <x v="1"/>
    <x v="16"/>
    <s v="CHF"/>
    <n v="1448489095"/>
    <n v="1445893495"/>
    <b v="0"/>
    <n v="6"/>
    <b v="0"/>
    <s v="technology/wearables"/>
    <n v="2.6666666666666668E-2"/>
    <n v="1500"/>
    <x v="2"/>
    <x v="8"/>
    <x v="1015"/>
    <d v="2015-11-25T22:04:55"/>
  </r>
  <r>
    <n v="100000"/>
    <n v="2842"/>
    <x v="1"/>
    <x v="0"/>
    <s v="USD"/>
    <n v="1459992856"/>
    <n v="1456108456"/>
    <b v="0"/>
    <n v="38"/>
    <b v="0"/>
    <s v="technology/wearables"/>
    <n v="2.8420000000000001E-2"/>
    <n v="2631.5789473684213"/>
    <x v="2"/>
    <x v="8"/>
    <x v="1016"/>
    <d v="2016-04-07T01:34:16"/>
  </r>
  <r>
    <n v="250000"/>
    <n v="57197"/>
    <x v="1"/>
    <x v="0"/>
    <s v="USD"/>
    <n v="1448125935"/>
    <n v="1444666335"/>
    <b v="0"/>
    <n v="355"/>
    <b v="0"/>
    <s v="technology/wearables"/>
    <n v="0.22878799999999999"/>
    <n v="704.22535211267609"/>
    <x v="2"/>
    <x v="8"/>
    <x v="1017"/>
    <d v="2015-11-21T17:12:15"/>
  </r>
  <r>
    <n v="20000"/>
    <n v="621"/>
    <x v="1"/>
    <x v="0"/>
    <s v="USD"/>
    <n v="1468496933"/>
    <n v="1465904933"/>
    <b v="0"/>
    <n v="7"/>
    <b v="0"/>
    <s v="technology/wearables"/>
    <n v="3.1050000000000001E-2"/>
    <n v="2857.1428571428573"/>
    <x v="2"/>
    <x v="8"/>
    <x v="1018"/>
    <d v="2016-07-14T11:48:53"/>
  </r>
  <r>
    <n v="45000"/>
    <n v="21300"/>
    <x v="1"/>
    <x v="0"/>
    <s v="USD"/>
    <n v="1423092149"/>
    <n v="1420500149"/>
    <b v="0"/>
    <n v="400"/>
    <b v="0"/>
    <s v="technology/wearables"/>
    <n v="0.47333333333333333"/>
    <n v="112.5"/>
    <x v="2"/>
    <x v="8"/>
    <x v="1019"/>
    <d v="2015-02-04T23:22:29"/>
  </r>
  <r>
    <n v="1550"/>
    <n v="3186"/>
    <x v="0"/>
    <x v="5"/>
    <s v="CAD"/>
    <n v="1433206020"/>
    <n v="1430617209"/>
    <b v="0"/>
    <n v="30"/>
    <b v="1"/>
    <s v="music/electronic music"/>
    <n v="2.0554838709677421"/>
    <n v="51.666666666666664"/>
    <x v="4"/>
    <x v="15"/>
    <x v="1020"/>
    <d v="2015-06-02T00:47:00"/>
  </r>
  <r>
    <n v="3000"/>
    <n v="10554.11"/>
    <x v="0"/>
    <x v="0"/>
    <s v="USD"/>
    <n v="1445054400"/>
    <n v="1443074571"/>
    <b v="1"/>
    <n v="478"/>
    <b v="1"/>
    <s v="music/electronic music"/>
    <n v="3.5180366666666667"/>
    <n v="6.2761506276150625"/>
    <x v="4"/>
    <x v="15"/>
    <x v="1021"/>
    <d v="2015-10-17T04:00:00"/>
  </r>
  <r>
    <n v="2000"/>
    <n v="2298"/>
    <x v="0"/>
    <x v="0"/>
    <s v="USD"/>
    <n v="1431876677"/>
    <n v="1429284677"/>
    <b v="1"/>
    <n v="74"/>
    <b v="1"/>
    <s v="music/electronic music"/>
    <n v="1.149"/>
    <n v="27.027027027027028"/>
    <x v="4"/>
    <x v="15"/>
    <x v="1022"/>
    <d v="2015-05-17T15:31:17"/>
  </r>
  <r>
    <n v="2000"/>
    <n v="4743"/>
    <x v="0"/>
    <x v="1"/>
    <s v="GBP"/>
    <n v="1434837861"/>
    <n v="1432245861"/>
    <b v="0"/>
    <n v="131"/>
    <b v="1"/>
    <s v="music/electronic music"/>
    <n v="2.3715000000000002"/>
    <n v="15.267175572519085"/>
    <x v="4"/>
    <x v="15"/>
    <x v="1023"/>
    <d v="2015-06-20T22:04:21"/>
  </r>
  <r>
    <n v="20000"/>
    <n v="23727.55"/>
    <x v="0"/>
    <x v="11"/>
    <s v="SEK"/>
    <n v="1454248563"/>
    <n v="1451656563"/>
    <b v="1"/>
    <n v="61"/>
    <b v="1"/>
    <s v="music/electronic music"/>
    <n v="1.1863774999999999"/>
    <n v="327.86885245901641"/>
    <x v="4"/>
    <x v="15"/>
    <x v="1024"/>
    <d v="2016-01-31T13:56:03"/>
  </r>
  <r>
    <n v="70000"/>
    <n v="76949.820000000007"/>
    <x v="0"/>
    <x v="0"/>
    <s v="USD"/>
    <n v="1426532437"/>
    <n v="1423944037"/>
    <b v="1"/>
    <n v="1071"/>
    <b v="1"/>
    <s v="music/electronic music"/>
    <n v="1.099283142857143"/>
    <n v="65.359477124183002"/>
    <x v="4"/>
    <x v="15"/>
    <x v="1025"/>
    <d v="2015-03-16T19:00:37"/>
  </r>
  <r>
    <n v="7000"/>
    <n v="7000.58"/>
    <x v="0"/>
    <x v="1"/>
    <s v="GBP"/>
    <n v="1459414016"/>
    <n v="1456480016"/>
    <b v="1"/>
    <n v="122"/>
    <b v="1"/>
    <s v="music/electronic music"/>
    <n v="1.0000828571428571"/>
    <n v="57.377049180327866"/>
    <x v="4"/>
    <x v="15"/>
    <x v="1026"/>
    <d v="2016-03-31T08:46:56"/>
  </r>
  <r>
    <n v="7501"/>
    <n v="7733"/>
    <x v="0"/>
    <x v="0"/>
    <s v="USD"/>
    <n v="1414025347"/>
    <n v="1411433347"/>
    <b v="1"/>
    <n v="111"/>
    <b v="1"/>
    <s v="music/electronic music"/>
    <n v="1.0309292094387414"/>
    <n v="67.576576576576571"/>
    <x v="4"/>
    <x v="15"/>
    <x v="1027"/>
    <d v="2014-10-23T00:49:07"/>
  </r>
  <r>
    <n v="10000"/>
    <n v="11727"/>
    <x v="0"/>
    <x v="1"/>
    <s v="GBP"/>
    <n v="1488830400"/>
    <n v="1484924605"/>
    <b v="1"/>
    <n v="255"/>
    <b v="1"/>
    <s v="music/electronic music"/>
    <n v="1.1727000000000001"/>
    <n v="39.215686274509807"/>
    <x v="4"/>
    <x v="15"/>
    <x v="1028"/>
    <d v="2017-03-06T20:00:00"/>
  </r>
  <r>
    <n v="10000"/>
    <n v="11176"/>
    <x v="0"/>
    <x v="11"/>
    <s v="SEK"/>
    <n v="1428184740"/>
    <n v="1423501507"/>
    <b v="0"/>
    <n v="141"/>
    <b v="1"/>
    <s v="music/electronic music"/>
    <n v="1.1175999999999999"/>
    <n v="70.921985815602838"/>
    <x v="4"/>
    <x v="15"/>
    <x v="1029"/>
    <d v="2015-04-04T21:59:00"/>
  </r>
  <r>
    <n v="2000"/>
    <n v="6842"/>
    <x v="0"/>
    <x v="0"/>
    <s v="USD"/>
    <n v="1473680149"/>
    <n v="1472470549"/>
    <b v="0"/>
    <n v="159"/>
    <b v="1"/>
    <s v="music/electronic music"/>
    <n v="3.4209999999999998"/>
    <n v="12.578616352201259"/>
    <x v="4"/>
    <x v="15"/>
    <x v="1030"/>
    <d v="2016-09-12T11:35:49"/>
  </r>
  <r>
    <n v="10000"/>
    <n v="10740"/>
    <x v="0"/>
    <x v="0"/>
    <s v="USD"/>
    <n v="1450290010"/>
    <n v="1447698010"/>
    <b v="0"/>
    <n v="99"/>
    <b v="1"/>
    <s v="music/electronic music"/>
    <n v="1.0740000000000001"/>
    <n v="101.01010101010101"/>
    <x v="4"/>
    <x v="15"/>
    <x v="1031"/>
    <d v="2015-12-16T18:20:10"/>
  </r>
  <r>
    <n v="5400"/>
    <n v="5858.84"/>
    <x v="0"/>
    <x v="0"/>
    <s v="USD"/>
    <n v="1466697625"/>
    <n v="1464105625"/>
    <b v="0"/>
    <n v="96"/>
    <b v="1"/>
    <s v="music/electronic music"/>
    <n v="1.0849703703703704"/>
    <n v="56.25"/>
    <x v="4"/>
    <x v="15"/>
    <x v="1032"/>
    <d v="2016-06-23T16:00:25"/>
  </r>
  <r>
    <n v="1328"/>
    <n v="1366"/>
    <x v="0"/>
    <x v="1"/>
    <s v="GBP"/>
    <n v="1481564080"/>
    <n v="1479144880"/>
    <b v="0"/>
    <n v="27"/>
    <b v="1"/>
    <s v="music/electronic music"/>
    <n v="1.0286144578313252"/>
    <n v="49.185185185185183"/>
    <x v="4"/>
    <x v="15"/>
    <x v="1033"/>
    <d v="2016-12-12T17:34:40"/>
  </r>
  <r>
    <n v="5000"/>
    <n v="6500.09"/>
    <x v="0"/>
    <x v="0"/>
    <s v="USD"/>
    <n v="1470369540"/>
    <n v="1467604804"/>
    <b v="0"/>
    <n v="166"/>
    <b v="1"/>
    <s v="music/electronic music"/>
    <n v="1.3000180000000001"/>
    <n v="30.120481927710845"/>
    <x v="4"/>
    <x v="15"/>
    <x v="1034"/>
    <d v="2016-08-05T03:59:00"/>
  </r>
  <r>
    <n v="4600"/>
    <n v="4952"/>
    <x v="0"/>
    <x v="0"/>
    <s v="USD"/>
    <n v="1423668220"/>
    <n v="1421076220"/>
    <b v="0"/>
    <n v="76"/>
    <b v="1"/>
    <s v="music/electronic music"/>
    <n v="1.0765217391304347"/>
    <n v="60.526315789473685"/>
    <x v="4"/>
    <x v="15"/>
    <x v="1035"/>
    <d v="2015-02-11T15:23:40"/>
  </r>
  <r>
    <n v="4500"/>
    <n v="5056.22"/>
    <x v="0"/>
    <x v="0"/>
    <s v="USD"/>
    <n v="1357545600"/>
    <n v="1354790790"/>
    <b v="0"/>
    <n v="211"/>
    <b v="1"/>
    <s v="music/electronic music"/>
    <n v="1.1236044444444444"/>
    <n v="21.327014218009477"/>
    <x v="4"/>
    <x v="15"/>
    <x v="1036"/>
    <d v="2013-01-07T08:00:00"/>
  </r>
  <r>
    <n v="1000"/>
    <n v="1021"/>
    <x v="0"/>
    <x v="0"/>
    <s v="USD"/>
    <n v="1431925200"/>
    <n v="1429991062"/>
    <b v="0"/>
    <n v="21"/>
    <b v="1"/>
    <s v="music/electronic music"/>
    <n v="1.0209999999999999"/>
    <n v="47.61904761904762"/>
    <x v="4"/>
    <x v="15"/>
    <x v="1037"/>
    <d v="2015-05-18T05:00:00"/>
  </r>
  <r>
    <n v="1500"/>
    <n v="2180"/>
    <x v="0"/>
    <x v="0"/>
    <s v="USD"/>
    <n v="1458362023"/>
    <n v="1455773623"/>
    <b v="0"/>
    <n v="61"/>
    <b v="1"/>
    <s v="music/electronic music"/>
    <n v="1.4533333333333334"/>
    <n v="24.590163934426229"/>
    <x v="4"/>
    <x v="15"/>
    <x v="1038"/>
    <d v="2016-03-19T04:33:43"/>
  </r>
  <r>
    <n v="500"/>
    <n v="641"/>
    <x v="0"/>
    <x v="0"/>
    <s v="USD"/>
    <n v="1481615940"/>
    <n v="1479436646"/>
    <b v="0"/>
    <n v="30"/>
    <b v="1"/>
    <s v="music/electronic music"/>
    <n v="1.282"/>
    <n v="16.666666666666668"/>
    <x v="4"/>
    <x v="15"/>
    <x v="1039"/>
    <d v="2016-12-13T07:59:00"/>
  </r>
  <r>
    <n v="85000"/>
    <n v="250"/>
    <x v="1"/>
    <x v="0"/>
    <s v="USD"/>
    <n v="1472317209"/>
    <n v="1469725209"/>
    <b v="0"/>
    <n v="1"/>
    <b v="0"/>
    <s v="journalism/audio"/>
    <n v="2.9411764705882353E-3"/>
    <n v="85000"/>
    <x v="5"/>
    <x v="16"/>
    <x v="1040"/>
    <d v="2016-08-27T17:00:09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650"/>
    <n v="10"/>
    <x v="1"/>
    <x v="0"/>
    <s v="USD"/>
    <n v="1410516000"/>
    <n v="1406824948"/>
    <b v="0"/>
    <n v="1"/>
    <b v="0"/>
    <s v="journalism/audio"/>
    <n v="1.5384615384615385E-2"/>
    <n v="650"/>
    <x v="5"/>
    <x v="16"/>
    <x v="1042"/>
    <d v="2014-09-12T10:00:00"/>
  </r>
  <r>
    <n v="100000"/>
    <n v="8537"/>
    <x v="1"/>
    <x v="0"/>
    <s v="USD"/>
    <n v="1432101855"/>
    <n v="1429509855"/>
    <b v="0"/>
    <n v="292"/>
    <b v="0"/>
    <s v="journalism/audio"/>
    <n v="8.5370000000000001E-2"/>
    <n v="342.46575342465752"/>
    <x v="5"/>
    <x v="16"/>
    <x v="1043"/>
    <d v="2015-05-20T06:04:15"/>
  </r>
  <r>
    <n v="7000"/>
    <n v="6"/>
    <x v="1"/>
    <x v="0"/>
    <s v="USD"/>
    <n v="1425587220"/>
    <n v="1420668801"/>
    <b v="0"/>
    <n v="2"/>
    <b v="0"/>
    <s v="journalism/audio"/>
    <n v="8.571428571428571E-4"/>
    <n v="3500"/>
    <x v="5"/>
    <x v="16"/>
    <x v="1044"/>
    <d v="2015-03-05T20:27:00"/>
  </r>
  <r>
    <n v="10000"/>
    <n v="266"/>
    <x v="1"/>
    <x v="0"/>
    <s v="USD"/>
    <n v="1408827550"/>
    <n v="1406235550"/>
    <b v="0"/>
    <n v="8"/>
    <b v="0"/>
    <s v="journalism/audio"/>
    <n v="2.6599999999999999E-2"/>
    <n v="1250"/>
    <x v="5"/>
    <x v="16"/>
    <x v="1045"/>
    <d v="2014-08-23T20:59:10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2000"/>
    <n v="1"/>
    <x v="1"/>
    <x v="0"/>
    <s v="USD"/>
    <n v="1415219915"/>
    <n v="1412624315"/>
    <b v="0"/>
    <n v="1"/>
    <b v="0"/>
    <s v="journalism/audio"/>
    <n v="5.0000000000000001E-4"/>
    <n v="2000"/>
    <x v="5"/>
    <x v="16"/>
    <x v="1047"/>
    <d v="2014-11-05T20:38:35"/>
  </r>
  <r>
    <n v="15000"/>
    <n v="212"/>
    <x v="1"/>
    <x v="0"/>
    <s v="USD"/>
    <n v="1474766189"/>
    <n v="1471310189"/>
    <b v="0"/>
    <n v="4"/>
    <b v="0"/>
    <s v="journalism/audio"/>
    <n v="1.4133333333333333E-2"/>
    <n v="3750"/>
    <x v="5"/>
    <x v="16"/>
    <x v="1048"/>
    <d v="2016-09-25T01:16:29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500"/>
    <n v="15"/>
    <x v="1"/>
    <x v="0"/>
    <s v="USD"/>
    <n v="1488773332"/>
    <n v="1486613332"/>
    <b v="0"/>
    <n v="1"/>
    <b v="0"/>
    <s v="journalism/audio"/>
    <n v="0.01"/>
    <n v="1500"/>
    <x v="5"/>
    <x v="16"/>
    <x v="1053"/>
    <d v="2017-03-06T04:08:52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5000"/>
    <n v="50"/>
    <x v="1"/>
    <x v="0"/>
    <s v="USD"/>
    <n v="1429134893"/>
    <n v="1426542893"/>
    <b v="0"/>
    <n v="1"/>
    <b v="0"/>
    <s v="journalism/audio"/>
    <n v="0.01"/>
    <n v="5000"/>
    <x v="5"/>
    <x v="16"/>
    <x v="1060"/>
    <d v="2015-04-15T21:54:53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99"/>
    <n v="190"/>
    <x v="1"/>
    <x v="0"/>
    <s v="USD"/>
    <n v="1468351341"/>
    <n v="1467746541"/>
    <b v="0"/>
    <n v="4"/>
    <b v="0"/>
    <s v="journalism/audio"/>
    <n v="0.95477386934673369"/>
    <n v="49.75"/>
    <x v="5"/>
    <x v="16"/>
    <x v="1062"/>
    <d v="2016-07-12T19:22:21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90000"/>
    <n v="8077"/>
    <x v="2"/>
    <x v="0"/>
    <s v="USD"/>
    <n v="1373174903"/>
    <n v="1369286903"/>
    <b v="0"/>
    <n v="123"/>
    <b v="0"/>
    <s v="games/video games"/>
    <n v="8.9744444444444446E-2"/>
    <n v="731.70731707317077"/>
    <x v="6"/>
    <x v="17"/>
    <x v="1064"/>
    <d v="2013-07-07T05:28:23"/>
  </r>
  <r>
    <n v="3000"/>
    <n v="81"/>
    <x v="2"/>
    <x v="2"/>
    <s v="AUD"/>
    <n v="1392800922"/>
    <n v="1390381722"/>
    <b v="0"/>
    <n v="5"/>
    <b v="0"/>
    <s v="games/video games"/>
    <n v="2.7E-2"/>
    <n v="600"/>
    <x v="6"/>
    <x v="17"/>
    <x v="1065"/>
    <d v="2014-02-19T09:08:42"/>
  </r>
  <r>
    <n v="150000"/>
    <n v="5051"/>
    <x v="2"/>
    <x v="0"/>
    <s v="USD"/>
    <n v="1375657582"/>
    <n v="1371769582"/>
    <b v="0"/>
    <n v="148"/>
    <b v="0"/>
    <s v="games/video games"/>
    <n v="3.3673333333333333E-2"/>
    <n v="1013.5135135135135"/>
    <x v="6"/>
    <x v="17"/>
    <x v="1066"/>
    <d v="2013-08-04T23:06:22"/>
  </r>
  <r>
    <n v="500"/>
    <n v="130"/>
    <x v="2"/>
    <x v="0"/>
    <s v="USD"/>
    <n v="1387657931"/>
    <n v="1385065931"/>
    <b v="0"/>
    <n v="10"/>
    <b v="0"/>
    <s v="games/video games"/>
    <n v="0.26"/>
    <n v="50"/>
    <x v="6"/>
    <x v="17"/>
    <x v="1067"/>
    <d v="2013-12-21T20:32:11"/>
  </r>
  <r>
    <n v="30000"/>
    <n v="45"/>
    <x v="2"/>
    <x v="0"/>
    <s v="USD"/>
    <n v="1460274864"/>
    <n v="1457686464"/>
    <b v="0"/>
    <n v="4"/>
    <b v="0"/>
    <s v="games/video games"/>
    <n v="1.5E-3"/>
    <n v="7500"/>
    <x v="6"/>
    <x v="17"/>
    <x v="1068"/>
    <d v="2016-04-10T07:54:24"/>
  </r>
  <r>
    <n v="2200"/>
    <n v="850"/>
    <x v="2"/>
    <x v="0"/>
    <s v="USD"/>
    <n v="1385447459"/>
    <n v="1382679059"/>
    <b v="0"/>
    <n v="21"/>
    <b v="0"/>
    <s v="games/video games"/>
    <n v="0.38636363636363635"/>
    <n v="104.76190476190476"/>
    <x v="6"/>
    <x v="17"/>
    <x v="1069"/>
    <d v="2013-11-26T06:30:59"/>
  </r>
  <r>
    <n v="10000"/>
    <n v="70"/>
    <x v="2"/>
    <x v="0"/>
    <s v="USD"/>
    <n v="1349050622"/>
    <n v="1347322622"/>
    <b v="0"/>
    <n v="2"/>
    <b v="0"/>
    <s v="games/video games"/>
    <n v="7.0000000000000001E-3"/>
    <n v="5000"/>
    <x v="6"/>
    <x v="17"/>
    <x v="1070"/>
    <d v="2012-10-01T00:17:02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75000"/>
    <n v="51"/>
    <x v="2"/>
    <x v="0"/>
    <s v="USD"/>
    <n v="1391630297"/>
    <n v="1389038297"/>
    <b v="0"/>
    <n v="4"/>
    <b v="0"/>
    <s v="games/video games"/>
    <n v="6.8000000000000005E-4"/>
    <n v="18750"/>
    <x v="6"/>
    <x v="17"/>
    <x v="1072"/>
    <d v="2014-02-05T19:58:17"/>
  </r>
  <r>
    <n v="750"/>
    <n v="10"/>
    <x v="2"/>
    <x v="0"/>
    <s v="USD"/>
    <n v="1318806541"/>
    <n v="1316214541"/>
    <b v="0"/>
    <n v="1"/>
    <b v="0"/>
    <s v="games/video games"/>
    <n v="1.3333333333333334E-2"/>
    <n v="750"/>
    <x v="6"/>
    <x v="17"/>
    <x v="1073"/>
    <d v="2011-10-16T23:09:01"/>
  </r>
  <r>
    <n v="54000"/>
    <n v="3407"/>
    <x v="2"/>
    <x v="0"/>
    <s v="USD"/>
    <n v="1388808545"/>
    <n v="1386216545"/>
    <b v="0"/>
    <n v="30"/>
    <b v="0"/>
    <s v="games/video games"/>
    <n v="6.3092592592592589E-2"/>
    <n v="1800"/>
    <x v="6"/>
    <x v="17"/>
    <x v="1074"/>
    <d v="2014-01-04T04:09:05"/>
  </r>
  <r>
    <n v="1000"/>
    <n v="45"/>
    <x v="2"/>
    <x v="0"/>
    <s v="USD"/>
    <n v="1336340516"/>
    <n v="1333748516"/>
    <b v="0"/>
    <n v="3"/>
    <b v="0"/>
    <s v="games/video games"/>
    <n v="4.4999999999999998E-2"/>
    <n v="333.33333333333331"/>
    <x v="6"/>
    <x v="17"/>
    <x v="1075"/>
    <d v="2012-05-06T21:41:56"/>
  </r>
  <r>
    <n v="75000"/>
    <n v="47074"/>
    <x v="2"/>
    <x v="0"/>
    <s v="USD"/>
    <n v="1410426250"/>
    <n v="1405674250"/>
    <b v="0"/>
    <n v="975"/>
    <b v="0"/>
    <s v="games/video games"/>
    <n v="0.62765333333333329"/>
    <n v="76.92307692307692"/>
    <x v="6"/>
    <x v="17"/>
    <x v="1076"/>
    <d v="2014-09-11T09:04:10"/>
  </r>
  <r>
    <n v="25000"/>
    <n v="7344"/>
    <x v="2"/>
    <x v="0"/>
    <s v="USD"/>
    <n v="1452744011"/>
    <n v="1450152011"/>
    <b v="0"/>
    <n v="167"/>
    <b v="0"/>
    <s v="games/video games"/>
    <n v="0.29376000000000002"/>
    <n v="149.70059880239521"/>
    <x v="6"/>
    <x v="17"/>
    <x v="1077"/>
    <d v="2016-01-14T04:00:11"/>
  </r>
  <r>
    <n v="600"/>
    <n v="45"/>
    <x v="2"/>
    <x v="0"/>
    <s v="USD"/>
    <n v="1311309721"/>
    <n v="1307421721"/>
    <b v="0"/>
    <n v="5"/>
    <b v="0"/>
    <s v="games/video games"/>
    <n v="7.4999999999999997E-2"/>
    <n v="120"/>
    <x v="6"/>
    <x v="17"/>
    <x v="1078"/>
    <d v="2011-07-22T04:42:01"/>
  </r>
  <r>
    <n v="26000"/>
    <n v="678"/>
    <x v="2"/>
    <x v="12"/>
    <s v="EUR"/>
    <n v="1463232936"/>
    <n v="1461072936"/>
    <b v="0"/>
    <n v="18"/>
    <b v="0"/>
    <s v="games/video games"/>
    <n v="2.6076923076923077E-2"/>
    <n v="1444.4444444444443"/>
    <x v="6"/>
    <x v="17"/>
    <x v="1079"/>
    <d v="2016-05-14T13:35:36"/>
  </r>
  <r>
    <n v="20000"/>
    <n v="1821"/>
    <x v="2"/>
    <x v="0"/>
    <s v="USD"/>
    <n v="1399778333"/>
    <n v="1397186333"/>
    <b v="0"/>
    <n v="98"/>
    <b v="0"/>
    <s v="games/video games"/>
    <n v="9.1050000000000006E-2"/>
    <n v="204.08163265306123"/>
    <x v="6"/>
    <x v="17"/>
    <x v="1080"/>
    <d v="2014-05-11T03:18:53"/>
  </r>
  <r>
    <n v="68000"/>
    <n v="12"/>
    <x v="2"/>
    <x v="0"/>
    <s v="USD"/>
    <n v="1422483292"/>
    <n v="1419891292"/>
    <b v="0"/>
    <n v="4"/>
    <b v="0"/>
    <s v="games/video games"/>
    <n v="1.7647058823529413E-4"/>
    <n v="17000"/>
    <x v="6"/>
    <x v="17"/>
    <x v="1081"/>
    <d v="2015-01-28T22:14:52"/>
  </r>
  <r>
    <n v="10000"/>
    <n v="56"/>
    <x v="2"/>
    <x v="0"/>
    <s v="USD"/>
    <n v="1344635088"/>
    <n v="1342043088"/>
    <b v="0"/>
    <n v="3"/>
    <b v="0"/>
    <s v="games/video games"/>
    <n v="5.5999999999999999E-3"/>
    <n v="3333.3333333333335"/>
    <x v="6"/>
    <x v="17"/>
    <x v="1082"/>
    <d v="2012-08-10T21:44:48"/>
  </r>
  <r>
    <n v="50000"/>
    <n v="410"/>
    <x v="2"/>
    <x v="5"/>
    <s v="CAD"/>
    <n v="1406994583"/>
    <n v="1401810583"/>
    <b v="0"/>
    <n v="1"/>
    <b v="0"/>
    <s v="games/video games"/>
    <n v="8.2000000000000007E-3"/>
    <n v="50000"/>
    <x v="6"/>
    <x v="17"/>
    <x v="1083"/>
    <d v="2014-08-02T15:49:43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30000"/>
    <n v="1026"/>
    <x v="2"/>
    <x v="5"/>
    <s v="CAD"/>
    <n v="1457967975"/>
    <n v="1455379575"/>
    <b v="0"/>
    <n v="9"/>
    <b v="0"/>
    <s v="games/video games"/>
    <n v="3.4200000000000001E-2"/>
    <n v="3333.3333333333335"/>
    <x v="6"/>
    <x v="17"/>
    <x v="1085"/>
    <d v="2016-03-14T15:06:15"/>
  </r>
  <r>
    <n v="18000"/>
    <n v="15"/>
    <x v="2"/>
    <x v="0"/>
    <s v="USD"/>
    <n v="1408913291"/>
    <n v="1406321291"/>
    <b v="0"/>
    <n v="2"/>
    <b v="0"/>
    <s v="games/video games"/>
    <n v="8.3333333333333339E-4"/>
    <n v="9000"/>
    <x v="6"/>
    <x v="17"/>
    <x v="1086"/>
    <d v="2014-08-24T20:48:11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45000"/>
    <n v="6382.34"/>
    <x v="2"/>
    <x v="0"/>
    <s v="USD"/>
    <n v="1398366667"/>
    <n v="1395774667"/>
    <b v="0"/>
    <n v="147"/>
    <b v="0"/>
    <s v="games/video games"/>
    <n v="0.14182977777777778"/>
    <n v="306.12244897959181"/>
    <x v="6"/>
    <x v="17"/>
    <x v="1088"/>
    <d v="2014-04-24T19:11:07"/>
  </r>
  <r>
    <n v="15000"/>
    <n v="1174"/>
    <x v="2"/>
    <x v="6"/>
    <s v="EUR"/>
    <n v="1435293175"/>
    <n v="1432701175"/>
    <b v="0"/>
    <n v="49"/>
    <b v="0"/>
    <s v="games/video games"/>
    <n v="7.8266666666666665E-2"/>
    <n v="306.12244897959181"/>
    <x v="6"/>
    <x v="17"/>
    <x v="1089"/>
    <d v="2015-06-26T04:32:55"/>
  </r>
  <r>
    <n v="12999"/>
    <n v="5"/>
    <x v="2"/>
    <x v="2"/>
    <s v="AUD"/>
    <n v="1432873653"/>
    <n v="1430281653"/>
    <b v="0"/>
    <n v="1"/>
    <b v="0"/>
    <s v="games/video games"/>
    <n v="3.8464497269020693E-4"/>
    <n v="12999"/>
    <x v="6"/>
    <x v="17"/>
    <x v="1090"/>
    <d v="2015-05-29T04:27:33"/>
  </r>
  <r>
    <n v="200"/>
    <n v="25"/>
    <x v="2"/>
    <x v="1"/>
    <s v="GBP"/>
    <n v="1460313672"/>
    <n v="1457725272"/>
    <b v="0"/>
    <n v="2"/>
    <b v="0"/>
    <s v="games/video games"/>
    <n v="0.125"/>
    <n v="100"/>
    <x v="6"/>
    <x v="17"/>
    <x v="1091"/>
    <d v="2016-04-10T18:41:12"/>
  </r>
  <r>
    <n v="2000"/>
    <n v="21"/>
    <x v="2"/>
    <x v="0"/>
    <s v="USD"/>
    <n v="1357432638"/>
    <n v="1354840638"/>
    <b v="0"/>
    <n v="7"/>
    <b v="0"/>
    <s v="games/video games"/>
    <n v="1.0500000000000001E-2"/>
    <n v="285.71428571428572"/>
    <x v="6"/>
    <x v="17"/>
    <x v="1092"/>
    <d v="2013-01-06T00:37:18"/>
  </r>
  <r>
    <n v="300"/>
    <n v="42.25"/>
    <x v="2"/>
    <x v="5"/>
    <s v="CAD"/>
    <n v="1455232937"/>
    <n v="1453936937"/>
    <b v="0"/>
    <n v="4"/>
    <b v="0"/>
    <s v="games/video games"/>
    <n v="0.14083333333333334"/>
    <n v="75"/>
    <x v="6"/>
    <x v="17"/>
    <x v="1093"/>
    <d v="2016-02-11T23:22:17"/>
  </r>
  <r>
    <n v="18000"/>
    <n v="3294.01"/>
    <x v="2"/>
    <x v="0"/>
    <s v="USD"/>
    <n v="1318180033"/>
    <n v="1315588033"/>
    <b v="0"/>
    <n v="27"/>
    <b v="0"/>
    <s v="games/video games"/>
    <n v="0.18300055555555556"/>
    <n v="666.66666666666663"/>
    <x v="6"/>
    <x v="17"/>
    <x v="1094"/>
    <d v="2011-10-09T17:07:13"/>
  </r>
  <r>
    <n v="500000"/>
    <n v="25174"/>
    <x v="2"/>
    <x v="0"/>
    <s v="USD"/>
    <n v="1377867220"/>
    <n v="1375275220"/>
    <b v="0"/>
    <n v="94"/>
    <b v="0"/>
    <s v="games/video games"/>
    <n v="5.0347999999999997E-2"/>
    <n v="5319.1489361702124"/>
    <x v="6"/>
    <x v="17"/>
    <x v="1095"/>
    <d v="2013-08-30T12:53:40"/>
  </r>
  <r>
    <n v="12000"/>
    <n v="2152"/>
    <x v="2"/>
    <x v="0"/>
    <s v="USD"/>
    <n v="1412393400"/>
    <n v="1409747154"/>
    <b v="0"/>
    <n v="29"/>
    <b v="0"/>
    <s v="games/video games"/>
    <n v="0.17933333333333334"/>
    <n v="413.79310344827587"/>
    <x v="6"/>
    <x v="17"/>
    <x v="1096"/>
    <d v="2014-10-04T03:30:00"/>
  </r>
  <r>
    <n v="100000"/>
    <n v="47"/>
    <x v="2"/>
    <x v="0"/>
    <s v="USD"/>
    <n v="1393786877"/>
    <n v="1390330877"/>
    <b v="0"/>
    <n v="7"/>
    <b v="0"/>
    <s v="games/video games"/>
    <n v="4.6999999999999999E-4"/>
    <n v="14285.714285714286"/>
    <x v="6"/>
    <x v="17"/>
    <x v="1097"/>
    <d v="2014-03-02T19:01:17"/>
  </r>
  <r>
    <n v="25000"/>
    <n v="1803"/>
    <x v="2"/>
    <x v="0"/>
    <s v="USD"/>
    <n v="1397413095"/>
    <n v="1394821095"/>
    <b v="0"/>
    <n v="22"/>
    <b v="0"/>
    <s v="games/video games"/>
    <n v="7.2120000000000004E-2"/>
    <n v="1136.3636363636363"/>
    <x v="6"/>
    <x v="17"/>
    <x v="1098"/>
    <d v="2014-04-13T18:18:15"/>
  </r>
  <r>
    <n v="5000"/>
    <n v="25"/>
    <x v="2"/>
    <x v="1"/>
    <s v="GBP"/>
    <n v="1431547468"/>
    <n v="1428955468"/>
    <b v="0"/>
    <n v="1"/>
    <b v="0"/>
    <s v="games/video games"/>
    <n v="5.0000000000000001E-3"/>
    <n v="5000"/>
    <x v="6"/>
    <x v="17"/>
    <x v="1099"/>
    <d v="2015-05-13T20:04:28"/>
  </r>
  <r>
    <n v="4000"/>
    <n v="100"/>
    <x v="2"/>
    <x v="12"/>
    <s v="EUR"/>
    <n v="1455417571"/>
    <n v="1452825571"/>
    <b v="0"/>
    <n v="10"/>
    <b v="0"/>
    <s v="games/video games"/>
    <n v="2.5000000000000001E-2"/>
    <n v="400"/>
    <x v="6"/>
    <x v="17"/>
    <x v="1100"/>
    <d v="2016-02-14T02:39:31"/>
  </r>
  <r>
    <n v="100000"/>
    <n v="41"/>
    <x v="2"/>
    <x v="0"/>
    <s v="USD"/>
    <n v="1468519920"/>
    <n v="1466188338"/>
    <b v="0"/>
    <n v="6"/>
    <b v="0"/>
    <s v="games/video games"/>
    <n v="4.0999999999999999E-4"/>
    <n v="16666.666666666668"/>
    <x v="6"/>
    <x v="17"/>
    <x v="1101"/>
    <d v="2016-07-14T18:12:00"/>
  </r>
  <r>
    <n v="8000"/>
    <n v="425"/>
    <x v="2"/>
    <x v="0"/>
    <s v="USD"/>
    <n v="1386568740"/>
    <n v="1383095125"/>
    <b v="0"/>
    <n v="24"/>
    <b v="0"/>
    <s v="games/video games"/>
    <n v="5.3124999999999999E-2"/>
    <n v="333.33333333333331"/>
    <x v="6"/>
    <x v="17"/>
    <x v="1102"/>
    <d v="2013-12-09T05:59:00"/>
  </r>
  <r>
    <n v="15000"/>
    <n v="243"/>
    <x v="2"/>
    <x v="0"/>
    <s v="USD"/>
    <n v="1466227190"/>
    <n v="1461043190"/>
    <b v="0"/>
    <n v="15"/>
    <b v="0"/>
    <s v="games/video games"/>
    <n v="1.6199999999999999E-2"/>
    <n v="1000"/>
    <x v="6"/>
    <x v="17"/>
    <x v="1103"/>
    <d v="2016-06-18T05:19:50"/>
  </r>
  <r>
    <n v="60000"/>
    <n v="2971"/>
    <x v="2"/>
    <x v="1"/>
    <s v="GBP"/>
    <n v="1402480221"/>
    <n v="1399888221"/>
    <b v="0"/>
    <n v="37"/>
    <b v="0"/>
    <s v="games/video games"/>
    <n v="4.9516666666666667E-2"/>
    <n v="1621.6216216216217"/>
    <x v="6"/>
    <x v="17"/>
    <x v="1104"/>
    <d v="2014-06-11T09:50:21"/>
  </r>
  <r>
    <n v="900000"/>
    <n v="1431"/>
    <x v="2"/>
    <x v="0"/>
    <s v="USD"/>
    <n v="1395627327"/>
    <n v="1393038927"/>
    <b v="0"/>
    <n v="20"/>
    <b v="0"/>
    <s v="games/video games"/>
    <n v="1.5900000000000001E-3"/>
    <n v="45000"/>
    <x v="6"/>
    <x v="17"/>
    <x v="1105"/>
    <d v="2014-03-24T02:15:27"/>
  </r>
  <r>
    <n v="400"/>
    <n v="165"/>
    <x v="2"/>
    <x v="0"/>
    <s v="USD"/>
    <n v="1333557975"/>
    <n v="1330969575"/>
    <b v="0"/>
    <n v="7"/>
    <b v="0"/>
    <s v="games/video games"/>
    <n v="0.41249999999999998"/>
    <n v="57.142857142857146"/>
    <x v="6"/>
    <x v="17"/>
    <x v="1106"/>
    <d v="2012-04-04T16:46:15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25000"/>
    <n v="732.5"/>
    <x v="2"/>
    <x v="0"/>
    <s v="USD"/>
    <n v="1334326635"/>
    <n v="1329146235"/>
    <b v="0"/>
    <n v="21"/>
    <b v="0"/>
    <s v="games/video games"/>
    <n v="2.93E-2"/>
    <n v="1190.4761904761904"/>
    <x v="6"/>
    <x v="17"/>
    <x v="1108"/>
    <d v="2012-04-13T14:17:15"/>
  </r>
  <r>
    <n v="10000"/>
    <n v="45"/>
    <x v="2"/>
    <x v="0"/>
    <s v="USD"/>
    <n v="1479495790"/>
    <n v="1476900190"/>
    <b v="0"/>
    <n v="3"/>
    <b v="0"/>
    <s v="games/video games"/>
    <n v="4.4999999999999997E-3"/>
    <n v="3333.3333333333335"/>
    <x v="6"/>
    <x v="17"/>
    <x v="1109"/>
    <d v="2016-11-18T19:03:10"/>
  </r>
  <r>
    <n v="50000"/>
    <n v="255"/>
    <x v="2"/>
    <x v="0"/>
    <s v="USD"/>
    <n v="1354919022"/>
    <n v="1352327022"/>
    <b v="0"/>
    <n v="11"/>
    <b v="0"/>
    <s v="games/video games"/>
    <n v="5.1000000000000004E-3"/>
    <n v="4545.454545454545"/>
    <x v="6"/>
    <x v="17"/>
    <x v="1110"/>
    <d v="2012-12-07T22:23:42"/>
  </r>
  <r>
    <n v="2500"/>
    <n v="1"/>
    <x v="2"/>
    <x v="0"/>
    <s v="USD"/>
    <n v="1452228790"/>
    <n v="1449636790"/>
    <b v="0"/>
    <n v="1"/>
    <b v="0"/>
    <s v="games/video games"/>
    <n v="4.0000000000000002E-4"/>
    <n v="2500"/>
    <x v="6"/>
    <x v="17"/>
    <x v="1111"/>
    <d v="2016-01-08T04:53:10"/>
  </r>
  <r>
    <n v="88000"/>
    <n v="31272.92"/>
    <x v="2"/>
    <x v="0"/>
    <s v="USD"/>
    <n v="1421656200"/>
    <n v="1416507211"/>
    <b v="0"/>
    <n v="312"/>
    <b v="0"/>
    <s v="games/video games"/>
    <n v="0.35537409090909089"/>
    <n v="282.05128205128204"/>
    <x v="6"/>
    <x v="17"/>
    <x v="1112"/>
    <d v="2015-01-19T08:30:00"/>
  </r>
  <r>
    <n v="1000"/>
    <n v="5"/>
    <x v="2"/>
    <x v="1"/>
    <s v="GBP"/>
    <n v="1408058820"/>
    <n v="1405466820"/>
    <b v="0"/>
    <n v="1"/>
    <b v="0"/>
    <s v="games/video games"/>
    <n v="5.0000000000000001E-3"/>
    <n v="1000"/>
    <x v="6"/>
    <x v="17"/>
    <x v="1113"/>
    <d v="2014-08-14T23:27:00"/>
  </r>
  <r>
    <n v="6000"/>
    <n v="10"/>
    <x v="2"/>
    <x v="1"/>
    <s v="GBP"/>
    <n v="1381306687"/>
    <n v="1378714687"/>
    <b v="0"/>
    <n v="3"/>
    <b v="0"/>
    <s v="games/video games"/>
    <n v="1.6666666666666668E-3"/>
    <n v="2000"/>
    <x v="6"/>
    <x v="17"/>
    <x v="1114"/>
    <d v="2013-10-09T08:18:07"/>
  </r>
  <r>
    <n v="40000"/>
    <n v="53"/>
    <x v="2"/>
    <x v="0"/>
    <s v="USD"/>
    <n v="1459352495"/>
    <n v="1456764095"/>
    <b v="0"/>
    <n v="4"/>
    <b v="0"/>
    <s v="games/video games"/>
    <n v="1.325E-3"/>
    <n v="10000"/>
    <x v="6"/>
    <x v="17"/>
    <x v="1115"/>
    <d v="2016-03-30T15:41:35"/>
  </r>
  <r>
    <n v="500000"/>
    <n v="178.52"/>
    <x v="2"/>
    <x v="0"/>
    <s v="USD"/>
    <n v="1339273208"/>
    <n v="1334089208"/>
    <b v="0"/>
    <n v="10"/>
    <b v="0"/>
    <s v="games/video games"/>
    <n v="3.5704000000000004E-4"/>
    <n v="50000"/>
    <x v="6"/>
    <x v="17"/>
    <x v="1116"/>
    <d v="2012-06-09T20:20:08"/>
  </r>
  <r>
    <n v="1000"/>
    <n v="83"/>
    <x v="2"/>
    <x v="12"/>
    <s v="EUR"/>
    <n v="1451053313"/>
    <n v="1448461313"/>
    <b v="0"/>
    <n v="8"/>
    <b v="0"/>
    <s v="games/video games"/>
    <n v="8.3000000000000004E-2"/>
    <n v="125"/>
    <x v="6"/>
    <x v="17"/>
    <x v="1117"/>
    <d v="2015-12-25T14:21:53"/>
  </r>
  <r>
    <n v="4500"/>
    <n v="109"/>
    <x v="2"/>
    <x v="2"/>
    <s v="AUD"/>
    <n v="1396666779"/>
    <n v="1394078379"/>
    <b v="0"/>
    <n v="3"/>
    <b v="0"/>
    <s v="games/video games"/>
    <n v="2.4222222222222221E-2"/>
    <n v="1500"/>
    <x v="6"/>
    <x v="17"/>
    <x v="1118"/>
    <d v="2014-04-05T02:59:39"/>
  </r>
  <r>
    <n v="2100"/>
    <n v="5"/>
    <x v="2"/>
    <x v="0"/>
    <s v="USD"/>
    <n v="1396810864"/>
    <n v="1395687664"/>
    <b v="0"/>
    <n v="1"/>
    <b v="0"/>
    <s v="games/video games"/>
    <n v="2.3809523809523812E-3"/>
    <n v="2100"/>
    <x v="6"/>
    <x v="17"/>
    <x v="1119"/>
    <d v="2014-04-06T19:01:04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250000"/>
    <n v="29"/>
    <x v="2"/>
    <x v="0"/>
    <s v="USD"/>
    <n v="1457904316"/>
    <n v="1455315916"/>
    <b v="0"/>
    <n v="5"/>
    <b v="0"/>
    <s v="games/video games"/>
    <n v="1.16E-4"/>
    <n v="50000"/>
    <x v="6"/>
    <x v="17"/>
    <x v="1121"/>
    <d v="2016-03-13T21:25:16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5000"/>
    <n v="11"/>
    <x v="2"/>
    <x v="0"/>
    <s v="USD"/>
    <n v="1397910848"/>
    <n v="1395318848"/>
    <b v="0"/>
    <n v="3"/>
    <b v="0"/>
    <s v="games/video games"/>
    <n v="2.2000000000000001E-3"/>
    <n v="1666.6666666666667"/>
    <x v="6"/>
    <x v="17"/>
    <x v="1123"/>
    <d v="2014-04-19T12:34:08"/>
  </r>
  <r>
    <n v="90000"/>
    <n v="425"/>
    <x v="2"/>
    <x v="0"/>
    <s v="USD"/>
    <n v="1430409651"/>
    <n v="1427817651"/>
    <b v="0"/>
    <n v="7"/>
    <b v="0"/>
    <s v="games/mobile games"/>
    <n v="4.7222222222222223E-3"/>
    <n v="12857.142857142857"/>
    <x v="6"/>
    <x v="18"/>
    <x v="1124"/>
    <d v="2015-04-30T16:00:51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2000"/>
    <n v="10"/>
    <x v="2"/>
    <x v="0"/>
    <s v="USD"/>
    <n v="1468482694"/>
    <n v="1465890694"/>
    <b v="0"/>
    <n v="2"/>
    <b v="0"/>
    <s v="games/mobile games"/>
    <n v="5.0000000000000001E-3"/>
    <n v="1000"/>
    <x v="6"/>
    <x v="18"/>
    <x v="1126"/>
    <d v="2016-07-14T07:51:34"/>
  </r>
  <r>
    <n v="35000"/>
    <n v="585"/>
    <x v="2"/>
    <x v="0"/>
    <s v="USD"/>
    <n v="1416000600"/>
    <n v="1413318600"/>
    <b v="0"/>
    <n v="23"/>
    <b v="0"/>
    <s v="games/mobile games"/>
    <n v="1.6714285714285713E-2"/>
    <n v="1521.7391304347825"/>
    <x v="6"/>
    <x v="18"/>
    <x v="1127"/>
    <d v="2014-11-14T21:30:00"/>
  </r>
  <r>
    <n v="1000"/>
    <n v="1"/>
    <x v="2"/>
    <x v="1"/>
    <s v="GBP"/>
    <n v="1407425717"/>
    <n v="1404833717"/>
    <b v="0"/>
    <n v="1"/>
    <b v="0"/>
    <s v="games/mobile games"/>
    <n v="1E-3"/>
    <n v="1000"/>
    <x v="6"/>
    <x v="18"/>
    <x v="1128"/>
    <d v="2014-08-07T15:35:17"/>
  </r>
  <r>
    <n v="20000"/>
    <n v="21"/>
    <x v="2"/>
    <x v="0"/>
    <s v="USD"/>
    <n v="1465107693"/>
    <n v="1462515693"/>
    <b v="0"/>
    <n v="2"/>
    <b v="0"/>
    <s v="games/mobile games"/>
    <n v="1.0499999999999999E-3"/>
    <n v="10000"/>
    <x v="6"/>
    <x v="18"/>
    <x v="1129"/>
    <d v="2016-06-05T06:21:33"/>
  </r>
  <r>
    <n v="5000"/>
    <n v="11"/>
    <x v="2"/>
    <x v="0"/>
    <s v="USD"/>
    <n v="1416963300"/>
    <n v="1411775700"/>
    <b v="0"/>
    <n v="3"/>
    <b v="0"/>
    <s v="games/mobile games"/>
    <n v="2.2000000000000001E-3"/>
    <n v="1666.6666666666667"/>
    <x v="6"/>
    <x v="18"/>
    <x v="1130"/>
    <d v="2014-11-26T00:55:00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0000"/>
    <n v="1438"/>
    <x v="2"/>
    <x v="5"/>
    <s v="CAD"/>
    <n v="1483238771"/>
    <n v="1480646771"/>
    <b v="0"/>
    <n v="13"/>
    <b v="0"/>
    <s v="games/mobile games"/>
    <n v="0.14380000000000001"/>
    <n v="769.23076923076928"/>
    <x v="6"/>
    <x v="18"/>
    <x v="1132"/>
    <d v="2017-01-01T02:46:11"/>
  </r>
  <r>
    <n v="3000"/>
    <n v="20"/>
    <x v="2"/>
    <x v="1"/>
    <s v="GBP"/>
    <n v="1406799981"/>
    <n v="1404207981"/>
    <b v="0"/>
    <n v="1"/>
    <b v="0"/>
    <s v="games/mobile games"/>
    <n v="6.6666666666666671E-3"/>
    <n v="3000"/>
    <x v="6"/>
    <x v="18"/>
    <x v="1133"/>
    <d v="2014-07-31T09:46:21"/>
  </r>
  <r>
    <n v="25000"/>
    <n v="1"/>
    <x v="2"/>
    <x v="2"/>
    <s v="AUD"/>
    <n v="1417235580"/>
    <n v="1416034228"/>
    <b v="0"/>
    <n v="1"/>
    <b v="0"/>
    <s v="games/mobile games"/>
    <n v="4.0000000000000003E-5"/>
    <n v="25000"/>
    <x v="6"/>
    <x v="18"/>
    <x v="1134"/>
    <d v="2014-11-29T04:33:00"/>
  </r>
  <r>
    <n v="1000"/>
    <n v="50"/>
    <x v="2"/>
    <x v="12"/>
    <s v="EUR"/>
    <n v="1470527094"/>
    <n v="1467935094"/>
    <b v="0"/>
    <n v="1"/>
    <b v="0"/>
    <s v="games/mobile games"/>
    <n v="0.05"/>
    <n v="1000"/>
    <x v="6"/>
    <x v="18"/>
    <x v="1135"/>
    <d v="2016-08-06T23:44:54"/>
  </r>
  <r>
    <n v="4190"/>
    <n v="270"/>
    <x v="2"/>
    <x v="6"/>
    <s v="EUR"/>
    <n v="1450541229"/>
    <n v="1447949229"/>
    <b v="0"/>
    <n v="6"/>
    <b v="0"/>
    <s v="games/mobile games"/>
    <n v="6.4439140811455853E-2"/>
    <n v="698.33333333333337"/>
    <x v="6"/>
    <x v="18"/>
    <x v="1136"/>
    <d v="2015-12-19T16:07:09"/>
  </r>
  <r>
    <n v="25000"/>
    <n v="9875"/>
    <x v="2"/>
    <x v="0"/>
    <s v="USD"/>
    <n v="1461440421"/>
    <n v="1458848421"/>
    <b v="0"/>
    <n v="39"/>
    <b v="0"/>
    <s v="games/mobile games"/>
    <n v="0.39500000000000002"/>
    <n v="641.02564102564099"/>
    <x v="6"/>
    <x v="18"/>
    <x v="1137"/>
    <d v="2016-04-23T19:40:21"/>
  </r>
  <r>
    <n v="35000"/>
    <n v="125"/>
    <x v="2"/>
    <x v="0"/>
    <s v="USD"/>
    <n v="1485035131"/>
    <n v="1483307131"/>
    <b v="0"/>
    <n v="4"/>
    <b v="0"/>
    <s v="games/mobile games"/>
    <n v="3.5714285714285713E-3"/>
    <n v="8750"/>
    <x v="6"/>
    <x v="18"/>
    <x v="1138"/>
    <d v="2017-01-21T21:45:31"/>
  </r>
  <r>
    <n v="8000"/>
    <n v="5"/>
    <x v="2"/>
    <x v="0"/>
    <s v="USD"/>
    <n v="1420100426"/>
    <n v="1417508426"/>
    <b v="0"/>
    <n v="1"/>
    <b v="0"/>
    <s v="games/mobile games"/>
    <n v="6.2500000000000001E-4"/>
    <n v="8000"/>
    <x v="6"/>
    <x v="18"/>
    <x v="1139"/>
    <d v="2015-01-01T08:20:26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45000"/>
    <n v="186"/>
    <x v="2"/>
    <x v="0"/>
    <s v="USD"/>
    <n v="1450327126"/>
    <n v="1447735126"/>
    <b v="0"/>
    <n v="8"/>
    <b v="0"/>
    <s v="games/mobile games"/>
    <n v="4.1333333333333335E-3"/>
    <n v="5625"/>
    <x v="6"/>
    <x v="18"/>
    <x v="1143"/>
    <d v="2015-12-17T04:38:46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80000"/>
    <n v="100"/>
    <x v="2"/>
    <x v="0"/>
    <s v="USD"/>
    <n v="1412272592"/>
    <n v="1407088592"/>
    <b v="0"/>
    <n v="1"/>
    <b v="0"/>
    <s v="food/food trucks"/>
    <n v="1.25E-3"/>
    <n v="80000"/>
    <x v="7"/>
    <x v="19"/>
    <x v="1145"/>
    <d v="2014-10-02T17:56:32"/>
  </r>
  <r>
    <n v="6000"/>
    <n v="530"/>
    <x v="2"/>
    <x v="0"/>
    <s v="USD"/>
    <n v="1399071173"/>
    <n v="1395787973"/>
    <b v="0"/>
    <n v="12"/>
    <b v="0"/>
    <s v="food/food trucks"/>
    <n v="8.8333333333333333E-2"/>
    <n v="500"/>
    <x v="7"/>
    <x v="19"/>
    <x v="1146"/>
    <d v="2014-05-02T22:52:53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5000"/>
    <n v="73"/>
    <x v="2"/>
    <x v="0"/>
    <s v="USD"/>
    <n v="1480568781"/>
    <n v="1477973181"/>
    <b v="0"/>
    <n v="3"/>
    <b v="0"/>
    <s v="food/food trucks"/>
    <n v="4.8666666666666667E-3"/>
    <n v="5000"/>
    <x v="7"/>
    <x v="19"/>
    <x v="1148"/>
    <d v="2016-12-01T05:06:21"/>
  </r>
  <r>
    <n v="50000"/>
    <n v="75"/>
    <x v="2"/>
    <x v="0"/>
    <s v="USD"/>
    <n v="1466096566"/>
    <n v="1463504566"/>
    <b v="0"/>
    <n v="2"/>
    <b v="0"/>
    <s v="food/food trucks"/>
    <n v="1.5E-3"/>
    <n v="25000"/>
    <x v="7"/>
    <x v="19"/>
    <x v="1149"/>
    <d v="2016-06-16T17:02:46"/>
  </r>
  <r>
    <n v="2500"/>
    <n v="252"/>
    <x v="2"/>
    <x v="0"/>
    <s v="USD"/>
    <n v="1452293675"/>
    <n v="1447109675"/>
    <b v="0"/>
    <n v="6"/>
    <b v="0"/>
    <s v="food/food trucks"/>
    <n v="0.1008"/>
    <n v="416.66666666666669"/>
    <x v="7"/>
    <x v="19"/>
    <x v="1150"/>
    <d v="2016-01-08T22:54:35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6000"/>
    <n v="911"/>
    <x v="2"/>
    <x v="0"/>
    <s v="USD"/>
    <n v="1431709312"/>
    <n v="1429117312"/>
    <b v="0"/>
    <n v="15"/>
    <b v="0"/>
    <s v="food/food trucks"/>
    <n v="5.6937500000000002E-2"/>
    <n v="1066.6666666666667"/>
    <x v="7"/>
    <x v="19"/>
    <x v="1152"/>
    <d v="2015-05-15T17:01:52"/>
  </r>
  <r>
    <n v="8000"/>
    <n v="50"/>
    <x v="2"/>
    <x v="0"/>
    <s v="USD"/>
    <n v="1434647305"/>
    <n v="1432055305"/>
    <b v="0"/>
    <n v="1"/>
    <b v="0"/>
    <s v="food/food trucks"/>
    <n v="6.2500000000000003E-3"/>
    <n v="8000"/>
    <x v="7"/>
    <x v="19"/>
    <x v="1153"/>
    <d v="2015-06-18T17:08:25"/>
  </r>
  <r>
    <n v="5000"/>
    <n v="325"/>
    <x v="2"/>
    <x v="0"/>
    <s v="USD"/>
    <n v="1441507006"/>
    <n v="1438915006"/>
    <b v="0"/>
    <n v="3"/>
    <b v="0"/>
    <s v="food/food trucks"/>
    <n v="6.5000000000000002E-2"/>
    <n v="1666.6666666666667"/>
    <x v="7"/>
    <x v="19"/>
    <x v="1154"/>
    <d v="2015-09-06T02:36:46"/>
  </r>
  <r>
    <n v="25000"/>
    <n v="188"/>
    <x v="2"/>
    <x v="0"/>
    <s v="USD"/>
    <n v="1408040408"/>
    <n v="1405448408"/>
    <b v="0"/>
    <n v="8"/>
    <b v="0"/>
    <s v="food/food trucks"/>
    <n v="7.5199999999999998E-3"/>
    <n v="3125"/>
    <x v="7"/>
    <x v="19"/>
    <x v="1155"/>
    <d v="2014-08-14T18:20:08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0000"/>
    <n v="151"/>
    <x v="2"/>
    <x v="0"/>
    <s v="USD"/>
    <n v="1417795480"/>
    <n v="1412607880"/>
    <b v="0"/>
    <n v="3"/>
    <b v="0"/>
    <s v="food/food trucks"/>
    <n v="1.5100000000000001E-2"/>
    <n v="3333.3333333333335"/>
    <x v="7"/>
    <x v="19"/>
    <x v="1157"/>
    <d v="2014-12-05T16:04:40"/>
  </r>
  <r>
    <n v="7500"/>
    <n v="35"/>
    <x v="2"/>
    <x v="0"/>
    <s v="USD"/>
    <n v="1418091128"/>
    <n v="1415499128"/>
    <b v="0"/>
    <n v="3"/>
    <b v="0"/>
    <s v="food/food trucks"/>
    <n v="4.6666666666666671E-3"/>
    <n v="2500"/>
    <x v="7"/>
    <x v="19"/>
    <x v="1158"/>
    <d v="2014-12-09T02:12:08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30000"/>
    <n v="1155"/>
    <x v="2"/>
    <x v="0"/>
    <s v="USD"/>
    <n v="1427510586"/>
    <n v="1424922186"/>
    <b v="0"/>
    <n v="19"/>
    <b v="0"/>
    <s v="food/food trucks"/>
    <n v="3.85E-2"/>
    <n v="1578.9473684210527"/>
    <x v="7"/>
    <x v="19"/>
    <x v="1160"/>
    <d v="2015-03-28T02:43:06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60000"/>
    <n v="35"/>
    <x v="2"/>
    <x v="0"/>
    <s v="USD"/>
    <n v="1411662264"/>
    <n v="1408983864"/>
    <b v="0"/>
    <n v="2"/>
    <b v="0"/>
    <s v="food/food trucks"/>
    <n v="5.8333333333333338E-4"/>
    <n v="30000"/>
    <x v="7"/>
    <x v="19"/>
    <x v="1162"/>
    <d v="2014-09-25T16:24:24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0000"/>
    <n v="2070.5"/>
    <x v="2"/>
    <x v="0"/>
    <s v="USD"/>
    <n v="1404623330"/>
    <n v="1401685730"/>
    <b v="0"/>
    <n v="25"/>
    <b v="0"/>
    <s v="food/food trucks"/>
    <n v="0.20705000000000001"/>
    <n v="400"/>
    <x v="7"/>
    <x v="19"/>
    <x v="1165"/>
    <d v="2014-07-06T05:08:50"/>
  </r>
  <r>
    <n v="15000"/>
    <n v="2871"/>
    <x v="2"/>
    <x v="0"/>
    <s v="USD"/>
    <n v="1435291200"/>
    <n v="1432640342"/>
    <b v="0"/>
    <n v="8"/>
    <b v="0"/>
    <s v="food/food trucks"/>
    <n v="0.19139999999999999"/>
    <n v="1875"/>
    <x v="7"/>
    <x v="19"/>
    <x v="1166"/>
    <d v="2015-06-26T04:00:00"/>
  </r>
  <r>
    <n v="60000"/>
    <n v="979"/>
    <x v="2"/>
    <x v="0"/>
    <s v="USD"/>
    <n v="1410543495"/>
    <n v="1407865095"/>
    <b v="0"/>
    <n v="16"/>
    <b v="0"/>
    <s v="food/food trucks"/>
    <n v="1.6316666666666667E-2"/>
    <n v="3750"/>
    <x v="7"/>
    <x v="19"/>
    <x v="1167"/>
    <d v="2014-09-12T17:38:15"/>
  </r>
  <r>
    <n v="18000"/>
    <n v="1020"/>
    <x v="2"/>
    <x v="0"/>
    <s v="USD"/>
    <n v="1474507065"/>
    <n v="1471915065"/>
    <b v="0"/>
    <n v="3"/>
    <b v="0"/>
    <s v="food/food trucks"/>
    <n v="5.6666666666666664E-2"/>
    <n v="6000"/>
    <x v="7"/>
    <x v="19"/>
    <x v="1168"/>
    <d v="2016-09-22T01:17:45"/>
  </r>
  <r>
    <n v="10000"/>
    <n v="17"/>
    <x v="2"/>
    <x v="0"/>
    <s v="USD"/>
    <n v="1424593763"/>
    <n v="1422001763"/>
    <b v="0"/>
    <n v="3"/>
    <b v="0"/>
    <s v="food/food trucks"/>
    <n v="1.6999999999999999E-3"/>
    <n v="3333.3333333333335"/>
    <x v="7"/>
    <x v="19"/>
    <x v="1169"/>
    <d v="2015-02-22T08:29:23"/>
  </r>
  <r>
    <n v="25000"/>
    <n v="100"/>
    <x v="2"/>
    <x v="1"/>
    <s v="GBP"/>
    <n v="1433021171"/>
    <n v="1430429171"/>
    <b v="0"/>
    <n v="2"/>
    <b v="0"/>
    <s v="food/food trucks"/>
    <n v="4.0000000000000001E-3"/>
    <n v="12500"/>
    <x v="7"/>
    <x v="19"/>
    <x v="1170"/>
    <d v="2015-05-30T21:26:11"/>
  </r>
  <r>
    <n v="25000"/>
    <n v="25"/>
    <x v="2"/>
    <x v="0"/>
    <s v="USD"/>
    <n v="1415909927"/>
    <n v="1414351127"/>
    <b v="0"/>
    <n v="1"/>
    <b v="0"/>
    <s v="food/food trucks"/>
    <n v="1E-3"/>
    <n v="25000"/>
    <x v="7"/>
    <x v="19"/>
    <x v="1171"/>
    <d v="2014-11-13T20:18:47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25000"/>
    <n v="30"/>
    <x v="2"/>
    <x v="0"/>
    <s v="USD"/>
    <n v="1438576057"/>
    <n v="1435552057"/>
    <b v="0"/>
    <n v="1"/>
    <b v="0"/>
    <s v="food/food trucks"/>
    <n v="2.4000000000000001E-4"/>
    <n v="125000"/>
    <x v="7"/>
    <x v="19"/>
    <x v="1173"/>
    <d v="2015-08-03T04:27:37"/>
  </r>
  <r>
    <n v="15000"/>
    <n v="886"/>
    <x v="2"/>
    <x v="0"/>
    <s v="USD"/>
    <n v="1462738327"/>
    <n v="1460146327"/>
    <b v="0"/>
    <n v="19"/>
    <b v="0"/>
    <s v="food/food trucks"/>
    <n v="5.906666666666667E-2"/>
    <n v="789.47368421052636"/>
    <x v="7"/>
    <x v="19"/>
    <x v="1174"/>
    <d v="2016-05-08T20:12:07"/>
  </r>
  <r>
    <n v="20000"/>
    <n v="585"/>
    <x v="2"/>
    <x v="0"/>
    <s v="USD"/>
    <n v="1436981339"/>
    <n v="1434389339"/>
    <b v="0"/>
    <n v="9"/>
    <b v="0"/>
    <s v="food/food trucks"/>
    <n v="2.9250000000000002E-2"/>
    <n v="2222.2222222222222"/>
    <x v="7"/>
    <x v="19"/>
    <x v="1175"/>
    <d v="2015-07-15T17:28:59"/>
  </r>
  <r>
    <n v="175000"/>
    <n v="10"/>
    <x v="2"/>
    <x v="2"/>
    <s v="AUD"/>
    <n v="1488805200"/>
    <n v="1484094498"/>
    <b v="0"/>
    <n v="1"/>
    <b v="0"/>
    <s v="food/food trucks"/>
    <n v="5.7142857142857142E-5"/>
    <n v="175000"/>
    <x v="7"/>
    <x v="19"/>
    <x v="1176"/>
    <d v="2017-03-06T13:00:00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75000"/>
    <n v="5"/>
    <x v="2"/>
    <x v="0"/>
    <s v="USD"/>
    <n v="1408225452"/>
    <n v="1405633452"/>
    <b v="0"/>
    <n v="1"/>
    <b v="0"/>
    <s v="food/food trucks"/>
    <n v="6.666666666666667E-5"/>
    <n v="75000"/>
    <x v="7"/>
    <x v="19"/>
    <x v="1178"/>
    <d v="2014-08-16T21:44:12"/>
  </r>
  <r>
    <n v="60000"/>
    <n v="3200"/>
    <x v="2"/>
    <x v="5"/>
    <s v="CAD"/>
    <n v="1446052627"/>
    <n v="1443460627"/>
    <b v="0"/>
    <n v="5"/>
    <b v="0"/>
    <s v="food/food trucks"/>
    <n v="5.3333333333333337E-2"/>
    <n v="12000"/>
    <x v="7"/>
    <x v="19"/>
    <x v="1179"/>
    <d v="2015-10-28T17:17:07"/>
  </r>
  <r>
    <n v="50000"/>
    <n v="5875"/>
    <x v="2"/>
    <x v="0"/>
    <s v="USD"/>
    <n v="1403983314"/>
    <n v="1400786514"/>
    <b v="0"/>
    <n v="85"/>
    <b v="0"/>
    <s v="food/food trucks"/>
    <n v="0.11749999999999999"/>
    <n v="588.23529411764707"/>
    <x v="7"/>
    <x v="19"/>
    <x v="1180"/>
    <d v="2014-06-28T19:21:54"/>
  </r>
  <r>
    <n v="50000"/>
    <n v="4"/>
    <x v="2"/>
    <x v="0"/>
    <s v="USD"/>
    <n v="1425197321"/>
    <n v="1422605321"/>
    <b v="0"/>
    <n v="3"/>
    <b v="0"/>
    <s v="food/food trucks"/>
    <n v="8.0000000000000007E-5"/>
    <n v="16666.666666666668"/>
    <x v="7"/>
    <x v="19"/>
    <x v="1181"/>
    <d v="2015-03-01T08:08:41"/>
  </r>
  <r>
    <n v="1000"/>
    <n v="42"/>
    <x v="2"/>
    <x v="0"/>
    <s v="USD"/>
    <n v="1484239320"/>
    <n v="1482609088"/>
    <b v="0"/>
    <n v="4"/>
    <b v="0"/>
    <s v="food/food trucks"/>
    <n v="4.2000000000000003E-2"/>
    <n v="250"/>
    <x v="7"/>
    <x v="19"/>
    <x v="1182"/>
    <d v="2017-01-12T16:42:00"/>
  </r>
  <r>
    <n v="2500"/>
    <n v="100"/>
    <x v="2"/>
    <x v="0"/>
    <s v="USD"/>
    <n v="1478059140"/>
    <n v="1476391223"/>
    <b v="0"/>
    <n v="3"/>
    <b v="0"/>
    <s v="food/food trucks"/>
    <n v="0.04"/>
    <n v="833.33333333333337"/>
    <x v="7"/>
    <x v="19"/>
    <x v="1183"/>
    <d v="2016-11-02T03:59:00"/>
  </r>
  <r>
    <n v="22000"/>
    <n v="23086"/>
    <x v="0"/>
    <x v="1"/>
    <s v="GBP"/>
    <n v="1486391011"/>
    <n v="1483712611"/>
    <b v="0"/>
    <n v="375"/>
    <b v="1"/>
    <s v="photography/photobooks"/>
    <n v="1.0493636363636363"/>
    <n v="58.666666666666664"/>
    <x v="8"/>
    <x v="20"/>
    <x v="1184"/>
    <d v="2017-02-06T14:23:31"/>
  </r>
  <r>
    <n v="12500"/>
    <n v="13180"/>
    <x v="0"/>
    <x v="0"/>
    <s v="USD"/>
    <n v="1433736000"/>
    <n v="1430945149"/>
    <b v="0"/>
    <n v="111"/>
    <b v="1"/>
    <s v="photography/photobooks"/>
    <n v="1.0544"/>
    <n v="112.61261261261261"/>
    <x v="8"/>
    <x v="20"/>
    <x v="1185"/>
    <d v="2015-06-08T04:00:00"/>
  </r>
  <r>
    <n v="7500"/>
    <n v="8005"/>
    <x v="0"/>
    <x v="1"/>
    <s v="GBP"/>
    <n v="1433198520"/>
    <n v="1430340195"/>
    <b v="0"/>
    <n v="123"/>
    <b v="1"/>
    <s v="photography/photobooks"/>
    <n v="1.0673333333333332"/>
    <n v="60.975609756097562"/>
    <x v="8"/>
    <x v="20"/>
    <x v="1186"/>
    <d v="2015-06-01T22:42:00"/>
  </r>
  <r>
    <n v="8750"/>
    <n v="9111"/>
    <x v="0"/>
    <x v="0"/>
    <s v="USD"/>
    <n v="1431885600"/>
    <n v="1429133323"/>
    <b v="0"/>
    <n v="70"/>
    <b v="1"/>
    <s v="photography/photobooks"/>
    <n v="1.0412571428571429"/>
    <n v="125"/>
    <x v="8"/>
    <x v="20"/>
    <x v="1187"/>
    <d v="2015-05-17T18:00:00"/>
  </r>
  <r>
    <n v="2000"/>
    <n v="3211"/>
    <x v="0"/>
    <x v="5"/>
    <s v="CAD"/>
    <n v="1482943740"/>
    <n v="1481129340"/>
    <b v="0"/>
    <n v="85"/>
    <b v="1"/>
    <s v="photography/photobooks"/>
    <n v="1.6054999999999999"/>
    <n v="23.529411764705884"/>
    <x v="8"/>
    <x v="20"/>
    <x v="1188"/>
    <d v="2016-12-28T16:49:00"/>
  </r>
  <r>
    <n v="9000"/>
    <n v="9700"/>
    <x v="0"/>
    <x v="0"/>
    <s v="USD"/>
    <n v="1467242995"/>
    <n v="1465428595"/>
    <b v="0"/>
    <n v="86"/>
    <b v="1"/>
    <s v="photography/photobooks"/>
    <n v="1.0777777777777777"/>
    <n v="104.65116279069767"/>
    <x v="8"/>
    <x v="20"/>
    <x v="1189"/>
    <d v="2016-06-29T23:29:55"/>
  </r>
  <r>
    <n v="500"/>
    <n v="675"/>
    <x v="0"/>
    <x v="0"/>
    <s v="USD"/>
    <n v="1409500725"/>
    <n v="1406908725"/>
    <b v="0"/>
    <n v="13"/>
    <b v="1"/>
    <s v="photography/photobooks"/>
    <n v="1.35"/>
    <n v="38.46153846153846"/>
    <x v="8"/>
    <x v="20"/>
    <x v="1190"/>
    <d v="2014-08-31T15:58:45"/>
  </r>
  <r>
    <n v="2700"/>
    <n v="2945"/>
    <x v="0"/>
    <x v="0"/>
    <s v="USD"/>
    <n v="1458480560"/>
    <n v="1455892160"/>
    <b v="0"/>
    <n v="33"/>
    <b v="1"/>
    <s v="photography/photobooks"/>
    <n v="1.0907407407407408"/>
    <n v="81.818181818181813"/>
    <x v="8"/>
    <x v="20"/>
    <x v="1191"/>
    <d v="2016-03-20T13:29:20"/>
  </r>
  <r>
    <n v="100"/>
    <n v="290"/>
    <x v="0"/>
    <x v="1"/>
    <s v="GBP"/>
    <n v="1486814978"/>
    <n v="1484222978"/>
    <b v="0"/>
    <n v="15"/>
    <b v="1"/>
    <s v="photography/photobooks"/>
    <n v="2.9"/>
    <n v="6.666666666666667"/>
    <x v="8"/>
    <x v="20"/>
    <x v="1192"/>
    <d v="2017-02-11T12:09:38"/>
  </r>
  <r>
    <n v="21000"/>
    <n v="21831"/>
    <x v="0"/>
    <x v="0"/>
    <s v="USD"/>
    <n v="1460223453"/>
    <n v="1455043053"/>
    <b v="0"/>
    <n v="273"/>
    <b v="1"/>
    <s v="photography/photobooks"/>
    <n v="1.0395714285714286"/>
    <n v="76.92307692307692"/>
    <x v="8"/>
    <x v="20"/>
    <x v="1193"/>
    <d v="2016-04-09T17:37:33"/>
  </r>
  <r>
    <n v="12500"/>
    <n v="40280"/>
    <x v="0"/>
    <x v="17"/>
    <s v="EUR"/>
    <n v="1428493379"/>
    <n v="1425901379"/>
    <b v="0"/>
    <n v="714"/>
    <b v="1"/>
    <s v="photography/photobooks"/>
    <n v="3.2223999999999999"/>
    <n v="17.50700280112045"/>
    <x v="8"/>
    <x v="20"/>
    <x v="1194"/>
    <d v="2015-04-08T11:42:59"/>
  </r>
  <r>
    <n v="10000"/>
    <n v="13500"/>
    <x v="0"/>
    <x v="13"/>
    <s v="EUR"/>
    <n v="1450602000"/>
    <n v="1445415653"/>
    <b v="0"/>
    <n v="170"/>
    <b v="1"/>
    <s v="photography/photobooks"/>
    <n v="1.35"/>
    <n v="58.823529411764703"/>
    <x v="8"/>
    <x v="20"/>
    <x v="1195"/>
    <d v="2015-12-20T09:00:00"/>
  </r>
  <r>
    <n v="14500"/>
    <n v="39137"/>
    <x v="0"/>
    <x v="1"/>
    <s v="GBP"/>
    <n v="1450467539"/>
    <n v="1447875539"/>
    <b v="0"/>
    <n v="512"/>
    <b v="1"/>
    <s v="photography/photobooks"/>
    <n v="2.6991034482758622"/>
    <n v="28.3203125"/>
    <x v="8"/>
    <x v="20"/>
    <x v="1196"/>
    <d v="2015-12-18T19:38:59"/>
  </r>
  <r>
    <n v="15000"/>
    <n v="37994"/>
    <x v="0"/>
    <x v="0"/>
    <s v="USD"/>
    <n v="1465797540"/>
    <n v="1463155034"/>
    <b v="0"/>
    <n v="314"/>
    <b v="1"/>
    <s v="photography/photobooks"/>
    <n v="2.5329333333333333"/>
    <n v="47.770700636942678"/>
    <x v="8"/>
    <x v="20"/>
    <x v="1197"/>
    <d v="2016-06-13T05:59:00"/>
  </r>
  <r>
    <n v="3500"/>
    <n v="9121"/>
    <x v="0"/>
    <x v="0"/>
    <s v="USD"/>
    <n v="1451530800"/>
    <n v="1448463086"/>
    <b v="0"/>
    <n v="167"/>
    <b v="1"/>
    <s v="photography/photobooks"/>
    <n v="2.6059999999999999"/>
    <n v="20.95808383233533"/>
    <x v="8"/>
    <x v="20"/>
    <x v="1198"/>
    <d v="2015-12-31T03:00:00"/>
  </r>
  <r>
    <n v="2658"/>
    <n v="2693"/>
    <x v="0"/>
    <x v="1"/>
    <s v="GBP"/>
    <n v="1436380200"/>
    <n v="1433615400"/>
    <b v="0"/>
    <n v="9"/>
    <b v="1"/>
    <s v="photography/photobooks"/>
    <n v="1.0131677953348381"/>
    <n v="295.33333333333331"/>
    <x v="8"/>
    <x v="20"/>
    <x v="1199"/>
    <d v="2015-07-08T18:30:00"/>
  </r>
  <r>
    <n v="4800"/>
    <n v="6029"/>
    <x v="0"/>
    <x v="0"/>
    <s v="USD"/>
    <n v="1429183656"/>
    <n v="1427369256"/>
    <b v="0"/>
    <n v="103"/>
    <b v="1"/>
    <s v="photography/photobooks"/>
    <n v="1.2560416666666667"/>
    <n v="46.601941747572816"/>
    <x v="8"/>
    <x v="20"/>
    <x v="1200"/>
    <d v="2015-04-16T11:27:36"/>
  </r>
  <r>
    <n v="6000"/>
    <n v="6146.27"/>
    <x v="0"/>
    <x v="1"/>
    <s v="GBP"/>
    <n v="1468593246"/>
    <n v="1466001246"/>
    <b v="0"/>
    <n v="111"/>
    <b v="1"/>
    <s v="photography/photobooks"/>
    <n v="1.0243783333333334"/>
    <n v="54.054054054054056"/>
    <x v="8"/>
    <x v="20"/>
    <x v="1201"/>
    <d v="2016-07-15T14:34:06"/>
  </r>
  <r>
    <n v="25000"/>
    <n v="49811"/>
    <x v="0"/>
    <x v="2"/>
    <s v="AUD"/>
    <n v="1435388154"/>
    <n v="1432796154"/>
    <b v="0"/>
    <n v="271"/>
    <b v="1"/>
    <s v="photography/photobooks"/>
    <n v="1.99244"/>
    <n v="92.250922509225092"/>
    <x v="8"/>
    <x v="20"/>
    <x v="1202"/>
    <d v="2015-06-27T06:55:54"/>
  </r>
  <r>
    <n v="16300"/>
    <n v="16700"/>
    <x v="0"/>
    <x v="0"/>
    <s v="USD"/>
    <n v="1433083527"/>
    <n v="1430491527"/>
    <b v="0"/>
    <n v="101"/>
    <b v="1"/>
    <s v="photography/photobooks"/>
    <n v="1.0245398773006136"/>
    <n v="161.38613861386139"/>
    <x v="8"/>
    <x v="20"/>
    <x v="1203"/>
    <d v="2015-05-31T14:45:27"/>
  </r>
  <r>
    <n v="13000"/>
    <n v="13383"/>
    <x v="0"/>
    <x v="0"/>
    <s v="USD"/>
    <n v="1449205200"/>
    <n v="1445363833"/>
    <b v="0"/>
    <n v="57"/>
    <b v="1"/>
    <s v="photography/photobooks"/>
    <n v="1.0294615384615384"/>
    <n v="228.07017543859649"/>
    <x v="8"/>
    <x v="20"/>
    <x v="1204"/>
    <d v="2015-12-04T05:00:00"/>
  </r>
  <r>
    <n v="13000"/>
    <n v="13112"/>
    <x v="0"/>
    <x v="12"/>
    <s v="EUR"/>
    <n v="1434197351"/>
    <n v="1431605351"/>
    <b v="0"/>
    <n v="62"/>
    <b v="1"/>
    <s v="photography/photobooks"/>
    <n v="1.0086153846153847"/>
    <n v="209.67741935483872"/>
    <x v="8"/>
    <x v="20"/>
    <x v="1205"/>
    <d v="2015-06-13T12:09:11"/>
  </r>
  <r>
    <n v="900"/>
    <n v="1035"/>
    <x v="0"/>
    <x v="15"/>
    <s v="EUR"/>
    <n v="1489238940"/>
    <n v="1486406253"/>
    <b v="0"/>
    <n v="32"/>
    <b v="1"/>
    <s v="photography/photobooks"/>
    <n v="1.1499999999999999"/>
    <n v="28.125"/>
    <x v="8"/>
    <x v="20"/>
    <x v="1206"/>
    <d v="2017-03-11T13:29:00"/>
  </r>
  <r>
    <n v="16700"/>
    <n v="17396"/>
    <x v="0"/>
    <x v="13"/>
    <s v="EUR"/>
    <n v="1459418400"/>
    <n v="1456827573"/>
    <b v="0"/>
    <n v="141"/>
    <b v="1"/>
    <s v="photography/photobooks"/>
    <n v="1.0416766467065868"/>
    <n v="118.43971631205673"/>
    <x v="8"/>
    <x v="20"/>
    <x v="1207"/>
    <d v="2016-03-31T10:00:00"/>
  </r>
  <r>
    <n v="10000"/>
    <n v="15530"/>
    <x v="0"/>
    <x v="0"/>
    <s v="USD"/>
    <n v="1458835264"/>
    <n v="1456246864"/>
    <b v="0"/>
    <n v="75"/>
    <b v="1"/>
    <s v="photography/photobooks"/>
    <n v="1.5529999999999999"/>
    <n v="133.33333333333334"/>
    <x v="8"/>
    <x v="20"/>
    <x v="1208"/>
    <d v="2016-03-24T16:01:04"/>
  </r>
  <r>
    <n v="6000"/>
    <n v="6360"/>
    <x v="0"/>
    <x v="0"/>
    <s v="USD"/>
    <n v="1488053905"/>
    <n v="1485461905"/>
    <b v="0"/>
    <n v="46"/>
    <b v="1"/>
    <s v="photography/photobooks"/>
    <n v="1.06"/>
    <n v="130.43478260869566"/>
    <x v="8"/>
    <x v="20"/>
    <x v="1209"/>
    <d v="2017-02-25T20:18:25"/>
  </r>
  <r>
    <n v="20000"/>
    <n v="50863"/>
    <x v="0"/>
    <x v="11"/>
    <s v="SEK"/>
    <n v="1433106000"/>
    <n v="1431124572"/>
    <b v="0"/>
    <n v="103"/>
    <b v="1"/>
    <s v="photography/photobooks"/>
    <n v="2.5431499999999998"/>
    <n v="194.17475728155341"/>
    <x v="8"/>
    <x v="20"/>
    <x v="1210"/>
    <d v="2015-05-31T21:00:00"/>
  </r>
  <r>
    <n v="1000"/>
    <n v="1011"/>
    <x v="0"/>
    <x v="5"/>
    <s v="CAD"/>
    <n v="1465505261"/>
    <n v="1464209261"/>
    <b v="0"/>
    <n v="6"/>
    <b v="1"/>
    <s v="photography/photobooks"/>
    <n v="1.0109999999999999"/>
    <n v="166.66666666666666"/>
    <x v="8"/>
    <x v="20"/>
    <x v="1211"/>
    <d v="2016-06-09T20:47:41"/>
  </r>
  <r>
    <n v="2500"/>
    <n v="3226"/>
    <x v="0"/>
    <x v="0"/>
    <s v="USD"/>
    <n v="1448586000"/>
    <n v="1447195695"/>
    <b v="0"/>
    <n v="83"/>
    <b v="1"/>
    <s v="photography/photobooks"/>
    <n v="1.2904"/>
    <n v="30.120481927710845"/>
    <x v="8"/>
    <x v="20"/>
    <x v="1212"/>
    <d v="2015-11-27T01:00:00"/>
  </r>
  <r>
    <n v="6500"/>
    <n v="6645"/>
    <x v="0"/>
    <x v="1"/>
    <s v="GBP"/>
    <n v="1485886100"/>
    <n v="1482862100"/>
    <b v="0"/>
    <n v="108"/>
    <b v="1"/>
    <s v="photography/photobooks"/>
    <n v="1.0223076923076924"/>
    <n v="60.185185185185183"/>
    <x v="8"/>
    <x v="20"/>
    <x v="1213"/>
    <d v="2017-01-31T18:08:20"/>
  </r>
  <r>
    <n v="2000"/>
    <n v="2636"/>
    <x v="0"/>
    <x v="0"/>
    <s v="USD"/>
    <n v="1433880605"/>
    <n v="1428696605"/>
    <b v="0"/>
    <n v="25"/>
    <b v="1"/>
    <s v="photography/photobooks"/>
    <n v="1.3180000000000001"/>
    <n v="80"/>
    <x v="8"/>
    <x v="20"/>
    <x v="1214"/>
    <d v="2015-06-09T20:10:05"/>
  </r>
  <r>
    <n v="5000"/>
    <n v="39304.01"/>
    <x v="0"/>
    <x v="0"/>
    <s v="USD"/>
    <n v="1401487756"/>
    <n v="1398895756"/>
    <b v="0"/>
    <n v="549"/>
    <b v="1"/>
    <s v="photography/photobooks"/>
    <n v="7.8608020000000005"/>
    <n v="9.1074681238615671"/>
    <x v="8"/>
    <x v="20"/>
    <x v="1215"/>
    <d v="2014-05-30T22:09:16"/>
  </r>
  <r>
    <n v="14000"/>
    <n v="20398"/>
    <x v="0"/>
    <x v="0"/>
    <s v="USD"/>
    <n v="1443826980"/>
    <n v="1441032457"/>
    <b v="0"/>
    <n v="222"/>
    <b v="1"/>
    <s v="photography/photobooks"/>
    <n v="1.4570000000000001"/>
    <n v="63.063063063063062"/>
    <x v="8"/>
    <x v="20"/>
    <x v="1216"/>
    <d v="2015-10-02T23:03:00"/>
  </r>
  <r>
    <n v="26500"/>
    <n v="27189"/>
    <x v="0"/>
    <x v="0"/>
    <s v="USD"/>
    <n v="1468524340"/>
    <n v="1465932340"/>
    <b v="0"/>
    <n v="183"/>
    <b v="1"/>
    <s v="photography/photobooks"/>
    <n v="1.026"/>
    <n v="144.80874316939889"/>
    <x v="8"/>
    <x v="20"/>
    <x v="1217"/>
    <d v="2016-07-14T19:25:40"/>
  </r>
  <r>
    <n v="9000"/>
    <n v="15505"/>
    <x v="0"/>
    <x v="0"/>
    <s v="USD"/>
    <n v="1446346800"/>
    <n v="1443714800"/>
    <b v="0"/>
    <n v="89"/>
    <b v="1"/>
    <s v="photography/photobooks"/>
    <n v="1.7227777777777777"/>
    <n v="101.12359550561797"/>
    <x v="8"/>
    <x v="20"/>
    <x v="1218"/>
    <d v="2015-11-01T03:00:00"/>
  </r>
  <r>
    <n v="16350"/>
    <n v="26024"/>
    <x v="0"/>
    <x v="0"/>
    <s v="USD"/>
    <n v="1476961513"/>
    <n v="1474369513"/>
    <b v="0"/>
    <n v="253"/>
    <b v="1"/>
    <s v="photography/photobooks"/>
    <n v="1.5916819571865444"/>
    <n v="64.62450592885375"/>
    <x v="8"/>
    <x v="20"/>
    <x v="1219"/>
    <d v="2016-10-20T11:05:13"/>
  </r>
  <r>
    <n v="15000"/>
    <n v="15565"/>
    <x v="0"/>
    <x v="12"/>
    <s v="EUR"/>
    <n v="1440515112"/>
    <n v="1437923112"/>
    <b v="0"/>
    <n v="140"/>
    <b v="1"/>
    <s v="photography/photobooks"/>
    <n v="1.0376666666666667"/>
    <n v="107.14285714285714"/>
    <x v="8"/>
    <x v="20"/>
    <x v="1220"/>
    <d v="2015-08-25T15:05:12"/>
  </r>
  <r>
    <n v="2200"/>
    <n v="2451.0100000000002"/>
    <x v="0"/>
    <x v="1"/>
    <s v="GBP"/>
    <n v="1480809600"/>
    <n v="1478431488"/>
    <b v="0"/>
    <n v="103"/>
    <b v="1"/>
    <s v="photography/photobooks"/>
    <n v="1.1140954545454547"/>
    <n v="21.359223300970875"/>
    <x v="8"/>
    <x v="20"/>
    <x v="1221"/>
    <d v="2016-12-04T00:00:00"/>
  </r>
  <r>
    <n v="4000"/>
    <n v="11215"/>
    <x v="0"/>
    <x v="5"/>
    <s v="CAD"/>
    <n v="1459483200"/>
    <n v="1456852647"/>
    <b v="0"/>
    <n v="138"/>
    <b v="1"/>
    <s v="photography/photobooks"/>
    <n v="2.80375"/>
    <n v="28.985507246376812"/>
    <x v="8"/>
    <x v="20"/>
    <x v="1222"/>
    <d v="2016-04-01T04:00:00"/>
  </r>
  <r>
    <n v="19800"/>
    <n v="22197"/>
    <x v="0"/>
    <x v="0"/>
    <s v="USD"/>
    <n v="1478754909"/>
    <n v="1476159309"/>
    <b v="0"/>
    <n v="191"/>
    <b v="1"/>
    <s v="photography/photobooks"/>
    <n v="1.1210606060606061"/>
    <n v="103.66492146596859"/>
    <x v="8"/>
    <x v="20"/>
    <x v="1223"/>
    <d v="2016-11-10T05:15:09"/>
  </r>
  <r>
    <n v="15000"/>
    <n v="1060"/>
    <x v="1"/>
    <x v="0"/>
    <s v="USD"/>
    <n v="1402060302"/>
    <n v="1396876302"/>
    <b v="0"/>
    <n v="18"/>
    <b v="0"/>
    <s v="music/world music"/>
    <n v="7.0666666666666669E-2"/>
    <n v="833.33333333333337"/>
    <x v="4"/>
    <x v="21"/>
    <x v="1224"/>
    <d v="2014-06-06T13:11:42"/>
  </r>
  <r>
    <n v="3000"/>
    <n v="132"/>
    <x v="1"/>
    <x v="0"/>
    <s v="USD"/>
    <n v="1382478278"/>
    <n v="1377294278"/>
    <b v="0"/>
    <n v="3"/>
    <b v="0"/>
    <s v="music/world music"/>
    <n v="4.3999999999999997E-2"/>
    <n v="1000"/>
    <x v="4"/>
    <x v="21"/>
    <x v="1225"/>
    <d v="2013-10-22T21:44:38"/>
  </r>
  <r>
    <n v="50000"/>
    <n v="1937"/>
    <x v="1"/>
    <x v="0"/>
    <s v="USD"/>
    <n v="1398042000"/>
    <n v="1395089981"/>
    <b v="0"/>
    <n v="40"/>
    <b v="0"/>
    <s v="music/world music"/>
    <n v="3.8739999999999997E-2"/>
    <n v="1250"/>
    <x v="4"/>
    <x v="21"/>
    <x v="1226"/>
    <d v="2014-04-21T01:00:00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5000"/>
    <n v="1465"/>
    <x v="1"/>
    <x v="0"/>
    <s v="USD"/>
    <n v="1317231008"/>
    <n v="1312047008"/>
    <b v="0"/>
    <n v="24"/>
    <b v="0"/>
    <s v="music/world music"/>
    <n v="0.29299999999999998"/>
    <n v="208.33333333333334"/>
    <x v="4"/>
    <x v="21"/>
    <x v="1228"/>
    <d v="2011-09-28T17:30:08"/>
  </r>
  <r>
    <n v="2750"/>
    <n v="25"/>
    <x v="1"/>
    <x v="0"/>
    <s v="USD"/>
    <n v="1334592000"/>
    <n v="1331982127"/>
    <b v="0"/>
    <n v="1"/>
    <b v="0"/>
    <s v="music/world music"/>
    <n v="9.0909090909090905E-3"/>
    <n v="2750"/>
    <x v="4"/>
    <x v="21"/>
    <x v="1229"/>
    <d v="2012-04-16T16:00:00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5000"/>
    <n v="40"/>
    <x v="1"/>
    <x v="0"/>
    <s v="USD"/>
    <n v="1381090870"/>
    <n v="1377030070"/>
    <b v="0"/>
    <n v="1"/>
    <b v="0"/>
    <s v="music/world music"/>
    <n v="8.0000000000000002E-3"/>
    <n v="5000"/>
    <x v="4"/>
    <x v="21"/>
    <x v="1232"/>
    <d v="2013-10-06T20:21:10"/>
  </r>
  <r>
    <n v="1000"/>
    <n v="116"/>
    <x v="1"/>
    <x v="0"/>
    <s v="USD"/>
    <n v="1329864374"/>
    <n v="1328049974"/>
    <b v="0"/>
    <n v="6"/>
    <b v="0"/>
    <s v="music/world music"/>
    <n v="0.11600000000000001"/>
    <n v="166.66666666666666"/>
    <x v="4"/>
    <x v="21"/>
    <x v="1233"/>
    <d v="2012-02-21T22:46:14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7534"/>
    <n v="210"/>
    <x v="1"/>
    <x v="0"/>
    <s v="USD"/>
    <n v="1387077299"/>
    <n v="1383621299"/>
    <b v="0"/>
    <n v="6"/>
    <b v="0"/>
    <s v="music/world music"/>
    <n v="2.787363950092912E-2"/>
    <n v="1255.6666666666667"/>
    <x v="4"/>
    <x v="21"/>
    <x v="1235"/>
    <d v="2013-12-15T03:14:59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000"/>
    <n v="178"/>
    <x v="1"/>
    <x v="0"/>
    <s v="USD"/>
    <n v="1312641536"/>
    <n v="1310049536"/>
    <b v="0"/>
    <n v="3"/>
    <b v="0"/>
    <s v="music/world music"/>
    <n v="0.17799999999999999"/>
    <n v="333.33333333333331"/>
    <x v="4"/>
    <x v="21"/>
    <x v="1238"/>
    <d v="2011-08-06T14:38:56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8000"/>
    <n v="241"/>
    <x v="1"/>
    <x v="0"/>
    <s v="USD"/>
    <n v="1373665860"/>
    <n v="1368579457"/>
    <b v="0"/>
    <n v="8"/>
    <b v="0"/>
    <s v="music/world music"/>
    <n v="3.0124999999999999E-2"/>
    <n v="1000"/>
    <x v="4"/>
    <x v="21"/>
    <x v="1240"/>
    <d v="2013-07-12T21:51:00"/>
  </r>
  <r>
    <n v="5000"/>
    <n v="2537"/>
    <x v="1"/>
    <x v="0"/>
    <s v="USD"/>
    <n v="1414994340"/>
    <n v="1413057980"/>
    <b v="0"/>
    <n v="34"/>
    <b v="0"/>
    <s v="music/world music"/>
    <n v="0.50739999999999996"/>
    <n v="147.05882352941177"/>
    <x v="4"/>
    <x v="21"/>
    <x v="1241"/>
    <d v="2014-11-03T05:59:00"/>
  </r>
  <r>
    <n v="911"/>
    <n v="5"/>
    <x v="1"/>
    <x v="0"/>
    <s v="USD"/>
    <n v="1315747080"/>
    <n v="1314417502"/>
    <b v="0"/>
    <n v="1"/>
    <b v="0"/>
    <s v="music/world music"/>
    <n v="5.4884742041712408E-3"/>
    <n v="911"/>
    <x v="4"/>
    <x v="21"/>
    <x v="1242"/>
    <d v="2011-09-11T13:18:00"/>
  </r>
  <r>
    <n v="12000"/>
    <n v="1691"/>
    <x v="1"/>
    <x v="0"/>
    <s v="USD"/>
    <n v="1310158800"/>
    <n v="1304888771"/>
    <b v="0"/>
    <n v="38"/>
    <b v="0"/>
    <s v="music/world music"/>
    <n v="0.14091666666666666"/>
    <n v="315.78947368421052"/>
    <x v="4"/>
    <x v="21"/>
    <x v="1243"/>
    <d v="2011-07-08T21:00:00"/>
  </r>
  <r>
    <n v="2000"/>
    <n v="2076"/>
    <x v="0"/>
    <x v="0"/>
    <s v="USD"/>
    <n v="1366664400"/>
    <n v="1363981723"/>
    <b v="1"/>
    <n v="45"/>
    <b v="1"/>
    <s v="music/rock"/>
    <n v="1.038"/>
    <n v="44.444444444444443"/>
    <x v="4"/>
    <x v="11"/>
    <x v="1244"/>
    <d v="2013-04-22T21:00:00"/>
  </r>
  <r>
    <n v="2000"/>
    <n v="2405"/>
    <x v="0"/>
    <x v="0"/>
    <s v="USD"/>
    <n v="1402755834"/>
    <n v="1400163834"/>
    <b v="1"/>
    <n v="17"/>
    <b v="1"/>
    <s v="music/rock"/>
    <n v="1.2024999999999999"/>
    <n v="117.64705882352941"/>
    <x v="4"/>
    <x v="11"/>
    <x v="1245"/>
    <d v="2014-06-14T14:23:54"/>
  </r>
  <r>
    <n v="2000"/>
    <n v="2340"/>
    <x v="0"/>
    <x v="0"/>
    <s v="USD"/>
    <n v="1323136949"/>
    <n v="1319245349"/>
    <b v="1"/>
    <n v="31"/>
    <b v="1"/>
    <s v="music/rock"/>
    <n v="1.17"/>
    <n v="64.516129032258064"/>
    <x v="4"/>
    <x v="11"/>
    <x v="1246"/>
    <d v="2011-12-06T02:02:29"/>
  </r>
  <r>
    <n v="3500"/>
    <n v="4275"/>
    <x v="0"/>
    <x v="0"/>
    <s v="USD"/>
    <n v="1367823655"/>
    <n v="1365231655"/>
    <b v="1"/>
    <n v="50"/>
    <b v="1"/>
    <s v="music/rock"/>
    <n v="1.2214285714285715"/>
    <n v="70"/>
    <x v="4"/>
    <x v="11"/>
    <x v="1247"/>
    <d v="2013-05-06T07:00:55"/>
  </r>
  <r>
    <n v="2500"/>
    <n v="3791"/>
    <x v="0"/>
    <x v="0"/>
    <s v="USD"/>
    <n v="1402642740"/>
    <n v="1399563953"/>
    <b v="1"/>
    <n v="59"/>
    <b v="1"/>
    <s v="music/rock"/>
    <n v="1.5164"/>
    <n v="42.372881355932201"/>
    <x v="4"/>
    <x v="11"/>
    <x v="1248"/>
    <d v="2014-06-13T06:59:00"/>
  </r>
  <r>
    <n v="5000"/>
    <n v="5222"/>
    <x v="0"/>
    <x v="0"/>
    <s v="USD"/>
    <n v="1341683211"/>
    <n v="1339091211"/>
    <b v="1"/>
    <n v="81"/>
    <b v="1"/>
    <s v="music/rock"/>
    <n v="1.0444"/>
    <n v="61.728395061728392"/>
    <x v="4"/>
    <x v="11"/>
    <x v="1249"/>
    <d v="2012-07-07T17:46:51"/>
  </r>
  <r>
    <n v="30000"/>
    <n v="60046"/>
    <x v="0"/>
    <x v="0"/>
    <s v="USD"/>
    <n v="1410017131"/>
    <n v="1406129131"/>
    <b v="1"/>
    <n v="508"/>
    <b v="1"/>
    <s v="music/rock"/>
    <n v="2.0015333333333332"/>
    <n v="59.055118110236222"/>
    <x v="4"/>
    <x v="11"/>
    <x v="1250"/>
    <d v="2014-09-06T15:25:31"/>
  </r>
  <r>
    <n v="6000"/>
    <n v="6108"/>
    <x v="0"/>
    <x v="0"/>
    <s v="USD"/>
    <n v="1316979167"/>
    <n v="1311795167"/>
    <b v="1"/>
    <n v="74"/>
    <b v="1"/>
    <s v="music/rock"/>
    <n v="1.018"/>
    <n v="81.081081081081081"/>
    <x v="4"/>
    <x v="11"/>
    <x v="1251"/>
    <d v="2011-09-25T19:32:47"/>
  </r>
  <r>
    <n v="3500"/>
    <n v="4818"/>
    <x v="0"/>
    <x v="0"/>
    <s v="USD"/>
    <n v="1382658169"/>
    <n v="1380238969"/>
    <b v="1"/>
    <n v="141"/>
    <b v="1"/>
    <s v="music/rock"/>
    <n v="1.3765714285714286"/>
    <n v="24.822695035460992"/>
    <x v="4"/>
    <x v="11"/>
    <x v="1252"/>
    <d v="2013-10-24T23:42:49"/>
  </r>
  <r>
    <n v="10"/>
    <n v="30383.32"/>
    <x v="0"/>
    <x v="0"/>
    <s v="USD"/>
    <n v="1409770107"/>
    <n v="1407178107"/>
    <b v="1"/>
    <n v="711"/>
    <b v="1"/>
    <s v="music/rock"/>
    <n v="3038.3319999999999"/>
    <n v="1.4064697609001406E-2"/>
    <x v="4"/>
    <x v="11"/>
    <x v="1253"/>
    <d v="2014-09-03T18:48:27"/>
  </r>
  <r>
    <n v="6700"/>
    <n v="13323"/>
    <x v="0"/>
    <x v="0"/>
    <s v="USD"/>
    <n v="1293857940"/>
    <n v="1288968886"/>
    <b v="1"/>
    <n v="141"/>
    <b v="1"/>
    <s v="music/rock"/>
    <n v="1.9885074626865671"/>
    <n v="47.5177304964539"/>
    <x v="4"/>
    <x v="11"/>
    <x v="1254"/>
    <d v="2011-01-01T04:59:00"/>
  </r>
  <r>
    <n v="3000"/>
    <n v="6071"/>
    <x v="0"/>
    <x v="0"/>
    <s v="USD"/>
    <n v="1385932652"/>
    <n v="1383337052"/>
    <b v="1"/>
    <n v="109"/>
    <b v="1"/>
    <s v="music/rock"/>
    <n v="2.0236666666666667"/>
    <n v="27.522935779816514"/>
    <x v="4"/>
    <x v="11"/>
    <x v="1255"/>
    <d v="2013-12-01T21:17:32"/>
  </r>
  <r>
    <n v="30000"/>
    <n v="35389.129999999997"/>
    <x v="0"/>
    <x v="0"/>
    <s v="USD"/>
    <n v="1329084231"/>
    <n v="1326492231"/>
    <b v="1"/>
    <n v="361"/>
    <b v="1"/>
    <s v="music/rock"/>
    <n v="1.1796376666666666"/>
    <n v="83.10249307479225"/>
    <x v="4"/>
    <x v="11"/>
    <x v="1256"/>
    <d v="2012-02-12T22:03:51"/>
  </r>
  <r>
    <n v="5500"/>
    <n v="16210"/>
    <x v="0"/>
    <x v="0"/>
    <s v="USD"/>
    <n v="1301792590"/>
    <n v="1297562590"/>
    <b v="1"/>
    <n v="176"/>
    <b v="1"/>
    <s v="music/rock"/>
    <n v="2.9472727272727273"/>
    <n v="31.25"/>
    <x v="4"/>
    <x v="11"/>
    <x v="1257"/>
    <d v="2011-04-03T01:03:10"/>
  </r>
  <r>
    <n v="12000"/>
    <n v="25577.56"/>
    <x v="0"/>
    <x v="0"/>
    <s v="USD"/>
    <n v="1377960012"/>
    <n v="1375368012"/>
    <b v="1"/>
    <n v="670"/>
    <b v="1"/>
    <s v="music/rock"/>
    <n v="2.1314633333333335"/>
    <n v="17.910447761194028"/>
    <x v="4"/>
    <x v="11"/>
    <x v="1258"/>
    <d v="2013-08-31T14:40:12"/>
  </r>
  <r>
    <n v="2500"/>
    <n v="2606"/>
    <x v="0"/>
    <x v="0"/>
    <s v="USD"/>
    <n v="1402286340"/>
    <n v="1399504664"/>
    <b v="1"/>
    <n v="96"/>
    <b v="1"/>
    <s v="music/rock"/>
    <n v="1.0424"/>
    <n v="26.041666666666668"/>
    <x v="4"/>
    <x v="11"/>
    <x v="1259"/>
    <d v="2014-06-09T03:59:00"/>
  </r>
  <r>
    <n v="3300"/>
    <n v="3751"/>
    <x v="0"/>
    <x v="0"/>
    <s v="USD"/>
    <n v="1393445620"/>
    <n v="1390853620"/>
    <b v="1"/>
    <n v="74"/>
    <b v="1"/>
    <s v="music/rock"/>
    <n v="1.1366666666666667"/>
    <n v="44.594594594594597"/>
    <x v="4"/>
    <x v="11"/>
    <x v="1260"/>
    <d v="2014-02-26T20:13:40"/>
  </r>
  <r>
    <n v="2000"/>
    <n v="2025"/>
    <x v="0"/>
    <x v="0"/>
    <s v="USD"/>
    <n v="1390983227"/>
    <n v="1388391227"/>
    <b v="1"/>
    <n v="52"/>
    <b v="1"/>
    <s v="music/rock"/>
    <n v="1.0125"/>
    <n v="38.46153846153846"/>
    <x v="4"/>
    <x v="11"/>
    <x v="1261"/>
    <d v="2014-01-29T08:13:47"/>
  </r>
  <r>
    <n v="6500"/>
    <n v="8152"/>
    <x v="0"/>
    <x v="5"/>
    <s v="CAD"/>
    <n v="1392574692"/>
    <n v="1389982692"/>
    <b v="1"/>
    <n v="105"/>
    <b v="1"/>
    <s v="music/rock"/>
    <n v="1.2541538461538462"/>
    <n v="61.904761904761905"/>
    <x v="4"/>
    <x v="11"/>
    <x v="1262"/>
    <d v="2014-02-16T18:18:12"/>
  </r>
  <r>
    <n v="1500"/>
    <n v="1785"/>
    <x v="0"/>
    <x v="0"/>
    <s v="USD"/>
    <n v="1396054800"/>
    <n v="1393034470"/>
    <b v="1"/>
    <n v="41"/>
    <b v="1"/>
    <s v="music/rock"/>
    <n v="1.19"/>
    <n v="36.585365853658537"/>
    <x v="4"/>
    <x v="11"/>
    <x v="1263"/>
    <d v="2014-03-29T01:00:00"/>
  </r>
  <r>
    <n v="650"/>
    <n v="1082"/>
    <x v="0"/>
    <x v="0"/>
    <s v="USD"/>
    <n v="1383062083"/>
    <n v="1380556483"/>
    <b v="1"/>
    <n v="34"/>
    <b v="1"/>
    <s v="music/rock"/>
    <n v="1.6646153846153846"/>
    <n v="19.117647058823529"/>
    <x v="4"/>
    <x v="11"/>
    <x v="1264"/>
    <d v="2013-10-29T15:54:43"/>
  </r>
  <r>
    <n v="3500"/>
    <n v="4170.17"/>
    <x v="0"/>
    <x v="0"/>
    <s v="USD"/>
    <n v="1291131815"/>
    <n v="1287071015"/>
    <b v="1"/>
    <n v="66"/>
    <b v="1"/>
    <s v="music/rock"/>
    <n v="1.1914771428571429"/>
    <n v="53.030303030303031"/>
    <x v="4"/>
    <x v="11"/>
    <x v="1265"/>
    <d v="2010-11-30T15:43:35"/>
  </r>
  <r>
    <n v="9500"/>
    <n v="9545"/>
    <x v="0"/>
    <x v="0"/>
    <s v="USD"/>
    <n v="1389474145"/>
    <n v="1386882145"/>
    <b v="1"/>
    <n v="50"/>
    <b v="1"/>
    <s v="music/rock"/>
    <n v="1.0047368421052632"/>
    <n v="190"/>
    <x v="4"/>
    <x v="11"/>
    <x v="1266"/>
    <d v="2014-01-11T21:02:25"/>
  </r>
  <r>
    <n v="22000"/>
    <n v="22396"/>
    <x v="0"/>
    <x v="0"/>
    <s v="USD"/>
    <n v="1374674558"/>
    <n v="1372082558"/>
    <b v="1"/>
    <n v="159"/>
    <b v="1"/>
    <s v="music/rock"/>
    <n v="1.018"/>
    <n v="138.36477987421384"/>
    <x v="4"/>
    <x v="11"/>
    <x v="1267"/>
    <d v="2013-07-24T14:02:38"/>
  </r>
  <r>
    <n v="12000"/>
    <n v="14000"/>
    <x v="0"/>
    <x v="0"/>
    <s v="USD"/>
    <n v="1379708247"/>
    <n v="1377116247"/>
    <b v="1"/>
    <n v="182"/>
    <b v="1"/>
    <s v="music/rock"/>
    <n v="1.1666666666666667"/>
    <n v="65.934065934065927"/>
    <x v="4"/>
    <x v="11"/>
    <x v="1268"/>
    <d v="2013-09-20T20:17:27"/>
  </r>
  <r>
    <n v="18800"/>
    <n v="20426"/>
    <x v="0"/>
    <x v="0"/>
    <s v="USD"/>
    <n v="1460764800"/>
    <n v="1458157512"/>
    <b v="1"/>
    <n v="206"/>
    <b v="1"/>
    <s v="music/rock"/>
    <n v="1.0864893617021276"/>
    <n v="91.262135922330103"/>
    <x v="4"/>
    <x v="11"/>
    <x v="1269"/>
    <d v="2016-04-16T00:00:00"/>
  </r>
  <r>
    <n v="10000"/>
    <n v="11472"/>
    <x v="0"/>
    <x v="0"/>
    <s v="USD"/>
    <n v="1332704042"/>
    <n v="1327523642"/>
    <b v="1"/>
    <n v="169"/>
    <b v="1"/>
    <s v="music/rock"/>
    <n v="1.1472"/>
    <n v="59.171597633136095"/>
    <x v="4"/>
    <x v="11"/>
    <x v="1270"/>
    <d v="2012-03-25T19:34:02"/>
  </r>
  <r>
    <n v="7500"/>
    <n v="7635"/>
    <x v="0"/>
    <x v="0"/>
    <s v="USD"/>
    <n v="1384363459"/>
    <n v="1381767859"/>
    <b v="1"/>
    <n v="31"/>
    <b v="1"/>
    <s v="music/rock"/>
    <n v="1.018"/>
    <n v="241.93548387096774"/>
    <x v="4"/>
    <x v="11"/>
    <x v="1271"/>
    <d v="2013-11-13T17:24:19"/>
  </r>
  <r>
    <n v="5000"/>
    <n v="5300"/>
    <x v="0"/>
    <x v="0"/>
    <s v="USD"/>
    <n v="1276574400"/>
    <n v="1270576379"/>
    <b v="1"/>
    <n v="28"/>
    <b v="1"/>
    <s v="music/rock"/>
    <n v="1.06"/>
    <n v="178.57142857142858"/>
    <x v="4"/>
    <x v="11"/>
    <x v="1272"/>
    <d v="2010-06-15T04:00:00"/>
  </r>
  <r>
    <n v="4000"/>
    <n v="4140"/>
    <x v="0"/>
    <x v="5"/>
    <s v="CAD"/>
    <n v="1409506291"/>
    <n v="1406914291"/>
    <b v="1"/>
    <n v="54"/>
    <b v="1"/>
    <s v="music/rock"/>
    <n v="1.0349999999999999"/>
    <n v="74.074074074074076"/>
    <x v="4"/>
    <x v="11"/>
    <x v="1273"/>
    <d v="2014-08-31T17:31:31"/>
  </r>
  <r>
    <n v="25000"/>
    <n v="38743.839999999997"/>
    <x v="0"/>
    <x v="0"/>
    <s v="USD"/>
    <n v="1346344425"/>
    <n v="1343320425"/>
    <b v="1"/>
    <n v="467"/>
    <b v="1"/>
    <s v="music/rock"/>
    <n v="1.5497535999999998"/>
    <n v="53.533190578158461"/>
    <x v="4"/>
    <x v="11"/>
    <x v="1274"/>
    <d v="2012-08-30T16:33:45"/>
  </r>
  <r>
    <n v="15000"/>
    <n v="24321.1"/>
    <x v="0"/>
    <x v="0"/>
    <s v="USD"/>
    <n v="1375908587"/>
    <n v="1372884587"/>
    <b v="1"/>
    <n v="389"/>
    <b v="1"/>
    <s v="music/rock"/>
    <n v="1.6214066666666667"/>
    <n v="38.560411311053983"/>
    <x v="4"/>
    <x v="11"/>
    <x v="1275"/>
    <d v="2013-08-07T20:49:47"/>
  </r>
  <r>
    <n v="3000"/>
    <n v="3132.63"/>
    <x v="0"/>
    <x v="0"/>
    <s v="USD"/>
    <n v="1251777600"/>
    <n v="1247504047"/>
    <b v="1"/>
    <n v="68"/>
    <b v="1"/>
    <s v="music/rock"/>
    <n v="1.0442100000000001"/>
    <n v="44.117647058823529"/>
    <x v="4"/>
    <x v="11"/>
    <x v="1276"/>
    <d v="2009-09-01T04:00:00"/>
  </r>
  <r>
    <n v="15000"/>
    <n v="15918.65"/>
    <x v="0"/>
    <x v="0"/>
    <s v="USD"/>
    <n v="1346765347"/>
    <n v="1343741347"/>
    <b v="1"/>
    <n v="413"/>
    <b v="1"/>
    <s v="music/rock"/>
    <n v="1.0612433333333333"/>
    <n v="36.319612590799032"/>
    <x v="4"/>
    <x v="11"/>
    <x v="1277"/>
    <d v="2012-09-04T13:29:07"/>
  </r>
  <r>
    <n v="6500"/>
    <n v="10071"/>
    <x v="0"/>
    <x v="0"/>
    <s v="USD"/>
    <n v="1403661600"/>
    <n v="1401196766"/>
    <b v="1"/>
    <n v="190"/>
    <b v="1"/>
    <s v="music/rock"/>
    <n v="1.5493846153846154"/>
    <n v="34.210526315789473"/>
    <x v="4"/>
    <x v="11"/>
    <x v="1278"/>
    <d v="2014-06-25T02:00:00"/>
  </r>
  <r>
    <n v="12516"/>
    <n v="13864.17"/>
    <x v="0"/>
    <x v="0"/>
    <s v="USD"/>
    <n v="1395624170"/>
    <n v="1392171770"/>
    <b v="1"/>
    <n v="189"/>
    <b v="1"/>
    <s v="music/rock"/>
    <n v="1.1077157238734421"/>
    <n v="66.222222222222229"/>
    <x v="4"/>
    <x v="11"/>
    <x v="1279"/>
    <d v="2014-03-24T01:22:50"/>
  </r>
  <r>
    <n v="15000"/>
    <n v="16636.78"/>
    <x v="0"/>
    <x v="0"/>
    <s v="USD"/>
    <n v="1299003054"/>
    <n v="1291227054"/>
    <b v="1"/>
    <n v="130"/>
    <b v="1"/>
    <s v="music/rock"/>
    <n v="1.1091186666666666"/>
    <n v="115.38461538461539"/>
    <x v="4"/>
    <x v="11"/>
    <x v="1280"/>
    <d v="2011-03-01T18:10:54"/>
  </r>
  <r>
    <n v="7000"/>
    <n v="7750"/>
    <x v="0"/>
    <x v="0"/>
    <s v="USD"/>
    <n v="1375033836"/>
    <n v="1373305836"/>
    <b v="1"/>
    <n v="74"/>
    <b v="1"/>
    <s v="music/rock"/>
    <n v="1.1071428571428572"/>
    <n v="94.594594594594597"/>
    <x v="4"/>
    <x v="11"/>
    <x v="1281"/>
    <d v="2013-07-28T17:50:36"/>
  </r>
  <r>
    <n v="15000"/>
    <n v="18542"/>
    <x v="0"/>
    <x v="0"/>
    <s v="USD"/>
    <n v="1386565140"/>
    <n v="1383909855"/>
    <b v="1"/>
    <n v="274"/>
    <b v="1"/>
    <s v="music/rock"/>
    <n v="1.2361333333333333"/>
    <n v="54.744525547445257"/>
    <x v="4"/>
    <x v="11"/>
    <x v="1282"/>
    <d v="2013-12-09T04:59:00"/>
  </r>
  <r>
    <n v="1000"/>
    <n v="2110.5"/>
    <x v="0"/>
    <x v="0"/>
    <s v="USD"/>
    <n v="1362974400"/>
    <n v="1360948389"/>
    <b v="1"/>
    <n v="22"/>
    <b v="1"/>
    <s v="music/rock"/>
    <n v="2.1105"/>
    <n v="45.454545454545453"/>
    <x v="4"/>
    <x v="11"/>
    <x v="1283"/>
    <d v="2013-03-11T04:00:00"/>
  </r>
  <r>
    <n v="2000"/>
    <n v="2020"/>
    <x v="0"/>
    <x v="0"/>
    <s v="USD"/>
    <n v="1483203540"/>
    <n v="1481175482"/>
    <b v="0"/>
    <n v="31"/>
    <b v="1"/>
    <s v="theater/plays"/>
    <n v="1.01"/>
    <n v="64.516129032258064"/>
    <x v="1"/>
    <x v="6"/>
    <x v="1284"/>
    <d v="2016-12-31T16:59:00"/>
  </r>
  <r>
    <n v="2000"/>
    <n v="2033"/>
    <x v="0"/>
    <x v="1"/>
    <s v="GBP"/>
    <n v="1434808775"/>
    <n v="1433512775"/>
    <b v="0"/>
    <n v="63"/>
    <b v="1"/>
    <s v="theater/plays"/>
    <n v="1.0165"/>
    <n v="31.746031746031747"/>
    <x v="1"/>
    <x v="6"/>
    <x v="1285"/>
    <d v="2015-06-20T13:59:35"/>
  </r>
  <r>
    <n v="1500"/>
    <n v="1625"/>
    <x v="0"/>
    <x v="1"/>
    <s v="GBP"/>
    <n v="1424181600"/>
    <n v="1423041227"/>
    <b v="0"/>
    <n v="20"/>
    <b v="1"/>
    <s v="theater/plays"/>
    <n v="1.0833333333333333"/>
    <n v="75"/>
    <x v="1"/>
    <x v="6"/>
    <x v="1286"/>
    <d v="2015-02-17T14:00:00"/>
  </r>
  <r>
    <n v="250"/>
    <n v="605"/>
    <x v="0"/>
    <x v="1"/>
    <s v="GBP"/>
    <n v="1434120856"/>
    <n v="1428936856"/>
    <b v="0"/>
    <n v="25"/>
    <b v="1"/>
    <s v="theater/plays"/>
    <n v="2.42"/>
    <n v="10"/>
    <x v="1"/>
    <x v="6"/>
    <x v="1287"/>
    <d v="2015-06-12T14:54:16"/>
  </r>
  <r>
    <n v="4000"/>
    <n v="4018"/>
    <x v="0"/>
    <x v="0"/>
    <s v="USD"/>
    <n v="1470801600"/>
    <n v="1468122163"/>
    <b v="0"/>
    <n v="61"/>
    <b v="1"/>
    <s v="theater/plays"/>
    <n v="1.0044999999999999"/>
    <n v="65.573770491803273"/>
    <x v="1"/>
    <x v="6"/>
    <x v="1288"/>
    <d v="2016-08-10T04:00:00"/>
  </r>
  <r>
    <n v="1500"/>
    <n v="1876"/>
    <x v="0"/>
    <x v="0"/>
    <s v="USD"/>
    <n v="1483499645"/>
    <n v="1480907645"/>
    <b v="0"/>
    <n v="52"/>
    <b v="1"/>
    <s v="theater/plays"/>
    <n v="1.2506666666666666"/>
    <n v="28.846153846153847"/>
    <x v="1"/>
    <x v="6"/>
    <x v="1289"/>
    <d v="2017-01-04T03:14:05"/>
  </r>
  <r>
    <n v="3500"/>
    <n v="3800"/>
    <x v="0"/>
    <x v="0"/>
    <s v="USD"/>
    <n v="1429772340"/>
    <n v="1427121931"/>
    <b v="0"/>
    <n v="86"/>
    <b v="1"/>
    <s v="theater/plays"/>
    <n v="1.0857142857142856"/>
    <n v="40.697674418604649"/>
    <x v="1"/>
    <x v="6"/>
    <x v="1290"/>
    <d v="2015-04-23T06:59:00"/>
  </r>
  <r>
    <n v="3000"/>
    <n v="4371"/>
    <x v="0"/>
    <x v="0"/>
    <s v="USD"/>
    <n v="1428390000"/>
    <n v="1425224391"/>
    <b v="0"/>
    <n v="42"/>
    <b v="1"/>
    <s v="theater/plays"/>
    <n v="1.4570000000000001"/>
    <n v="71.428571428571431"/>
    <x v="1"/>
    <x v="6"/>
    <x v="1291"/>
    <d v="2015-04-07T07:00:00"/>
  </r>
  <r>
    <n v="1700"/>
    <n v="1870"/>
    <x v="0"/>
    <x v="1"/>
    <s v="GBP"/>
    <n v="1444172340"/>
    <n v="1441822828"/>
    <b v="0"/>
    <n v="52"/>
    <b v="1"/>
    <s v="theater/plays"/>
    <n v="1.1000000000000001"/>
    <n v="32.692307692307693"/>
    <x v="1"/>
    <x v="6"/>
    <x v="1292"/>
    <d v="2015-10-06T22:59:00"/>
  </r>
  <r>
    <n v="15000"/>
    <n v="15335"/>
    <x v="0"/>
    <x v="0"/>
    <s v="USD"/>
    <n v="1447523371"/>
    <n v="1444927771"/>
    <b v="0"/>
    <n v="120"/>
    <b v="1"/>
    <s v="theater/plays"/>
    <n v="1.0223333333333333"/>
    <n v="125"/>
    <x v="1"/>
    <x v="6"/>
    <x v="1293"/>
    <d v="2015-11-14T17:49:31"/>
  </r>
  <r>
    <n v="500"/>
    <n v="610"/>
    <x v="0"/>
    <x v="1"/>
    <s v="GBP"/>
    <n v="1445252400"/>
    <n v="1443696797"/>
    <b v="0"/>
    <n v="22"/>
    <b v="1"/>
    <s v="theater/plays"/>
    <n v="1.22"/>
    <n v="22.727272727272727"/>
    <x v="1"/>
    <x v="6"/>
    <x v="1294"/>
    <d v="2015-10-19T11:00:00"/>
  </r>
  <r>
    <n v="2500"/>
    <n v="2549"/>
    <x v="0"/>
    <x v="1"/>
    <s v="GBP"/>
    <n v="1438189200"/>
    <n v="1435585497"/>
    <b v="0"/>
    <n v="64"/>
    <b v="1"/>
    <s v="theater/plays"/>
    <n v="1.0196000000000001"/>
    <n v="39.0625"/>
    <x v="1"/>
    <x v="6"/>
    <x v="1295"/>
    <d v="2015-07-29T17:00:00"/>
  </r>
  <r>
    <n v="850"/>
    <n v="1200"/>
    <x v="0"/>
    <x v="1"/>
    <s v="GBP"/>
    <n v="1457914373"/>
    <n v="1456189973"/>
    <b v="0"/>
    <n v="23"/>
    <b v="1"/>
    <s v="theater/plays"/>
    <n v="1.411764705882353"/>
    <n v="36.956521739130437"/>
    <x v="1"/>
    <x v="6"/>
    <x v="1296"/>
    <d v="2016-03-14T00:12:53"/>
  </r>
  <r>
    <n v="20000"/>
    <n v="21905"/>
    <x v="0"/>
    <x v="0"/>
    <s v="USD"/>
    <n v="1462125358"/>
    <n v="1459533358"/>
    <b v="0"/>
    <n v="238"/>
    <b v="1"/>
    <s v="theater/plays"/>
    <n v="1.0952500000000001"/>
    <n v="84.033613445378151"/>
    <x v="1"/>
    <x v="6"/>
    <x v="1297"/>
    <d v="2016-05-01T17:55:58"/>
  </r>
  <r>
    <n v="2000"/>
    <n v="2093"/>
    <x v="0"/>
    <x v="1"/>
    <s v="GBP"/>
    <n v="1461860432"/>
    <n v="1459268432"/>
    <b v="0"/>
    <n v="33"/>
    <b v="1"/>
    <s v="theater/plays"/>
    <n v="1.0465"/>
    <n v="60.606060606060609"/>
    <x v="1"/>
    <x v="6"/>
    <x v="1298"/>
    <d v="2016-04-28T16:20:32"/>
  </r>
  <r>
    <n v="3500"/>
    <n v="4340"/>
    <x v="0"/>
    <x v="0"/>
    <s v="USD"/>
    <n v="1436902359"/>
    <n v="1434310359"/>
    <b v="0"/>
    <n v="32"/>
    <b v="1"/>
    <s v="theater/plays"/>
    <n v="1.24"/>
    <n v="109.375"/>
    <x v="1"/>
    <x v="6"/>
    <x v="1299"/>
    <d v="2015-07-14T19:32:39"/>
  </r>
  <r>
    <n v="3000"/>
    <n v="4050"/>
    <x v="0"/>
    <x v="0"/>
    <s v="USD"/>
    <n v="1464807420"/>
    <n v="1461427938"/>
    <b v="0"/>
    <n v="24"/>
    <b v="1"/>
    <s v="theater/plays"/>
    <n v="1.35"/>
    <n v="125"/>
    <x v="1"/>
    <x v="6"/>
    <x v="1300"/>
    <d v="2016-06-01T18:57:00"/>
  </r>
  <r>
    <n v="2000"/>
    <n v="2055"/>
    <x v="0"/>
    <x v="0"/>
    <s v="USD"/>
    <n v="1437447600"/>
    <n v="1436551178"/>
    <b v="0"/>
    <n v="29"/>
    <b v="1"/>
    <s v="theater/plays"/>
    <n v="1.0275000000000001"/>
    <n v="68.965517241379317"/>
    <x v="1"/>
    <x v="6"/>
    <x v="1301"/>
    <d v="2015-07-21T03:00:00"/>
  </r>
  <r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3500"/>
    <n v="4559.13"/>
    <x v="0"/>
    <x v="1"/>
    <s v="GBP"/>
    <n v="1469962800"/>
    <n v="1468578920"/>
    <b v="0"/>
    <n v="108"/>
    <b v="1"/>
    <s v="theater/plays"/>
    <n v="1.3026085714285716"/>
    <n v="32.407407407407405"/>
    <x v="1"/>
    <x v="6"/>
    <x v="1303"/>
    <d v="2016-07-31T11:00:00"/>
  </r>
  <r>
    <n v="40000"/>
    <n v="15851"/>
    <x v="1"/>
    <x v="1"/>
    <s v="GBP"/>
    <n v="1489376405"/>
    <n v="1484196005"/>
    <b v="0"/>
    <n v="104"/>
    <b v="0"/>
    <s v="technology/wearables"/>
    <n v="0.39627499999999999"/>
    <n v="384.61538461538464"/>
    <x v="2"/>
    <x v="8"/>
    <x v="1304"/>
    <d v="2017-03-13T03:40:05"/>
  </r>
  <r>
    <n v="30000"/>
    <n v="7793"/>
    <x v="1"/>
    <x v="0"/>
    <s v="USD"/>
    <n v="1469122200"/>
    <n v="1466611108"/>
    <b v="0"/>
    <n v="86"/>
    <b v="0"/>
    <s v="technology/wearables"/>
    <n v="0.25976666666666665"/>
    <n v="348.83720930232556"/>
    <x v="2"/>
    <x v="8"/>
    <x v="1305"/>
    <d v="2016-07-21T17:30:00"/>
  </r>
  <r>
    <n v="110000"/>
    <n v="71771"/>
    <x v="1"/>
    <x v="0"/>
    <s v="USD"/>
    <n v="1417690734"/>
    <n v="1415098734"/>
    <b v="0"/>
    <n v="356"/>
    <b v="0"/>
    <s v="technology/wearables"/>
    <n v="0.65246363636363636"/>
    <n v="308.98876404494382"/>
    <x v="2"/>
    <x v="8"/>
    <x v="1306"/>
    <d v="2014-12-04T10:58:54"/>
  </r>
  <r>
    <n v="50000"/>
    <n v="5757"/>
    <x v="1"/>
    <x v="0"/>
    <s v="USD"/>
    <n v="1455710679"/>
    <n v="1453118679"/>
    <b v="0"/>
    <n v="45"/>
    <b v="0"/>
    <s v="technology/wearables"/>
    <n v="0.11514000000000001"/>
    <n v="1111.1111111111111"/>
    <x v="2"/>
    <x v="8"/>
    <x v="1307"/>
    <d v="2016-02-17T12:04:39"/>
  </r>
  <r>
    <n v="10000"/>
    <n v="1136"/>
    <x v="1"/>
    <x v="0"/>
    <s v="USD"/>
    <n v="1475937812"/>
    <n v="1472481812"/>
    <b v="0"/>
    <n v="38"/>
    <b v="0"/>
    <s v="technology/wearables"/>
    <n v="0.11360000000000001"/>
    <n v="263.15789473684208"/>
    <x v="2"/>
    <x v="8"/>
    <x v="1308"/>
    <d v="2016-10-08T14:43:32"/>
  </r>
  <r>
    <n v="11500"/>
    <n v="12879"/>
    <x v="1"/>
    <x v="0"/>
    <s v="USD"/>
    <n v="1444943468"/>
    <n v="1441919468"/>
    <b v="0"/>
    <n v="35"/>
    <b v="0"/>
    <s v="technology/wearables"/>
    <n v="1.1199130434782609"/>
    <n v="328.57142857142856"/>
    <x v="2"/>
    <x v="8"/>
    <x v="1309"/>
    <d v="2015-10-15T21:11:08"/>
  </r>
  <r>
    <n v="20000"/>
    <n v="3100"/>
    <x v="1"/>
    <x v="0"/>
    <s v="USD"/>
    <n v="1471622450"/>
    <n v="1467734450"/>
    <b v="0"/>
    <n v="24"/>
    <b v="0"/>
    <s v="technology/wearables"/>
    <n v="0.155"/>
    <n v="833.33333333333337"/>
    <x v="2"/>
    <x v="8"/>
    <x v="1310"/>
    <d v="2016-08-19T16:00:50"/>
  </r>
  <r>
    <n v="250000"/>
    <n v="80070"/>
    <x v="1"/>
    <x v="0"/>
    <s v="USD"/>
    <n v="1480536919"/>
    <n v="1477509319"/>
    <b v="0"/>
    <n v="100"/>
    <b v="0"/>
    <s v="technology/wearables"/>
    <n v="0.32028000000000001"/>
    <n v="2500"/>
    <x v="2"/>
    <x v="8"/>
    <x v="1311"/>
    <d v="2016-11-30T20:15:19"/>
  </r>
  <r>
    <n v="4600"/>
    <n v="28"/>
    <x v="1"/>
    <x v="0"/>
    <s v="USD"/>
    <n v="1429375922"/>
    <n v="1426783922"/>
    <b v="0"/>
    <n v="1"/>
    <b v="0"/>
    <s v="technology/wearables"/>
    <n v="6.0869565217391303E-3"/>
    <n v="4600"/>
    <x v="2"/>
    <x v="8"/>
    <x v="1312"/>
    <d v="2015-04-18T16:52:02"/>
  </r>
  <r>
    <n v="40000"/>
    <n v="12446"/>
    <x v="1"/>
    <x v="0"/>
    <s v="USD"/>
    <n v="1457024514"/>
    <n v="1454432514"/>
    <b v="0"/>
    <n v="122"/>
    <b v="0"/>
    <s v="technology/wearables"/>
    <n v="0.31114999999999998"/>
    <n v="327.86885245901641"/>
    <x v="2"/>
    <x v="8"/>
    <x v="1313"/>
    <d v="2016-03-03T17:01:54"/>
  </r>
  <r>
    <n v="180000"/>
    <n v="2028"/>
    <x v="1"/>
    <x v="0"/>
    <s v="USD"/>
    <n v="1477065860"/>
    <n v="1471881860"/>
    <b v="0"/>
    <n v="11"/>
    <b v="0"/>
    <s v="technology/wearables"/>
    <n v="1.1266666666666666E-2"/>
    <n v="16363.636363636364"/>
    <x v="2"/>
    <x v="8"/>
    <x v="1314"/>
    <d v="2016-10-21T16:04:20"/>
  </r>
  <r>
    <n v="100000"/>
    <n v="40404"/>
    <x v="1"/>
    <x v="0"/>
    <s v="USD"/>
    <n v="1446771600"/>
    <n v="1443700648"/>
    <b v="0"/>
    <n v="248"/>
    <b v="0"/>
    <s v="technology/wearables"/>
    <n v="0.40404000000000001"/>
    <n v="403.22580645161293"/>
    <x v="2"/>
    <x v="8"/>
    <x v="1315"/>
    <d v="2015-11-06T01:00:00"/>
  </r>
  <r>
    <n v="75000"/>
    <n v="1"/>
    <x v="1"/>
    <x v="0"/>
    <s v="USD"/>
    <n v="1456700709"/>
    <n v="1453676709"/>
    <b v="0"/>
    <n v="1"/>
    <b v="0"/>
    <s v="technology/wearables"/>
    <n v="1.3333333333333333E-5"/>
    <n v="75000"/>
    <x v="2"/>
    <x v="8"/>
    <x v="1316"/>
    <d v="2016-02-28T23:05:09"/>
  </r>
  <r>
    <n v="200000"/>
    <n v="11467"/>
    <x v="1"/>
    <x v="8"/>
    <s v="DKK"/>
    <n v="1469109600"/>
    <n v="1464586746"/>
    <b v="0"/>
    <n v="19"/>
    <b v="0"/>
    <s v="technology/wearables"/>
    <n v="5.7334999999999997E-2"/>
    <n v="10526.315789473685"/>
    <x v="2"/>
    <x v="8"/>
    <x v="1317"/>
    <d v="2016-07-21T14:00:00"/>
  </r>
  <r>
    <n v="40000"/>
    <n v="6130"/>
    <x v="1"/>
    <x v="0"/>
    <s v="USD"/>
    <n v="1420938172"/>
    <n v="1418346172"/>
    <b v="0"/>
    <n v="135"/>
    <b v="0"/>
    <s v="technology/wearables"/>
    <n v="0.15325"/>
    <n v="296.2962962962963"/>
    <x v="2"/>
    <x v="8"/>
    <x v="1318"/>
    <d v="2015-01-11T01:02:52"/>
  </r>
  <r>
    <n v="5800"/>
    <n v="876"/>
    <x v="1"/>
    <x v="1"/>
    <s v="GBP"/>
    <n v="1405094400"/>
    <n v="1403810965"/>
    <b v="0"/>
    <n v="9"/>
    <b v="0"/>
    <s v="technology/wearables"/>
    <n v="0.15103448275862069"/>
    <n v="644.44444444444446"/>
    <x v="2"/>
    <x v="8"/>
    <x v="1319"/>
    <d v="2014-07-11T16:00:00"/>
  </r>
  <r>
    <n v="100000"/>
    <n v="503"/>
    <x v="1"/>
    <x v="9"/>
    <s v="EUR"/>
    <n v="1483138800"/>
    <n v="1480610046"/>
    <b v="0"/>
    <n v="3"/>
    <b v="0"/>
    <s v="technology/wearables"/>
    <n v="5.0299999999999997E-3"/>
    <n v="33333.333333333336"/>
    <x v="2"/>
    <x v="8"/>
    <x v="1320"/>
    <d v="2016-12-30T23:00:00"/>
  </r>
  <r>
    <n v="462000"/>
    <n v="6019"/>
    <x v="1"/>
    <x v="11"/>
    <s v="SEK"/>
    <n v="1482515937"/>
    <n v="1479923937"/>
    <b v="0"/>
    <n v="7"/>
    <b v="0"/>
    <s v="technology/wearables"/>
    <n v="1.3028138528138528E-2"/>
    <n v="66000"/>
    <x v="2"/>
    <x v="8"/>
    <x v="1321"/>
    <d v="2016-12-23T17:58:57"/>
  </r>
  <r>
    <n v="35000"/>
    <n v="106"/>
    <x v="1"/>
    <x v="1"/>
    <s v="GBP"/>
    <n v="1432223125"/>
    <n v="1429631125"/>
    <b v="0"/>
    <n v="4"/>
    <b v="0"/>
    <s v="technology/wearables"/>
    <n v="3.0285714285714286E-3"/>
    <n v="8750"/>
    <x v="2"/>
    <x v="8"/>
    <x v="1322"/>
    <d v="2015-05-21T15:45:25"/>
  </r>
  <r>
    <n v="15000"/>
    <n v="1332"/>
    <x v="1"/>
    <x v="0"/>
    <s v="USD"/>
    <n v="1461653700"/>
    <n v="1458665146"/>
    <b v="0"/>
    <n v="44"/>
    <b v="0"/>
    <s v="technology/wearables"/>
    <n v="8.8800000000000004E-2"/>
    <n v="340.90909090909093"/>
    <x v="2"/>
    <x v="8"/>
    <x v="1323"/>
    <d v="2016-04-26T06:55:00"/>
  </r>
  <r>
    <n v="50000"/>
    <n v="4920"/>
    <x v="1"/>
    <x v="0"/>
    <s v="USD"/>
    <n v="1476371552"/>
    <n v="1473779552"/>
    <b v="0"/>
    <n v="90"/>
    <b v="0"/>
    <s v="technology/wearables"/>
    <n v="9.8400000000000001E-2"/>
    <n v="555.55555555555554"/>
    <x v="2"/>
    <x v="8"/>
    <x v="1324"/>
    <d v="2016-10-13T15:12:32"/>
  </r>
  <r>
    <n v="20000"/>
    <n v="486"/>
    <x v="1"/>
    <x v="0"/>
    <s v="USD"/>
    <n v="1483063435"/>
    <n v="1480471435"/>
    <b v="0"/>
    <n v="8"/>
    <b v="0"/>
    <s v="technology/wearables"/>
    <n v="2.4299999999999999E-2"/>
    <n v="2500"/>
    <x v="2"/>
    <x v="8"/>
    <x v="1325"/>
    <d v="2016-12-30T02:03:55"/>
  </r>
  <r>
    <n v="100000"/>
    <n v="1130"/>
    <x v="1"/>
    <x v="0"/>
    <s v="USD"/>
    <n v="1421348428"/>
    <n v="1417460428"/>
    <b v="0"/>
    <n v="11"/>
    <b v="0"/>
    <s v="technology/wearables"/>
    <n v="1.1299999999999999E-2"/>
    <n v="9090.9090909090901"/>
    <x v="2"/>
    <x v="8"/>
    <x v="1326"/>
    <d v="2015-01-15T19:00:28"/>
  </r>
  <r>
    <n v="48000"/>
    <n v="1705"/>
    <x v="1"/>
    <x v="0"/>
    <s v="USD"/>
    <n v="1432916235"/>
    <n v="1430324235"/>
    <b v="0"/>
    <n v="41"/>
    <b v="0"/>
    <s v="technology/wearables"/>
    <n v="3.5520833333333335E-2"/>
    <n v="1170.7317073170732"/>
    <x v="2"/>
    <x v="8"/>
    <x v="1327"/>
    <d v="2015-05-29T16:17:15"/>
  </r>
  <r>
    <n v="75000"/>
    <n v="1748"/>
    <x v="1"/>
    <x v="0"/>
    <s v="USD"/>
    <n v="1476458734"/>
    <n v="1472570734"/>
    <b v="0"/>
    <n v="15"/>
    <b v="0"/>
    <s v="technology/wearables"/>
    <n v="2.3306666666666667E-2"/>
    <n v="5000"/>
    <x v="2"/>
    <x v="8"/>
    <x v="1328"/>
    <d v="2016-10-14T15:25:34"/>
  </r>
  <r>
    <n v="50000"/>
    <n v="408"/>
    <x v="1"/>
    <x v="0"/>
    <s v="USD"/>
    <n v="1417501145"/>
    <n v="1414041545"/>
    <b v="0"/>
    <n v="9"/>
    <b v="0"/>
    <s v="technology/wearables"/>
    <n v="8.1600000000000006E-3"/>
    <n v="5555.5555555555557"/>
    <x v="2"/>
    <x v="8"/>
    <x v="1329"/>
    <d v="2014-12-02T06:19:05"/>
  </r>
  <r>
    <n v="35000"/>
    <n v="7873"/>
    <x v="1"/>
    <x v="0"/>
    <s v="USD"/>
    <n v="1467432000"/>
    <n v="1464763109"/>
    <b v="0"/>
    <n v="50"/>
    <b v="0"/>
    <s v="technology/wearables"/>
    <n v="0.22494285714285714"/>
    <n v="700"/>
    <x v="2"/>
    <x v="8"/>
    <x v="1330"/>
    <d v="2016-07-02T04:00:00"/>
  </r>
  <r>
    <n v="250000"/>
    <n v="3417"/>
    <x v="1"/>
    <x v="0"/>
    <s v="USD"/>
    <n v="1471435554"/>
    <n v="1468843554"/>
    <b v="0"/>
    <n v="34"/>
    <b v="0"/>
    <s v="technology/wearables"/>
    <n v="1.3668E-2"/>
    <n v="7352.9411764705883"/>
    <x v="2"/>
    <x v="8"/>
    <x v="1331"/>
    <d v="2016-08-17T12:05:54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000"/>
    <n v="14303"/>
    <x v="1"/>
    <x v="0"/>
    <s v="USD"/>
    <n v="1457721287"/>
    <n v="1455129287"/>
    <b v="0"/>
    <n v="276"/>
    <b v="0"/>
    <s v="technology/wearables"/>
    <n v="0.10754135338345865"/>
    <n v="481.8840579710145"/>
    <x v="2"/>
    <x v="8"/>
    <x v="1334"/>
    <d v="2016-03-11T18:34:47"/>
  </r>
  <r>
    <n v="25000"/>
    <n v="4940"/>
    <x v="1"/>
    <x v="0"/>
    <s v="USD"/>
    <n v="1449354502"/>
    <n v="1446762502"/>
    <b v="0"/>
    <n v="16"/>
    <b v="0"/>
    <s v="technology/wearables"/>
    <n v="0.1976"/>
    <n v="1562.5"/>
    <x v="2"/>
    <x v="8"/>
    <x v="1335"/>
    <d v="2015-12-05T22:28:22"/>
  </r>
  <r>
    <n v="100000"/>
    <n v="84947"/>
    <x v="1"/>
    <x v="0"/>
    <s v="USD"/>
    <n v="1418849028"/>
    <n v="1415825028"/>
    <b v="0"/>
    <n v="224"/>
    <b v="0"/>
    <s v="technology/wearables"/>
    <n v="0.84946999999999995"/>
    <n v="446.42857142857144"/>
    <x v="2"/>
    <x v="8"/>
    <x v="1336"/>
    <d v="2014-12-17T20:43:48"/>
  </r>
  <r>
    <n v="50000"/>
    <n v="24691"/>
    <x v="1"/>
    <x v="0"/>
    <s v="USD"/>
    <n v="1488549079"/>
    <n v="1485957079"/>
    <b v="0"/>
    <n v="140"/>
    <b v="0"/>
    <s v="technology/wearables"/>
    <n v="0.49381999999999998"/>
    <n v="357.14285714285717"/>
    <x v="2"/>
    <x v="8"/>
    <x v="1337"/>
    <d v="2017-03-03T13:51:19"/>
  </r>
  <r>
    <n v="30000"/>
    <n v="991"/>
    <x v="1"/>
    <x v="0"/>
    <s v="USD"/>
    <n v="1438543033"/>
    <n v="1435951033"/>
    <b v="0"/>
    <n v="15"/>
    <b v="0"/>
    <s v="technology/wearables"/>
    <n v="3.3033333333333331E-2"/>
    <n v="2000"/>
    <x v="2"/>
    <x v="8"/>
    <x v="1338"/>
    <d v="2015-08-02T19:17:13"/>
  </r>
  <r>
    <n v="50000"/>
    <n v="3317"/>
    <x v="1"/>
    <x v="0"/>
    <s v="USD"/>
    <n v="1418056315"/>
    <n v="1414164715"/>
    <b v="0"/>
    <n v="37"/>
    <b v="0"/>
    <s v="technology/wearables"/>
    <n v="6.6339999999999996E-2"/>
    <n v="1351.3513513513512"/>
    <x v="2"/>
    <x v="8"/>
    <x v="1339"/>
    <d v="2014-12-08T16:31:55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25000"/>
    <n v="17590"/>
    <x v="1"/>
    <x v="1"/>
    <s v="GBP"/>
    <n v="1475333917"/>
    <n v="1472569117"/>
    <b v="0"/>
    <n v="46"/>
    <b v="0"/>
    <s v="technology/wearables"/>
    <n v="0.7036"/>
    <n v="543.47826086956525"/>
    <x v="2"/>
    <x v="8"/>
    <x v="1341"/>
    <d v="2016-10-01T14:58:37"/>
  </r>
  <r>
    <n v="50000"/>
    <n v="100"/>
    <x v="1"/>
    <x v="0"/>
    <s v="USD"/>
    <n v="1437161739"/>
    <n v="1434569739"/>
    <b v="0"/>
    <n v="1"/>
    <b v="0"/>
    <s v="technology/wearables"/>
    <n v="2E-3"/>
    <n v="50000"/>
    <x v="2"/>
    <x v="8"/>
    <x v="1342"/>
    <d v="2015-07-17T19:35:39"/>
  </r>
  <r>
    <n v="50000"/>
    <n v="51149"/>
    <x v="1"/>
    <x v="0"/>
    <s v="USD"/>
    <n v="1471579140"/>
    <n v="1466512683"/>
    <b v="0"/>
    <n v="323"/>
    <b v="0"/>
    <s v="technology/wearables"/>
    <n v="1.02298"/>
    <n v="154.79876160990713"/>
    <x v="2"/>
    <x v="8"/>
    <x v="1343"/>
    <d v="2016-08-19T03:59:00"/>
  </r>
  <r>
    <n v="1500"/>
    <n v="5666"/>
    <x v="0"/>
    <x v="5"/>
    <s v="CAD"/>
    <n v="1467313039"/>
    <n v="1464807439"/>
    <b v="0"/>
    <n v="139"/>
    <b v="1"/>
    <s v="publishing/nonfiction"/>
    <n v="3.7773333333333334"/>
    <n v="10.791366906474821"/>
    <x v="3"/>
    <x v="9"/>
    <x v="1344"/>
    <d v="2016-06-30T18:57:19"/>
  </r>
  <r>
    <n v="300"/>
    <n v="375"/>
    <x v="0"/>
    <x v="0"/>
    <s v="USD"/>
    <n v="1405366359"/>
    <n v="1402342359"/>
    <b v="0"/>
    <n v="7"/>
    <b v="1"/>
    <s v="publishing/nonfiction"/>
    <n v="1.25"/>
    <n v="42.857142857142854"/>
    <x v="3"/>
    <x v="9"/>
    <x v="1345"/>
    <d v="2014-07-14T19:32:39"/>
  </r>
  <r>
    <n v="4900"/>
    <n v="7219"/>
    <x v="0"/>
    <x v="0"/>
    <s v="USD"/>
    <n v="1372297751"/>
    <n v="1369705751"/>
    <b v="0"/>
    <n v="149"/>
    <b v="1"/>
    <s v="publishing/nonfiction"/>
    <n v="1.473265306122449"/>
    <n v="32.885906040268459"/>
    <x v="3"/>
    <x v="9"/>
    <x v="1346"/>
    <d v="2013-06-27T01:49:11"/>
  </r>
  <r>
    <n v="2500"/>
    <n v="2555"/>
    <x v="0"/>
    <x v="0"/>
    <s v="USD"/>
    <n v="1425741525"/>
    <n v="1423149525"/>
    <b v="0"/>
    <n v="31"/>
    <b v="1"/>
    <s v="publishing/nonfiction"/>
    <n v="1.022"/>
    <n v="80.645161290322577"/>
    <x v="3"/>
    <x v="9"/>
    <x v="1347"/>
    <d v="2015-03-07T15:18:45"/>
  </r>
  <r>
    <n v="5875"/>
    <n v="5985"/>
    <x v="0"/>
    <x v="0"/>
    <s v="USD"/>
    <n v="1418904533"/>
    <n v="1416485333"/>
    <b v="0"/>
    <n v="26"/>
    <b v="1"/>
    <s v="publishing/nonfiction"/>
    <n v="1.018723404255319"/>
    <n v="225.96153846153845"/>
    <x v="3"/>
    <x v="9"/>
    <x v="1348"/>
    <d v="2014-12-18T12:08:53"/>
  </r>
  <r>
    <n v="5000"/>
    <n v="10210"/>
    <x v="0"/>
    <x v="5"/>
    <s v="CAD"/>
    <n v="1450249140"/>
    <n v="1447055935"/>
    <b v="0"/>
    <n v="172"/>
    <b v="1"/>
    <s v="publishing/nonfiction"/>
    <n v="2.0419999999999998"/>
    <n v="29.069767441860463"/>
    <x v="3"/>
    <x v="9"/>
    <x v="1349"/>
    <d v="2015-12-16T06:59:00"/>
  </r>
  <r>
    <n v="5000"/>
    <n v="5202.5"/>
    <x v="0"/>
    <x v="0"/>
    <s v="USD"/>
    <n v="1451089134"/>
    <n v="1448497134"/>
    <b v="0"/>
    <n v="78"/>
    <b v="1"/>
    <s v="publishing/nonfiction"/>
    <n v="1.0405"/>
    <n v="64.102564102564102"/>
    <x v="3"/>
    <x v="9"/>
    <x v="1350"/>
    <d v="2015-12-26T00:18:54"/>
  </r>
  <r>
    <n v="20000"/>
    <n v="20253"/>
    <x v="0"/>
    <x v="0"/>
    <s v="USD"/>
    <n v="1455299144"/>
    <n v="1452707144"/>
    <b v="0"/>
    <n v="120"/>
    <b v="1"/>
    <s v="publishing/nonfiction"/>
    <n v="1.0126500000000001"/>
    <n v="166.66666666666666"/>
    <x v="3"/>
    <x v="9"/>
    <x v="1351"/>
    <d v="2016-02-12T17:45:44"/>
  </r>
  <r>
    <n v="10000"/>
    <n v="13614"/>
    <x v="0"/>
    <x v="0"/>
    <s v="USD"/>
    <n v="1441425540"/>
    <n v="1436968366"/>
    <b v="0"/>
    <n v="227"/>
    <b v="1"/>
    <s v="publishing/nonfiction"/>
    <n v="1.3613999999999999"/>
    <n v="44.052863436123346"/>
    <x v="3"/>
    <x v="9"/>
    <x v="1352"/>
    <d v="2015-09-05T03:59:00"/>
  </r>
  <r>
    <n v="1000"/>
    <n v="1336"/>
    <x v="0"/>
    <x v="0"/>
    <s v="USD"/>
    <n v="1362960000"/>
    <n v="1359946188"/>
    <b v="0"/>
    <n v="42"/>
    <b v="1"/>
    <s v="publishing/nonfiction"/>
    <n v="1.3360000000000001"/>
    <n v="23.80952380952381"/>
    <x v="3"/>
    <x v="9"/>
    <x v="1353"/>
    <d v="2013-03-11T00:00:00"/>
  </r>
  <r>
    <n v="1200"/>
    <n v="1563"/>
    <x v="0"/>
    <x v="1"/>
    <s v="GBP"/>
    <n v="1465672979"/>
    <n v="1463080979"/>
    <b v="0"/>
    <n v="64"/>
    <b v="1"/>
    <s v="publishing/nonfiction"/>
    <n v="1.3025"/>
    <n v="18.75"/>
    <x v="3"/>
    <x v="9"/>
    <x v="1354"/>
    <d v="2016-06-11T19:22:59"/>
  </r>
  <r>
    <n v="2500"/>
    <n v="3067"/>
    <x v="0"/>
    <x v="1"/>
    <s v="GBP"/>
    <n v="1354269600"/>
    <n v="1351663605"/>
    <b v="0"/>
    <n v="121"/>
    <b v="1"/>
    <s v="publishing/nonfiction"/>
    <n v="1.2267999999999999"/>
    <n v="20.66115702479339"/>
    <x v="3"/>
    <x v="9"/>
    <x v="1355"/>
    <d v="2012-11-30T10:00:00"/>
  </r>
  <r>
    <n v="3400"/>
    <n v="6215.56"/>
    <x v="0"/>
    <x v="0"/>
    <s v="USD"/>
    <n v="1372985760"/>
    <n v="1370393760"/>
    <b v="0"/>
    <n v="87"/>
    <b v="1"/>
    <s v="publishing/nonfiction"/>
    <n v="1.8281058823529412"/>
    <n v="39.080459770114942"/>
    <x v="3"/>
    <x v="9"/>
    <x v="1356"/>
    <d v="2013-07-05T00:56:00"/>
  </r>
  <r>
    <n v="2000"/>
    <n v="2506"/>
    <x v="0"/>
    <x v="0"/>
    <s v="USD"/>
    <n v="1362117540"/>
    <n v="1359587137"/>
    <b v="0"/>
    <n v="65"/>
    <b v="1"/>
    <s v="publishing/nonfiction"/>
    <n v="1.2529999999999999"/>
    <n v="30.76923076923077"/>
    <x v="3"/>
    <x v="9"/>
    <x v="1357"/>
    <d v="2013-03-01T05:59:00"/>
  </r>
  <r>
    <n v="3000"/>
    <n v="3350"/>
    <x v="0"/>
    <x v="0"/>
    <s v="USD"/>
    <n v="1309009323"/>
    <n v="1306417323"/>
    <b v="0"/>
    <n v="49"/>
    <b v="1"/>
    <s v="publishing/nonfiction"/>
    <n v="1.1166666666666667"/>
    <n v="61.224489795918366"/>
    <x v="3"/>
    <x v="9"/>
    <x v="1358"/>
    <d v="2011-06-25T13:42:03"/>
  </r>
  <r>
    <n v="660"/>
    <n v="764"/>
    <x v="0"/>
    <x v="0"/>
    <s v="USD"/>
    <n v="1309980790"/>
    <n v="1304623990"/>
    <b v="0"/>
    <n v="19"/>
    <b v="1"/>
    <s v="publishing/nonfiction"/>
    <n v="1.1575757575757575"/>
    <n v="34.736842105263158"/>
    <x v="3"/>
    <x v="9"/>
    <x v="1359"/>
    <d v="2011-07-06T19:33:10"/>
  </r>
  <r>
    <n v="1500"/>
    <n v="2598"/>
    <x v="0"/>
    <x v="0"/>
    <s v="USD"/>
    <n v="1343943420"/>
    <n v="1341524220"/>
    <b v="0"/>
    <n v="81"/>
    <b v="1"/>
    <s v="publishing/nonfiction"/>
    <n v="1.732"/>
    <n v="18.518518518518519"/>
    <x v="3"/>
    <x v="9"/>
    <x v="1360"/>
    <d v="2012-08-02T21:37:00"/>
  </r>
  <r>
    <n v="6000"/>
    <n v="7559"/>
    <x v="0"/>
    <x v="1"/>
    <s v="GBP"/>
    <n v="1403370772"/>
    <n v="1400778772"/>
    <b v="0"/>
    <n v="264"/>
    <b v="1"/>
    <s v="publishing/nonfiction"/>
    <n v="1.2598333333333334"/>
    <n v="22.727272727272727"/>
    <x v="3"/>
    <x v="9"/>
    <x v="1361"/>
    <d v="2014-06-21T17:12:52"/>
  </r>
  <r>
    <n v="1000"/>
    <n v="1091"/>
    <x v="0"/>
    <x v="0"/>
    <s v="USD"/>
    <n v="1378592731"/>
    <n v="1373408731"/>
    <b v="0"/>
    <n v="25"/>
    <b v="1"/>
    <s v="publishing/nonfiction"/>
    <n v="1.091"/>
    <n v="40"/>
    <x v="3"/>
    <x v="9"/>
    <x v="1362"/>
    <d v="2013-09-07T22:25:31"/>
  </r>
  <r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42000"/>
    <n v="49830"/>
    <x v="0"/>
    <x v="8"/>
    <s v="DKK"/>
    <n v="1420648906"/>
    <n v="1415464906"/>
    <b v="0"/>
    <n v="144"/>
    <b v="1"/>
    <s v="music/rock"/>
    <n v="1.1864285714285714"/>
    <n v="291.66666666666669"/>
    <x v="4"/>
    <x v="11"/>
    <x v="1364"/>
    <d v="2015-01-07T16:41:46"/>
  </r>
  <r>
    <n v="7500"/>
    <n v="7520"/>
    <x v="0"/>
    <x v="0"/>
    <s v="USD"/>
    <n v="1426523752"/>
    <n v="1423935352"/>
    <b v="0"/>
    <n v="92"/>
    <b v="1"/>
    <s v="music/rock"/>
    <n v="1.0026666666666666"/>
    <n v="81.521739130434781"/>
    <x v="4"/>
    <x v="11"/>
    <x v="1365"/>
    <d v="2015-03-16T16:35:52"/>
  </r>
  <r>
    <n v="7500"/>
    <n v="9486.69"/>
    <x v="0"/>
    <x v="0"/>
    <s v="USD"/>
    <n v="1417049663"/>
    <n v="1413158063"/>
    <b v="0"/>
    <n v="147"/>
    <b v="1"/>
    <s v="music/rock"/>
    <n v="1.2648920000000001"/>
    <n v="51.020408163265309"/>
    <x v="4"/>
    <x v="11"/>
    <x v="1366"/>
    <d v="2014-11-27T00:54:23"/>
  </r>
  <r>
    <n v="5000"/>
    <n v="5713"/>
    <x v="0"/>
    <x v="0"/>
    <s v="USD"/>
    <n v="1447463050"/>
    <n v="1444867450"/>
    <b v="0"/>
    <n v="90"/>
    <b v="1"/>
    <s v="music/rock"/>
    <n v="1.1426000000000001"/>
    <n v="55.555555555555557"/>
    <x v="4"/>
    <x v="11"/>
    <x v="1367"/>
    <d v="2015-11-14T01:04:10"/>
  </r>
  <r>
    <n v="5000"/>
    <n v="5535"/>
    <x v="0"/>
    <x v="0"/>
    <s v="USD"/>
    <n v="1434342894"/>
    <n v="1432269294"/>
    <b v="0"/>
    <n v="87"/>
    <b v="1"/>
    <s v="music/rock"/>
    <n v="1.107"/>
    <n v="57.47126436781609"/>
    <x v="4"/>
    <x v="11"/>
    <x v="1368"/>
    <d v="2015-06-15T04:34:54"/>
  </r>
  <r>
    <n v="32360"/>
    <n v="34090.629999999997"/>
    <x v="0"/>
    <x v="0"/>
    <s v="USD"/>
    <n v="1397225746"/>
    <n v="1394633746"/>
    <b v="0"/>
    <n v="406"/>
    <b v="1"/>
    <s v="music/rock"/>
    <n v="1.0534805315203954"/>
    <n v="79.70443349753694"/>
    <x v="4"/>
    <x v="11"/>
    <x v="1369"/>
    <d v="2014-04-11T14:15:46"/>
  </r>
  <r>
    <n v="1500"/>
    <n v="1555"/>
    <x v="0"/>
    <x v="0"/>
    <s v="USD"/>
    <n v="1381881890"/>
    <n v="1380585890"/>
    <b v="0"/>
    <n v="20"/>
    <b v="1"/>
    <s v="music/rock"/>
    <n v="1.0366666666666666"/>
    <n v="75"/>
    <x v="4"/>
    <x v="11"/>
    <x v="1370"/>
    <d v="2013-10-16T00:04:50"/>
  </r>
  <r>
    <n v="6999"/>
    <n v="7495"/>
    <x v="0"/>
    <x v="0"/>
    <s v="USD"/>
    <n v="1431022342"/>
    <n v="1428430342"/>
    <b v="0"/>
    <n v="70"/>
    <b v="1"/>
    <s v="music/rock"/>
    <n v="1.0708672667523933"/>
    <n v="99.98571428571428"/>
    <x v="4"/>
    <x v="11"/>
    <x v="1371"/>
    <d v="2015-05-07T18:12:22"/>
  </r>
  <r>
    <n v="500"/>
    <n v="620"/>
    <x v="0"/>
    <x v="0"/>
    <s v="USD"/>
    <n v="1342115132"/>
    <n v="1339523132"/>
    <b v="0"/>
    <n v="16"/>
    <b v="1"/>
    <s v="music/rock"/>
    <n v="1.24"/>
    <n v="31.25"/>
    <x v="4"/>
    <x v="11"/>
    <x v="1372"/>
    <d v="2012-07-12T17:45:32"/>
  </r>
  <r>
    <n v="10000"/>
    <n v="10501"/>
    <x v="0"/>
    <x v="0"/>
    <s v="USD"/>
    <n v="1483138233"/>
    <n v="1480546233"/>
    <b v="0"/>
    <n v="52"/>
    <b v="1"/>
    <s v="music/rock"/>
    <n v="1.0501"/>
    <n v="192.30769230769232"/>
    <x v="4"/>
    <x v="11"/>
    <x v="1373"/>
    <d v="2016-12-30T22:50:33"/>
  </r>
  <r>
    <n v="1500"/>
    <n v="2842"/>
    <x v="0"/>
    <x v="0"/>
    <s v="USD"/>
    <n v="1458874388"/>
    <n v="1456285988"/>
    <b v="0"/>
    <n v="66"/>
    <b v="1"/>
    <s v="music/rock"/>
    <n v="1.8946666666666667"/>
    <n v="22.727272727272727"/>
    <x v="4"/>
    <x v="11"/>
    <x v="1374"/>
    <d v="2016-03-25T02:53:08"/>
  </r>
  <r>
    <n v="4000"/>
    <n v="6853"/>
    <x v="0"/>
    <x v="6"/>
    <s v="EUR"/>
    <n v="1484444119"/>
    <n v="1481852119"/>
    <b v="0"/>
    <n v="109"/>
    <b v="1"/>
    <s v="music/rock"/>
    <n v="1.7132499999999999"/>
    <n v="36.697247706422019"/>
    <x v="4"/>
    <x v="11"/>
    <x v="1375"/>
    <d v="2017-01-15T01:35:19"/>
  </r>
  <r>
    <n v="3700"/>
    <n v="9342"/>
    <x v="0"/>
    <x v="1"/>
    <s v="GBP"/>
    <n v="1480784606"/>
    <n v="1478189006"/>
    <b v="0"/>
    <n v="168"/>
    <b v="1"/>
    <s v="music/rock"/>
    <n v="2.5248648648648651"/>
    <n v="22.023809523809526"/>
    <x v="4"/>
    <x v="11"/>
    <x v="1376"/>
    <d v="2016-12-03T17:03:26"/>
  </r>
  <r>
    <n v="1300"/>
    <n v="1510"/>
    <x v="0"/>
    <x v="0"/>
    <s v="USD"/>
    <n v="1486095060"/>
    <n v="1484198170"/>
    <b v="0"/>
    <n v="31"/>
    <b v="1"/>
    <s v="music/rock"/>
    <n v="1.1615384615384616"/>
    <n v="41.935483870967744"/>
    <x v="4"/>
    <x v="11"/>
    <x v="1377"/>
    <d v="2017-02-03T04:11:00"/>
  </r>
  <r>
    <n v="2000"/>
    <n v="4067"/>
    <x v="0"/>
    <x v="1"/>
    <s v="GBP"/>
    <n v="1470075210"/>
    <n v="1468779210"/>
    <b v="0"/>
    <n v="133"/>
    <b v="1"/>
    <s v="music/rock"/>
    <n v="2.0335000000000001"/>
    <n v="15.037593984962406"/>
    <x v="4"/>
    <x v="11"/>
    <x v="1378"/>
    <d v="2016-08-01T18:13:30"/>
  </r>
  <r>
    <n v="10000"/>
    <n v="11160"/>
    <x v="0"/>
    <x v="0"/>
    <s v="USD"/>
    <n v="1433504876"/>
    <n v="1430912876"/>
    <b v="0"/>
    <n v="151"/>
    <b v="1"/>
    <s v="music/rock"/>
    <n v="1.1160000000000001"/>
    <n v="66.225165562913901"/>
    <x v="4"/>
    <x v="11"/>
    <x v="1379"/>
    <d v="2015-06-05T11:47:56"/>
  </r>
  <r>
    <n v="25"/>
    <n v="106"/>
    <x v="0"/>
    <x v="0"/>
    <s v="USD"/>
    <n v="1433815200"/>
    <n v="1431886706"/>
    <b v="0"/>
    <n v="5"/>
    <b v="1"/>
    <s v="music/rock"/>
    <n v="4.24"/>
    <n v="5"/>
    <x v="4"/>
    <x v="11"/>
    <x v="1380"/>
    <d v="2015-06-09T02:00:00"/>
  </r>
  <r>
    <n v="5000"/>
    <n v="5355"/>
    <x v="0"/>
    <x v="0"/>
    <s v="USD"/>
    <n v="1482988125"/>
    <n v="1480396125"/>
    <b v="0"/>
    <n v="73"/>
    <b v="1"/>
    <s v="music/rock"/>
    <n v="1.071"/>
    <n v="68.493150684931507"/>
    <x v="4"/>
    <x v="11"/>
    <x v="1381"/>
    <d v="2016-12-29T05:08:45"/>
  </r>
  <r>
    <n v="8000"/>
    <n v="8349"/>
    <x v="0"/>
    <x v="0"/>
    <s v="USD"/>
    <n v="1367867536"/>
    <n v="1365275536"/>
    <b v="0"/>
    <n v="148"/>
    <b v="1"/>
    <s v="music/rock"/>
    <n v="1.043625"/>
    <n v="54.054054054054056"/>
    <x v="4"/>
    <x v="11"/>
    <x v="1382"/>
    <d v="2013-05-06T19:12:16"/>
  </r>
  <r>
    <n v="2200"/>
    <n v="4673"/>
    <x v="0"/>
    <x v="5"/>
    <s v="CAD"/>
    <n v="1482457678"/>
    <n v="1480729678"/>
    <b v="0"/>
    <n v="93"/>
    <b v="1"/>
    <s v="music/rock"/>
    <n v="2.124090909090909"/>
    <n v="23.655913978494624"/>
    <x v="4"/>
    <x v="11"/>
    <x v="1383"/>
    <d v="2016-12-23T01:47:58"/>
  </r>
  <r>
    <n v="3500"/>
    <n v="4343"/>
    <x v="0"/>
    <x v="0"/>
    <s v="USD"/>
    <n v="1436117922"/>
    <n v="1433525922"/>
    <b v="0"/>
    <n v="63"/>
    <b v="1"/>
    <s v="music/rock"/>
    <n v="1.2408571428571429"/>
    <n v="55.555555555555557"/>
    <x v="4"/>
    <x v="11"/>
    <x v="1384"/>
    <d v="2015-07-05T17:38:42"/>
  </r>
  <r>
    <n v="8000"/>
    <n v="8832.49"/>
    <x v="0"/>
    <x v="12"/>
    <s v="EUR"/>
    <n v="1461931860"/>
    <n v="1457109121"/>
    <b v="0"/>
    <n v="134"/>
    <b v="1"/>
    <s v="music/rock"/>
    <n v="1.10406125"/>
    <n v="59.701492537313435"/>
    <x v="4"/>
    <x v="11"/>
    <x v="1385"/>
    <d v="2016-04-29T12:11:00"/>
  </r>
  <r>
    <n v="400"/>
    <n v="875"/>
    <x v="0"/>
    <x v="0"/>
    <s v="USD"/>
    <n v="1438183889"/>
    <n v="1435591889"/>
    <b v="0"/>
    <n v="14"/>
    <b v="1"/>
    <s v="music/rock"/>
    <n v="2.1875"/>
    <n v="28.571428571428573"/>
    <x v="4"/>
    <x v="11"/>
    <x v="1386"/>
    <d v="2015-07-29T15:31:29"/>
  </r>
  <r>
    <n v="4000"/>
    <n v="5465"/>
    <x v="0"/>
    <x v="0"/>
    <s v="USD"/>
    <n v="1433305800"/>
    <n v="1430604395"/>
    <b v="0"/>
    <n v="78"/>
    <b v="1"/>
    <s v="music/rock"/>
    <n v="1.36625"/>
    <n v="51.282051282051285"/>
    <x v="4"/>
    <x v="11"/>
    <x v="1387"/>
    <d v="2015-06-03T04:30:00"/>
  </r>
  <r>
    <n v="5000"/>
    <n v="6740.37"/>
    <x v="0"/>
    <x v="0"/>
    <s v="USD"/>
    <n v="1476720840"/>
    <n v="1474469117"/>
    <b v="0"/>
    <n v="112"/>
    <b v="1"/>
    <s v="music/rock"/>
    <n v="1.348074"/>
    <n v="44.642857142857146"/>
    <x v="4"/>
    <x v="11"/>
    <x v="1388"/>
    <d v="2016-10-17T16:14:00"/>
  </r>
  <r>
    <n v="500"/>
    <n v="727"/>
    <x v="0"/>
    <x v="1"/>
    <s v="GBP"/>
    <n v="1471087957"/>
    <n v="1468495957"/>
    <b v="0"/>
    <n v="34"/>
    <b v="1"/>
    <s v="music/rock"/>
    <n v="1.454"/>
    <n v="14.705882352941176"/>
    <x v="4"/>
    <x v="11"/>
    <x v="1389"/>
    <d v="2016-08-13T11:32:37"/>
  </r>
  <r>
    <n v="2800"/>
    <n v="3055"/>
    <x v="0"/>
    <x v="0"/>
    <s v="USD"/>
    <n v="1430154720"/>
    <n v="1427224606"/>
    <b v="0"/>
    <n v="19"/>
    <b v="1"/>
    <s v="music/rock"/>
    <n v="1.0910714285714285"/>
    <n v="147.36842105263159"/>
    <x v="4"/>
    <x v="11"/>
    <x v="1390"/>
    <d v="2015-04-27T17:12:00"/>
  </r>
  <r>
    <n v="500"/>
    <n v="551"/>
    <x v="0"/>
    <x v="0"/>
    <s v="USD"/>
    <n v="1440219540"/>
    <n v="1436369818"/>
    <b v="0"/>
    <n v="13"/>
    <b v="1"/>
    <s v="music/rock"/>
    <n v="1.1020000000000001"/>
    <n v="38.46153846153846"/>
    <x v="4"/>
    <x v="11"/>
    <x v="1391"/>
    <d v="2015-08-22T04:59:00"/>
  </r>
  <r>
    <n v="2500"/>
    <n v="2841"/>
    <x v="0"/>
    <x v="0"/>
    <s v="USD"/>
    <n v="1456976586"/>
    <n v="1454298186"/>
    <b v="0"/>
    <n v="104"/>
    <b v="1"/>
    <s v="music/rock"/>
    <n v="1.1364000000000001"/>
    <n v="24.03846153846154"/>
    <x v="4"/>
    <x v="11"/>
    <x v="1392"/>
    <d v="2016-03-03T03:43:06"/>
  </r>
  <r>
    <n v="10000"/>
    <n v="10235"/>
    <x v="0"/>
    <x v="0"/>
    <s v="USD"/>
    <n v="1470068523"/>
    <n v="1467476523"/>
    <b v="0"/>
    <n v="52"/>
    <b v="1"/>
    <s v="music/rock"/>
    <n v="1.0235000000000001"/>
    <n v="192.30769230769232"/>
    <x v="4"/>
    <x v="11"/>
    <x v="1393"/>
    <d v="2016-08-01T16:22:03"/>
  </r>
  <r>
    <n v="750"/>
    <n v="916"/>
    <x v="0"/>
    <x v="0"/>
    <s v="USD"/>
    <n v="1488337200"/>
    <n v="1484623726"/>
    <b v="0"/>
    <n v="17"/>
    <b v="1"/>
    <s v="music/rock"/>
    <n v="1.2213333333333334"/>
    <n v="44.117647058823529"/>
    <x v="4"/>
    <x v="11"/>
    <x v="1394"/>
    <d v="2017-03-01T03:00:00"/>
  </r>
  <r>
    <n v="3500"/>
    <n v="3916"/>
    <x v="0"/>
    <x v="0"/>
    <s v="USD"/>
    <n v="1484430481"/>
    <n v="1481838481"/>
    <b v="0"/>
    <n v="82"/>
    <b v="1"/>
    <s v="music/rock"/>
    <n v="1.1188571428571428"/>
    <n v="42.68292682926829"/>
    <x v="4"/>
    <x v="11"/>
    <x v="1395"/>
    <d v="2017-01-14T21:48:01"/>
  </r>
  <r>
    <n v="6000"/>
    <n v="6438"/>
    <x v="0"/>
    <x v="0"/>
    <s v="USD"/>
    <n v="1423871882"/>
    <n v="1421279882"/>
    <b v="0"/>
    <n v="73"/>
    <b v="1"/>
    <s v="music/rock"/>
    <n v="1.073"/>
    <n v="82.191780821917803"/>
    <x v="4"/>
    <x v="11"/>
    <x v="1396"/>
    <d v="2015-02-13T23:58:02"/>
  </r>
  <r>
    <n v="10000"/>
    <n v="11385"/>
    <x v="0"/>
    <x v="0"/>
    <s v="USD"/>
    <n v="1477603140"/>
    <n v="1475013710"/>
    <b v="0"/>
    <n v="158"/>
    <b v="1"/>
    <s v="music/rock"/>
    <n v="1.1385000000000001"/>
    <n v="63.291139240506332"/>
    <x v="4"/>
    <x v="11"/>
    <x v="1397"/>
    <d v="2016-10-27T21:19:00"/>
  </r>
  <r>
    <n v="4400"/>
    <n v="4826"/>
    <x v="0"/>
    <x v="0"/>
    <s v="USD"/>
    <n v="1467752334"/>
    <n v="1465160334"/>
    <b v="0"/>
    <n v="65"/>
    <b v="1"/>
    <s v="music/rock"/>
    <n v="1.0968181818181819"/>
    <n v="67.692307692307693"/>
    <x v="4"/>
    <x v="11"/>
    <x v="1398"/>
    <d v="2016-07-05T20:58:54"/>
  </r>
  <r>
    <n v="9000"/>
    <n v="11353"/>
    <x v="0"/>
    <x v="0"/>
    <s v="USD"/>
    <n v="1412640373"/>
    <n v="1410048373"/>
    <b v="0"/>
    <n v="184"/>
    <b v="1"/>
    <s v="music/rock"/>
    <n v="1.2614444444444444"/>
    <n v="48.913043478260867"/>
    <x v="4"/>
    <x v="11"/>
    <x v="1399"/>
    <d v="2014-10-07T00:06:13"/>
  </r>
  <r>
    <n v="350"/>
    <n v="586"/>
    <x v="0"/>
    <x v="1"/>
    <s v="GBP"/>
    <n v="1465709400"/>
    <n v="1462695073"/>
    <b v="0"/>
    <n v="34"/>
    <b v="1"/>
    <s v="music/rock"/>
    <n v="1.6742857142857144"/>
    <n v="10.294117647058824"/>
    <x v="4"/>
    <x v="11"/>
    <x v="1400"/>
    <d v="2016-06-12T05:30:00"/>
  </r>
  <r>
    <n v="2500"/>
    <n v="12413"/>
    <x v="0"/>
    <x v="0"/>
    <s v="USD"/>
    <n v="1369612474"/>
    <n v="1367798074"/>
    <b v="0"/>
    <n v="240"/>
    <b v="1"/>
    <s v="music/rock"/>
    <n v="4.9652000000000003"/>
    <n v="10.416666666666666"/>
    <x v="4"/>
    <x v="11"/>
    <x v="1401"/>
    <d v="2013-05-26T23:54:34"/>
  </r>
  <r>
    <n v="2500"/>
    <n v="2729"/>
    <x v="0"/>
    <x v="1"/>
    <s v="GBP"/>
    <n v="1430439411"/>
    <n v="1425259011"/>
    <b v="0"/>
    <n v="113"/>
    <b v="1"/>
    <s v="music/rock"/>
    <n v="1.0915999999999999"/>
    <n v="22.123893805309734"/>
    <x v="4"/>
    <x v="11"/>
    <x v="1402"/>
    <d v="2015-05-01T00:16:51"/>
  </r>
  <r>
    <n v="4000"/>
    <n v="4103"/>
    <x v="0"/>
    <x v="0"/>
    <s v="USD"/>
    <n v="1374802235"/>
    <n v="1372210235"/>
    <b v="0"/>
    <n v="66"/>
    <b v="1"/>
    <s v="music/rock"/>
    <n v="1.0257499999999999"/>
    <n v="60.606060606060609"/>
    <x v="4"/>
    <x v="11"/>
    <x v="1403"/>
    <d v="2013-07-26T01:30:35"/>
  </r>
  <r>
    <n v="14500"/>
    <n v="241"/>
    <x v="2"/>
    <x v="1"/>
    <s v="GBP"/>
    <n v="1424607285"/>
    <n v="1422447285"/>
    <b v="1"/>
    <n v="5"/>
    <b v="0"/>
    <s v="publishing/translations"/>
    <n v="1.6620689655172414E-2"/>
    <n v="2900"/>
    <x v="3"/>
    <x v="22"/>
    <x v="1404"/>
    <d v="2015-02-22T12:14:45"/>
  </r>
  <r>
    <n v="25000"/>
    <n v="105"/>
    <x v="2"/>
    <x v="0"/>
    <s v="USD"/>
    <n v="1417195201"/>
    <n v="1414599601"/>
    <b v="1"/>
    <n v="17"/>
    <b v="0"/>
    <s v="publishing/translations"/>
    <n v="4.1999999999999997E-3"/>
    <n v="1470.5882352941176"/>
    <x v="3"/>
    <x v="22"/>
    <x v="1405"/>
    <d v="2014-11-28T17:20:01"/>
  </r>
  <r>
    <n v="12000"/>
    <n v="15"/>
    <x v="2"/>
    <x v="13"/>
    <s v="EUR"/>
    <n v="1449914400"/>
    <n v="1445336607"/>
    <b v="0"/>
    <n v="3"/>
    <b v="0"/>
    <s v="publishing/translations"/>
    <n v="1.25E-3"/>
    <n v="4000"/>
    <x v="3"/>
    <x v="22"/>
    <x v="1406"/>
    <d v="2015-12-12T10:00:00"/>
  </r>
  <r>
    <n v="3000"/>
    <n v="15"/>
    <x v="2"/>
    <x v="0"/>
    <s v="USD"/>
    <n v="1407847978"/>
    <n v="1405687978"/>
    <b v="0"/>
    <n v="2"/>
    <b v="0"/>
    <s v="publishing/translations"/>
    <n v="5.0000000000000001E-3"/>
    <n v="1500"/>
    <x v="3"/>
    <x v="22"/>
    <x v="1407"/>
    <d v="2014-08-12T12:52:58"/>
  </r>
  <r>
    <n v="1000"/>
    <n v="72"/>
    <x v="2"/>
    <x v="1"/>
    <s v="GBP"/>
    <n v="1447451756"/>
    <n v="1444856156"/>
    <b v="0"/>
    <n v="6"/>
    <b v="0"/>
    <s v="publishing/translations"/>
    <n v="7.1999999999999995E-2"/>
    <n v="166.66666666666666"/>
    <x v="3"/>
    <x v="22"/>
    <x v="1408"/>
    <d v="2015-11-13T21:55:56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6000"/>
    <n v="1"/>
    <x v="2"/>
    <x v="13"/>
    <s v="EUR"/>
    <n v="1464939520"/>
    <n v="1461051520"/>
    <b v="0"/>
    <n v="1"/>
    <b v="0"/>
    <s v="publishing/translations"/>
    <n v="1.6666666666666666E-4"/>
    <n v="6000"/>
    <x v="3"/>
    <x v="22"/>
    <x v="1410"/>
    <d v="2016-06-03T07:38:40"/>
  </r>
  <r>
    <n v="3000"/>
    <n v="7"/>
    <x v="2"/>
    <x v="1"/>
    <s v="GBP"/>
    <n v="1423185900"/>
    <n v="1420766700"/>
    <b v="0"/>
    <n v="3"/>
    <b v="0"/>
    <s v="publishing/translations"/>
    <n v="2.3333333333333335E-3"/>
    <n v="1000"/>
    <x v="3"/>
    <x v="22"/>
    <x v="1411"/>
    <d v="2015-02-06T01:25:00"/>
  </r>
  <r>
    <n v="7000"/>
    <n v="320"/>
    <x v="2"/>
    <x v="0"/>
    <s v="USD"/>
    <n v="1417656699"/>
    <n v="1415064699"/>
    <b v="0"/>
    <n v="13"/>
    <b v="0"/>
    <s v="publishing/translations"/>
    <n v="4.5714285714285714E-2"/>
    <n v="538.46153846153845"/>
    <x v="3"/>
    <x v="22"/>
    <x v="1412"/>
    <d v="2014-12-04T01:31:39"/>
  </r>
  <r>
    <n v="2000"/>
    <n v="100"/>
    <x v="2"/>
    <x v="13"/>
    <s v="EUR"/>
    <n v="1455964170"/>
    <n v="1450780170"/>
    <b v="0"/>
    <n v="1"/>
    <b v="0"/>
    <s v="publishing/translations"/>
    <n v="0.05"/>
    <n v="2000"/>
    <x v="3"/>
    <x v="22"/>
    <x v="1413"/>
    <d v="2016-02-20T10:29:30"/>
  </r>
  <r>
    <n v="500"/>
    <n v="1"/>
    <x v="2"/>
    <x v="0"/>
    <s v="USD"/>
    <n v="1483423467"/>
    <n v="1480831467"/>
    <b v="0"/>
    <n v="1"/>
    <b v="0"/>
    <s v="publishing/translations"/>
    <n v="2E-3"/>
    <n v="500"/>
    <x v="3"/>
    <x v="22"/>
    <x v="1414"/>
    <d v="2017-01-03T06:04:27"/>
  </r>
  <r>
    <n v="4400"/>
    <n v="800"/>
    <x v="2"/>
    <x v="0"/>
    <s v="USD"/>
    <n v="1439741591"/>
    <n v="1436285591"/>
    <b v="0"/>
    <n v="9"/>
    <b v="0"/>
    <s v="publishing/translations"/>
    <n v="0.18181818181818182"/>
    <n v="488.88888888888891"/>
    <x v="3"/>
    <x v="22"/>
    <x v="1415"/>
    <d v="2015-08-16T16:13:11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4500"/>
    <n v="55"/>
    <x v="2"/>
    <x v="0"/>
    <s v="USD"/>
    <n v="1442315460"/>
    <n v="1439696174"/>
    <b v="0"/>
    <n v="2"/>
    <b v="0"/>
    <s v="publishing/translations"/>
    <n v="1.2222222222222223E-2"/>
    <n v="2250"/>
    <x v="3"/>
    <x v="22"/>
    <x v="1417"/>
    <d v="2015-09-15T11:11:00"/>
  </r>
  <r>
    <n v="3000"/>
    <n v="6"/>
    <x v="2"/>
    <x v="3"/>
    <s v="EUR"/>
    <n v="1456397834"/>
    <n v="1453805834"/>
    <b v="0"/>
    <n v="1"/>
    <b v="0"/>
    <s v="publishing/translations"/>
    <n v="2E-3"/>
    <n v="3000"/>
    <x v="3"/>
    <x v="22"/>
    <x v="1418"/>
    <d v="2016-02-25T10:57:14"/>
  </r>
  <r>
    <n v="6300"/>
    <n v="445"/>
    <x v="2"/>
    <x v="0"/>
    <s v="USD"/>
    <n v="1476010619"/>
    <n v="1473418619"/>
    <b v="0"/>
    <n v="10"/>
    <b v="0"/>
    <s v="publishing/translations"/>
    <n v="7.0634920634920634E-2"/>
    <n v="630"/>
    <x v="3"/>
    <x v="22"/>
    <x v="1419"/>
    <d v="2016-10-09T10:56:59"/>
  </r>
  <r>
    <n v="110"/>
    <n v="3"/>
    <x v="2"/>
    <x v="0"/>
    <s v="USD"/>
    <n v="1467129686"/>
    <n v="1464969686"/>
    <b v="0"/>
    <n v="3"/>
    <b v="0"/>
    <s v="publishing/translations"/>
    <n v="2.7272727272727271E-2"/>
    <n v="36.666666666666664"/>
    <x v="3"/>
    <x v="22"/>
    <x v="1420"/>
    <d v="2016-06-28T16:01:26"/>
  </r>
  <r>
    <n v="200000"/>
    <n v="200"/>
    <x v="2"/>
    <x v="11"/>
    <s v="SEK"/>
    <n v="1423432709"/>
    <n v="1420840709"/>
    <b v="0"/>
    <n v="2"/>
    <b v="0"/>
    <s v="publishing/translations"/>
    <n v="1E-3"/>
    <n v="100000"/>
    <x v="3"/>
    <x v="22"/>
    <x v="1421"/>
    <d v="2015-02-08T21:58:29"/>
  </r>
  <r>
    <n v="25000"/>
    <n v="26"/>
    <x v="2"/>
    <x v="4"/>
    <s v="NZD"/>
    <n v="1474436704"/>
    <n v="1471844704"/>
    <b v="0"/>
    <n v="2"/>
    <b v="0"/>
    <s v="publishing/translations"/>
    <n v="1.0399999999999999E-3"/>
    <n v="12500"/>
    <x v="3"/>
    <x v="22"/>
    <x v="1422"/>
    <d v="2016-09-21T05:45:04"/>
  </r>
  <r>
    <n v="30000"/>
    <n v="100"/>
    <x v="2"/>
    <x v="2"/>
    <s v="AUD"/>
    <n v="1451637531"/>
    <n v="1449045531"/>
    <b v="0"/>
    <n v="1"/>
    <b v="0"/>
    <s v="publishing/translations"/>
    <n v="3.3333333333333335E-3"/>
    <n v="30000"/>
    <x v="3"/>
    <x v="22"/>
    <x v="1423"/>
    <d v="2016-01-01T08:38:51"/>
  </r>
  <r>
    <n v="7500"/>
    <n v="1527"/>
    <x v="2"/>
    <x v="0"/>
    <s v="USD"/>
    <n v="1479233602"/>
    <n v="1478106802"/>
    <b v="0"/>
    <n v="14"/>
    <b v="0"/>
    <s v="publishing/translations"/>
    <n v="0.2036"/>
    <n v="535.71428571428567"/>
    <x v="3"/>
    <x v="22"/>
    <x v="1424"/>
    <d v="2016-11-15T18:13: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5000"/>
    <n v="419"/>
    <x v="2"/>
    <x v="12"/>
    <s v="EUR"/>
    <n v="1474230385"/>
    <n v="1471638385"/>
    <b v="0"/>
    <n v="4"/>
    <b v="0"/>
    <s v="publishing/translations"/>
    <n v="8.3799999999999999E-2"/>
    <n v="1250"/>
    <x v="3"/>
    <x v="22"/>
    <x v="1427"/>
    <d v="2016-09-18T20:26:25"/>
  </r>
  <r>
    <n v="1000"/>
    <n v="45"/>
    <x v="2"/>
    <x v="3"/>
    <s v="EUR"/>
    <n v="1459584417"/>
    <n v="1456996017"/>
    <b v="0"/>
    <n v="3"/>
    <b v="0"/>
    <s v="publishing/translations"/>
    <n v="4.4999999999999998E-2"/>
    <n v="333.33333333333331"/>
    <x v="3"/>
    <x v="22"/>
    <x v="1428"/>
    <d v="2016-04-02T08:06:57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5000"/>
    <n v="403"/>
    <x v="2"/>
    <x v="0"/>
    <s v="USD"/>
    <n v="1419017488"/>
    <n v="1416339088"/>
    <b v="0"/>
    <n v="5"/>
    <b v="0"/>
    <s v="publishing/translations"/>
    <n v="8.0600000000000005E-2"/>
    <n v="1000"/>
    <x v="3"/>
    <x v="22"/>
    <x v="1430"/>
    <d v="2014-12-19T19:31:28"/>
  </r>
  <r>
    <n v="17000"/>
    <n v="5431"/>
    <x v="2"/>
    <x v="0"/>
    <s v="USD"/>
    <n v="1448517816"/>
    <n v="1445922216"/>
    <b v="0"/>
    <n v="47"/>
    <b v="0"/>
    <s v="publishing/translations"/>
    <n v="0.31947058823529412"/>
    <n v="361.70212765957444"/>
    <x v="3"/>
    <x v="22"/>
    <x v="1431"/>
    <d v="2015-11-26T06:03:36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2000"/>
    <n v="805"/>
    <x v="2"/>
    <x v="13"/>
    <s v="EUR"/>
    <n v="1481367600"/>
    <n v="1477839675"/>
    <b v="0"/>
    <n v="10"/>
    <b v="0"/>
    <s v="publishing/translations"/>
    <n v="6.7083333333333328E-2"/>
    <n v="1200"/>
    <x v="3"/>
    <x v="22"/>
    <x v="1433"/>
    <d v="2016-12-10T11:00:00"/>
  </r>
  <r>
    <n v="82000"/>
    <n v="8190"/>
    <x v="2"/>
    <x v="8"/>
    <s v="DKK"/>
    <n v="1433775600"/>
    <n v="1431973478"/>
    <b v="0"/>
    <n v="11"/>
    <b v="0"/>
    <s v="publishing/translations"/>
    <n v="9.987804878048781E-2"/>
    <n v="7454.545454545455"/>
    <x v="3"/>
    <x v="22"/>
    <x v="1434"/>
    <d v="2015-06-08T15:00:00"/>
  </r>
  <r>
    <n v="15000"/>
    <n v="15"/>
    <x v="2"/>
    <x v="13"/>
    <s v="EUR"/>
    <n v="1444589020"/>
    <n v="1441997020"/>
    <b v="0"/>
    <n v="2"/>
    <b v="0"/>
    <s v="publishing/translations"/>
    <n v="1E-3"/>
    <n v="7500"/>
    <x v="3"/>
    <x v="22"/>
    <x v="1435"/>
    <d v="2015-10-11T18:43:40"/>
  </r>
  <r>
    <n v="10000"/>
    <n v="77"/>
    <x v="2"/>
    <x v="12"/>
    <s v="EUR"/>
    <n v="1456043057"/>
    <n v="1453451057"/>
    <b v="0"/>
    <n v="2"/>
    <b v="0"/>
    <s v="publishing/translations"/>
    <n v="7.7000000000000002E-3"/>
    <n v="5000"/>
    <x v="3"/>
    <x v="22"/>
    <x v="1436"/>
    <d v="2016-02-21T08:24:17"/>
  </r>
  <r>
    <n v="3000"/>
    <n v="807"/>
    <x v="2"/>
    <x v="0"/>
    <s v="USD"/>
    <n v="1405227540"/>
    <n v="1402058739"/>
    <b v="0"/>
    <n v="22"/>
    <b v="0"/>
    <s v="publishing/translations"/>
    <n v="0.26900000000000002"/>
    <n v="136.36363636363637"/>
    <x v="3"/>
    <x v="22"/>
    <x v="1437"/>
    <d v="2014-07-13T04:59:00"/>
  </r>
  <r>
    <n v="20000"/>
    <n v="600"/>
    <x v="2"/>
    <x v="8"/>
    <s v="DKK"/>
    <n v="1461765300"/>
    <n v="1459198499"/>
    <b v="0"/>
    <n v="8"/>
    <b v="0"/>
    <s v="publishing/translations"/>
    <n v="0.03"/>
    <n v="2500"/>
    <x v="3"/>
    <x v="22"/>
    <x v="1438"/>
    <d v="2016-04-27T13:55:00"/>
  </r>
  <r>
    <n v="2725"/>
    <n v="180"/>
    <x v="2"/>
    <x v="5"/>
    <s v="CAD"/>
    <n v="1425758101"/>
    <n v="1423166101"/>
    <b v="0"/>
    <n v="6"/>
    <b v="0"/>
    <s v="publishing/translations"/>
    <n v="6.6055045871559637E-2"/>
    <n v="454.16666666666669"/>
    <x v="3"/>
    <x v="22"/>
    <x v="1439"/>
    <d v="2015-03-07T19:55:01"/>
  </r>
  <r>
    <n v="13000"/>
    <n v="1"/>
    <x v="2"/>
    <x v="13"/>
    <s v="EUR"/>
    <n v="1464285463"/>
    <n v="1461693463"/>
    <b v="0"/>
    <n v="1"/>
    <b v="0"/>
    <s v="publishing/translations"/>
    <n v="7.6923076923076926E-5"/>
    <n v="13000"/>
    <x v="3"/>
    <x v="22"/>
    <x v="1440"/>
    <d v="2016-05-26T17:57:43"/>
  </r>
  <r>
    <n v="180000"/>
    <n v="2020"/>
    <x v="2"/>
    <x v="1"/>
    <s v="GBP"/>
    <n v="1441995769"/>
    <n v="1436811769"/>
    <b v="0"/>
    <n v="3"/>
    <b v="0"/>
    <s v="publishing/translations"/>
    <n v="1.1222222222222222E-2"/>
    <n v="60000"/>
    <x v="3"/>
    <x v="22"/>
    <x v="1441"/>
    <d v="2015-09-11T18:22:49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500000"/>
    <n v="75"/>
    <x v="2"/>
    <x v="0"/>
    <s v="USD"/>
    <n v="1467999134"/>
    <n v="1465407134"/>
    <b v="0"/>
    <n v="3"/>
    <b v="0"/>
    <s v="publishing/translations"/>
    <n v="1.4999999999999999E-4"/>
    <n v="166666.66666666666"/>
    <x v="3"/>
    <x v="22"/>
    <x v="1447"/>
    <d v="2016-07-08T17:32:14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00000"/>
    <n v="1"/>
    <x v="2"/>
    <x v="0"/>
    <s v="USD"/>
    <n v="1455941197"/>
    <n v="1453349197"/>
    <b v="0"/>
    <n v="1"/>
    <b v="0"/>
    <s v="publishing/translations"/>
    <n v="1.0000000000000001E-5"/>
    <n v="100000"/>
    <x v="3"/>
    <x v="22"/>
    <x v="1450"/>
    <d v="2016-02-20T04:06:37"/>
  </r>
  <r>
    <n v="18950"/>
    <n v="2"/>
    <x v="1"/>
    <x v="0"/>
    <s v="USD"/>
    <n v="1416355259"/>
    <n v="1413759659"/>
    <b v="0"/>
    <n v="2"/>
    <b v="0"/>
    <s v="publishing/translations"/>
    <n v="1.0554089709762533E-4"/>
    <n v="9475"/>
    <x v="3"/>
    <x v="22"/>
    <x v="1451"/>
    <d v="2014-11-19T00:00:59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750"/>
    <n v="15"/>
    <x v="1"/>
    <x v="3"/>
    <s v="EUR"/>
    <n v="1461535140"/>
    <n v="1459716480"/>
    <b v="0"/>
    <n v="1"/>
    <b v="0"/>
    <s v="publishing/translations"/>
    <n v="8.5714285714285719E-3"/>
    <n v="1750"/>
    <x v="3"/>
    <x v="22"/>
    <x v="1454"/>
    <d v="2016-04-24T21:59:00"/>
  </r>
  <r>
    <n v="15000"/>
    <n v="1575"/>
    <x v="1"/>
    <x v="0"/>
    <s v="USD"/>
    <n v="1409924340"/>
    <n v="1405181320"/>
    <b v="0"/>
    <n v="7"/>
    <b v="0"/>
    <s v="publishing/translations"/>
    <n v="0.105"/>
    <n v="2142.8571428571427"/>
    <x v="3"/>
    <x v="22"/>
    <x v="1455"/>
    <d v="2014-09-05T13:39:00"/>
  </r>
  <r>
    <n v="5000"/>
    <n v="145"/>
    <x v="1"/>
    <x v="13"/>
    <s v="EUR"/>
    <n v="1483459365"/>
    <n v="1480867365"/>
    <b v="0"/>
    <n v="3"/>
    <b v="0"/>
    <s v="publishing/translations"/>
    <n v="2.9000000000000001E-2"/>
    <n v="1666.6666666666667"/>
    <x v="3"/>
    <x v="22"/>
    <x v="1456"/>
    <d v="2017-01-03T16:02:45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5000"/>
    <n v="15186.69"/>
    <x v="0"/>
    <x v="0"/>
    <s v="USD"/>
    <n v="1413849600"/>
    <n v="1410967754"/>
    <b v="1"/>
    <n v="340"/>
    <b v="1"/>
    <s v="publishing/radio &amp; podcasts"/>
    <n v="1.012446"/>
    <n v="44.117647058823529"/>
    <x v="3"/>
    <x v="23"/>
    <x v="1461"/>
    <d v="2014-10-21T00:00:00"/>
  </r>
  <r>
    <n v="4000"/>
    <n v="4340.7"/>
    <x v="0"/>
    <x v="0"/>
    <s v="USD"/>
    <n v="1365609271"/>
    <n v="1363017271"/>
    <b v="1"/>
    <n v="150"/>
    <b v="1"/>
    <s v="publishing/radio &amp; podcasts"/>
    <n v="1.085175"/>
    <n v="26.666666666666668"/>
    <x v="3"/>
    <x v="23"/>
    <x v="1462"/>
    <d v="2013-04-10T15:54:31"/>
  </r>
  <r>
    <n v="600"/>
    <n v="886"/>
    <x v="0"/>
    <x v="0"/>
    <s v="USD"/>
    <n v="1365367938"/>
    <n v="1361483538"/>
    <b v="1"/>
    <n v="25"/>
    <b v="1"/>
    <s v="publishing/radio &amp; podcasts"/>
    <n v="1.4766666666666666"/>
    <n v="24"/>
    <x v="3"/>
    <x v="23"/>
    <x v="1463"/>
    <d v="2013-04-07T20:52:18"/>
  </r>
  <r>
    <n v="5000"/>
    <n v="8160"/>
    <x v="0"/>
    <x v="0"/>
    <s v="USD"/>
    <n v="1361029958"/>
    <n v="1358437958"/>
    <b v="1"/>
    <n v="234"/>
    <b v="1"/>
    <s v="publishing/radio &amp; podcasts"/>
    <n v="1.6319999999999999"/>
    <n v="21.367521367521366"/>
    <x v="3"/>
    <x v="23"/>
    <x v="1464"/>
    <d v="2013-02-16T15:52:38"/>
  </r>
  <r>
    <n v="30000"/>
    <n v="136924.35"/>
    <x v="0"/>
    <x v="0"/>
    <s v="USD"/>
    <n v="1332385200"/>
    <n v="1329759452"/>
    <b v="1"/>
    <n v="2602"/>
    <b v="1"/>
    <s v="publishing/radio &amp; podcasts"/>
    <n v="4.5641449999999999"/>
    <n v="11.529592621060722"/>
    <x v="3"/>
    <x v="23"/>
    <x v="1465"/>
    <d v="2012-03-22T03:00:00"/>
  </r>
  <r>
    <n v="16000"/>
    <n v="17260.37"/>
    <x v="0"/>
    <x v="0"/>
    <s v="USD"/>
    <n v="1452574800"/>
    <n v="1449029266"/>
    <b v="1"/>
    <n v="248"/>
    <b v="1"/>
    <s v="publishing/radio &amp; podcasts"/>
    <n v="1.0787731249999999"/>
    <n v="64.516129032258064"/>
    <x v="3"/>
    <x v="23"/>
    <x v="1466"/>
    <d v="2016-01-12T05:00:00"/>
  </r>
  <r>
    <n v="40000"/>
    <n v="46032"/>
    <x v="0"/>
    <x v="0"/>
    <s v="USD"/>
    <n v="1332699285"/>
    <n v="1327518885"/>
    <b v="1"/>
    <n v="600"/>
    <b v="1"/>
    <s v="publishing/radio &amp; podcasts"/>
    <n v="1.1508"/>
    <n v="66.666666666666671"/>
    <x v="3"/>
    <x v="23"/>
    <x v="1467"/>
    <d v="2012-03-25T18:14:45"/>
  </r>
  <r>
    <n v="9500"/>
    <n v="9725"/>
    <x v="0"/>
    <x v="0"/>
    <s v="USD"/>
    <n v="1307838049"/>
    <n v="1302654049"/>
    <b v="1"/>
    <n v="293"/>
    <b v="1"/>
    <s v="publishing/radio &amp; podcasts"/>
    <n v="1.0236842105263158"/>
    <n v="32.423208191126278"/>
    <x v="3"/>
    <x v="23"/>
    <x v="1468"/>
    <d v="2011-06-12T00:20:49"/>
  </r>
  <r>
    <n v="44250"/>
    <n v="47978"/>
    <x v="0"/>
    <x v="0"/>
    <s v="USD"/>
    <n v="1360938109"/>
    <n v="1358346109"/>
    <b v="1"/>
    <n v="321"/>
    <b v="1"/>
    <s v="publishing/radio &amp; podcasts"/>
    <n v="1.0842485875706214"/>
    <n v="137.85046728971963"/>
    <x v="3"/>
    <x v="23"/>
    <x v="1469"/>
    <d v="2013-02-15T14:21:49"/>
  </r>
  <r>
    <n v="1500"/>
    <n v="1877"/>
    <x v="0"/>
    <x v="0"/>
    <s v="USD"/>
    <n v="1356724263"/>
    <n v="1354909863"/>
    <b v="1"/>
    <n v="81"/>
    <b v="1"/>
    <s v="publishing/radio &amp; podcasts"/>
    <n v="1.2513333333333334"/>
    <n v="18.518518518518519"/>
    <x v="3"/>
    <x v="23"/>
    <x v="1470"/>
    <d v="2012-12-28T19:51:03"/>
  </r>
  <r>
    <n v="32000"/>
    <n v="33229"/>
    <x v="0"/>
    <x v="0"/>
    <s v="USD"/>
    <n v="1428620334"/>
    <n v="1426028334"/>
    <b v="1"/>
    <n v="343"/>
    <b v="1"/>
    <s v="publishing/radio &amp; podcasts"/>
    <n v="1.03840625"/>
    <n v="93.294460641399411"/>
    <x v="3"/>
    <x v="23"/>
    <x v="1471"/>
    <d v="2015-04-09T22:58:54"/>
  </r>
  <r>
    <n v="25000"/>
    <n v="34676"/>
    <x v="0"/>
    <x v="0"/>
    <s v="USD"/>
    <n v="1381928503"/>
    <n v="1379336503"/>
    <b v="1"/>
    <n v="336"/>
    <b v="1"/>
    <s v="publishing/radio &amp; podcasts"/>
    <n v="1.3870400000000001"/>
    <n v="74.404761904761898"/>
    <x v="3"/>
    <x v="23"/>
    <x v="1472"/>
    <d v="2013-10-16T13:01:43"/>
  </r>
  <r>
    <n v="1500"/>
    <n v="1807.74"/>
    <x v="0"/>
    <x v="0"/>
    <s v="USD"/>
    <n v="1330644639"/>
    <n v="1328052639"/>
    <b v="1"/>
    <n v="47"/>
    <b v="1"/>
    <s v="publishing/radio &amp; podcasts"/>
    <n v="1.20516"/>
    <n v="31.914893617021278"/>
    <x v="3"/>
    <x v="23"/>
    <x v="1473"/>
    <d v="2012-03-01T23:30:39"/>
  </r>
  <r>
    <n v="3000"/>
    <n v="3368"/>
    <x v="0"/>
    <x v="0"/>
    <s v="USD"/>
    <n v="1379093292"/>
    <n v="1376501292"/>
    <b v="1"/>
    <n v="76"/>
    <b v="1"/>
    <s v="publishing/radio &amp; podcasts"/>
    <n v="1.1226666666666667"/>
    <n v="39.473684210526315"/>
    <x v="3"/>
    <x v="23"/>
    <x v="1474"/>
    <d v="2013-09-13T17:28:12"/>
  </r>
  <r>
    <n v="15000"/>
    <n v="28300.45"/>
    <x v="0"/>
    <x v="0"/>
    <s v="USD"/>
    <n v="1419051540"/>
    <n v="1416244863"/>
    <b v="1"/>
    <n v="441"/>
    <b v="1"/>
    <s v="publishing/radio &amp; podcasts"/>
    <n v="1.8866966666666667"/>
    <n v="34.013605442176868"/>
    <x v="3"/>
    <x v="23"/>
    <x v="1475"/>
    <d v="2014-12-20T04:59:00"/>
  </r>
  <r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6.5502183406113534"/>
    <x v="3"/>
    <x v="23"/>
    <x v="1476"/>
    <d v="2011-09-10T01:00:22"/>
  </r>
  <r>
    <n v="30000"/>
    <n v="33393"/>
    <x v="0"/>
    <x v="0"/>
    <s v="USD"/>
    <n v="1324609200"/>
    <n v="1319467604"/>
    <b v="1"/>
    <n v="369"/>
    <b v="1"/>
    <s v="publishing/radio &amp; podcasts"/>
    <n v="1.1131"/>
    <n v="81.300813008130078"/>
    <x v="3"/>
    <x v="23"/>
    <x v="1477"/>
    <d v="2011-12-23T03:00:00"/>
  </r>
  <r>
    <n v="50000"/>
    <n v="590807.11"/>
    <x v="0"/>
    <x v="0"/>
    <s v="USD"/>
    <n v="1368564913"/>
    <n v="1367355313"/>
    <b v="1"/>
    <n v="20242"/>
    <b v="1"/>
    <s v="publishing/radio &amp; podcasts"/>
    <n v="11.8161422"/>
    <n v="2.4701116490465367"/>
    <x v="3"/>
    <x v="23"/>
    <x v="1478"/>
    <d v="2013-05-14T20:55:13"/>
  </r>
  <r>
    <n v="1600"/>
    <n v="2198"/>
    <x v="0"/>
    <x v="0"/>
    <s v="USD"/>
    <n v="1399694340"/>
    <n v="1398448389"/>
    <b v="1"/>
    <n v="71"/>
    <b v="1"/>
    <s v="publishing/radio &amp; podcasts"/>
    <n v="1.37375"/>
    <n v="22.535211267605632"/>
    <x v="3"/>
    <x v="23"/>
    <x v="1479"/>
    <d v="2014-05-10T03:59:00"/>
  </r>
  <r>
    <n v="50000"/>
    <n v="58520.2"/>
    <x v="0"/>
    <x v="0"/>
    <s v="USD"/>
    <n v="1374858000"/>
    <n v="1373408699"/>
    <b v="1"/>
    <n v="635"/>
    <b v="1"/>
    <s v="publishing/radio &amp; podcasts"/>
    <n v="1.170404"/>
    <n v="78.740157480314963"/>
    <x v="3"/>
    <x v="23"/>
    <x v="1480"/>
    <d v="2013-07-26T17:00:00"/>
  </r>
  <r>
    <n v="5000"/>
    <n v="105"/>
    <x v="2"/>
    <x v="5"/>
    <s v="CAD"/>
    <n v="1383430145"/>
    <n v="1380838145"/>
    <b v="0"/>
    <n v="6"/>
    <b v="0"/>
    <s v="publishing/fiction"/>
    <n v="2.1000000000000001E-2"/>
    <n v="833.33333333333337"/>
    <x v="3"/>
    <x v="10"/>
    <x v="1481"/>
    <d v="2013-11-02T22:09:05"/>
  </r>
  <r>
    <n v="5000"/>
    <n v="5"/>
    <x v="2"/>
    <x v="0"/>
    <s v="USD"/>
    <n v="1347004260"/>
    <n v="1345062936"/>
    <b v="0"/>
    <n v="1"/>
    <b v="0"/>
    <s v="publishing/fiction"/>
    <n v="1E-3"/>
    <n v="5000"/>
    <x v="3"/>
    <x v="10"/>
    <x v="1482"/>
    <d v="2012-09-07T07:51:00"/>
  </r>
  <r>
    <n v="7000"/>
    <n v="50"/>
    <x v="2"/>
    <x v="0"/>
    <s v="USD"/>
    <n v="1469162275"/>
    <n v="1467002275"/>
    <b v="0"/>
    <n v="2"/>
    <b v="0"/>
    <s v="publishing/fiction"/>
    <n v="7.1428571428571426E-3"/>
    <n v="3500"/>
    <x v="3"/>
    <x v="10"/>
    <x v="1483"/>
    <d v="2016-07-22T04:37:55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6700"/>
    <n v="150"/>
    <x v="2"/>
    <x v="0"/>
    <s v="USD"/>
    <n v="1434827173"/>
    <n v="1430939173"/>
    <b v="0"/>
    <n v="3"/>
    <b v="0"/>
    <s v="publishing/fiction"/>
    <n v="2.2388059701492536E-2"/>
    <n v="2233.3333333333335"/>
    <x v="3"/>
    <x v="10"/>
    <x v="1485"/>
    <d v="2015-06-20T19:06:13"/>
  </r>
  <r>
    <n v="20000"/>
    <n v="48"/>
    <x v="2"/>
    <x v="0"/>
    <s v="USD"/>
    <n v="1425009761"/>
    <n v="1422417761"/>
    <b v="0"/>
    <n v="3"/>
    <b v="0"/>
    <s v="publishing/fiction"/>
    <n v="2.3999999999999998E-3"/>
    <n v="6666.666666666667"/>
    <x v="3"/>
    <x v="10"/>
    <x v="1486"/>
    <d v="2015-02-27T04:02:41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5000"/>
    <n v="360"/>
    <x v="2"/>
    <x v="2"/>
    <s v="AUD"/>
    <n v="1388928660"/>
    <n v="1386336660"/>
    <b v="0"/>
    <n v="6"/>
    <b v="0"/>
    <s v="publishing/fiction"/>
    <n v="2.4E-2"/>
    <n v="2500"/>
    <x v="3"/>
    <x v="10"/>
    <x v="1488"/>
    <d v="2014-01-05T13:31:0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2900"/>
    <n v="895"/>
    <x v="2"/>
    <x v="0"/>
    <s v="USD"/>
    <n v="1380720474"/>
    <n v="1378214874"/>
    <b v="0"/>
    <n v="19"/>
    <b v="0"/>
    <s v="publishing/fiction"/>
    <n v="0.30862068965517242"/>
    <n v="152.63157894736841"/>
    <x v="3"/>
    <x v="10"/>
    <x v="1490"/>
    <d v="2013-10-02T13:27:54"/>
  </r>
  <r>
    <n v="1200"/>
    <n v="100"/>
    <x v="2"/>
    <x v="0"/>
    <s v="USD"/>
    <n v="1424014680"/>
    <n v="1418922443"/>
    <b v="0"/>
    <n v="1"/>
    <b v="0"/>
    <s v="publishing/fiction"/>
    <n v="8.3333333333333329E-2"/>
    <n v="1200"/>
    <x v="3"/>
    <x v="10"/>
    <x v="1491"/>
    <d v="2015-02-15T15:38:00"/>
  </r>
  <r>
    <n v="4000"/>
    <n v="30"/>
    <x v="2"/>
    <x v="0"/>
    <s v="USD"/>
    <n v="1308431646"/>
    <n v="1305839646"/>
    <b v="0"/>
    <n v="2"/>
    <b v="0"/>
    <s v="publishing/fiction"/>
    <n v="7.4999999999999997E-3"/>
    <n v="2000"/>
    <x v="3"/>
    <x v="10"/>
    <x v="1492"/>
    <d v="2011-06-18T21:14:06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5000"/>
    <n v="445"/>
    <x v="2"/>
    <x v="0"/>
    <s v="USD"/>
    <n v="1428075480"/>
    <n v="1425489613"/>
    <b v="0"/>
    <n v="11"/>
    <b v="0"/>
    <s v="publishing/fiction"/>
    <n v="8.8999999999999996E-2"/>
    <n v="454.54545454545456"/>
    <x v="3"/>
    <x v="10"/>
    <x v="1494"/>
    <d v="2015-04-03T15:38:0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5000"/>
    <n v="1"/>
    <x v="2"/>
    <x v="0"/>
    <s v="USD"/>
    <n v="1375299780"/>
    <n v="1371655522"/>
    <b v="0"/>
    <n v="1"/>
    <b v="0"/>
    <s v="publishing/fiction"/>
    <n v="6.666666666666667E-5"/>
    <n v="15000"/>
    <x v="3"/>
    <x v="10"/>
    <x v="1497"/>
    <d v="2013-07-31T19:43:00"/>
  </r>
  <r>
    <n v="3000"/>
    <n v="57"/>
    <x v="2"/>
    <x v="0"/>
    <s v="USD"/>
    <n v="1409787378"/>
    <n v="1405899378"/>
    <b v="0"/>
    <n v="3"/>
    <b v="0"/>
    <s v="publishing/fiction"/>
    <n v="1.9E-2"/>
    <n v="1000"/>
    <x v="3"/>
    <x v="10"/>
    <x v="1498"/>
    <d v="2014-09-03T23:36:18"/>
  </r>
  <r>
    <n v="2000"/>
    <n v="5"/>
    <x v="2"/>
    <x v="0"/>
    <s v="USD"/>
    <n v="1470355833"/>
    <n v="1465171833"/>
    <b v="0"/>
    <n v="1"/>
    <b v="0"/>
    <s v="publishing/fiction"/>
    <n v="2.5000000000000001E-3"/>
    <n v="2000"/>
    <x v="3"/>
    <x v="10"/>
    <x v="1499"/>
    <d v="2016-08-05T00:10:33"/>
  </r>
  <r>
    <n v="2800"/>
    <n v="701"/>
    <x v="2"/>
    <x v="0"/>
    <s v="USD"/>
    <n v="1367444557"/>
    <n v="1364852557"/>
    <b v="0"/>
    <n v="15"/>
    <b v="0"/>
    <s v="publishing/fiction"/>
    <n v="0.25035714285714283"/>
    <n v="186.66666666666666"/>
    <x v="3"/>
    <x v="10"/>
    <x v="1500"/>
    <d v="2013-05-01T21:42:37"/>
  </r>
  <r>
    <n v="52000"/>
    <n v="86492"/>
    <x v="0"/>
    <x v="5"/>
    <s v="CAD"/>
    <n v="1436364023"/>
    <n v="1433772023"/>
    <b v="1"/>
    <n v="885"/>
    <b v="1"/>
    <s v="photography/photobooks"/>
    <n v="1.6633076923076924"/>
    <n v="58.757062146892657"/>
    <x v="8"/>
    <x v="20"/>
    <x v="1501"/>
    <d v="2015-07-08T14:00:23"/>
  </r>
  <r>
    <n v="22000"/>
    <n v="22318"/>
    <x v="0"/>
    <x v="1"/>
    <s v="GBP"/>
    <n v="1458943200"/>
    <n v="1456491680"/>
    <b v="1"/>
    <n v="329"/>
    <b v="1"/>
    <s v="photography/photobooks"/>
    <n v="1.0144545454545455"/>
    <n v="66.869300911854097"/>
    <x v="8"/>
    <x v="20"/>
    <x v="1502"/>
    <d v="2016-03-25T22:00:00"/>
  </r>
  <r>
    <n v="3750"/>
    <n v="4045.93"/>
    <x v="0"/>
    <x v="18"/>
    <s v="EUR"/>
    <n v="1477210801"/>
    <n v="1472026801"/>
    <b v="1"/>
    <n v="71"/>
    <b v="1"/>
    <s v="photography/photobooks"/>
    <n v="1.0789146666666667"/>
    <n v="52.816901408450704"/>
    <x v="8"/>
    <x v="20"/>
    <x v="1503"/>
    <d v="2016-10-23T08:20:01"/>
  </r>
  <r>
    <n v="6500"/>
    <n v="18066"/>
    <x v="0"/>
    <x v="1"/>
    <s v="GBP"/>
    <n v="1402389180"/>
    <n v="1399996024"/>
    <b v="1"/>
    <n v="269"/>
    <b v="1"/>
    <s v="photography/photobooks"/>
    <n v="2.7793846153846156"/>
    <n v="24.1635687732342"/>
    <x v="8"/>
    <x v="20"/>
    <x v="1504"/>
    <d v="2014-06-10T08:33:00"/>
  </r>
  <r>
    <n v="16000"/>
    <n v="16573"/>
    <x v="0"/>
    <x v="12"/>
    <s v="EUR"/>
    <n v="1458676860"/>
    <n v="1455446303"/>
    <b v="1"/>
    <n v="345"/>
    <b v="1"/>
    <s v="photography/photobooks"/>
    <n v="1.0358125"/>
    <n v="46.376811594202898"/>
    <x v="8"/>
    <x v="20"/>
    <x v="1505"/>
    <d v="2016-03-22T20:01:00"/>
  </r>
  <r>
    <n v="1500"/>
    <n v="1671"/>
    <x v="0"/>
    <x v="1"/>
    <s v="GBP"/>
    <n v="1406227904"/>
    <n v="1403635904"/>
    <b v="1"/>
    <n v="43"/>
    <b v="1"/>
    <s v="photography/photobooks"/>
    <n v="1.1140000000000001"/>
    <n v="34.883720930232556"/>
    <x v="8"/>
    <x v="20"/>
    <x v="1506"/>
    <d v="2014-07-24T18:51:44"/>
  </r>
  <r>
    <n v="1200"/>
    <n v="2580"/>
    <x v="0"/>
    <x v="0"/>
    <s v="USD"/>
    <n v="1273911000"/>
    <n v="1268822909"/>
    <b v="1"/>
    <n v="33"/>
    <b v="1"/>
    <s v="photography/photobooks"/>
    <n v="2.15"/>
    <n v="36.363636363636367"/>
    <x v="8"/>
    <x v="20"/>
    <x v="1507"/>
    <d v="2010-05-15T08:10:00"/>
  </r>
  <r>
    <n v="18500"/>
    <n v="20491"/>
    <x v="0"/>
    <x v="0"/>
    <s v="USD"/>
    <n v="1403880281"/>
    <n v="1401201881"/>
    <b v="1"/>
    <n v="211"/>
    <b v="1"/>
    <s v="photography/photobooks"/>
    <n v="1.1076216216216217"/>
    <n v="87.677725118483409"/>
    <x v="8"/>
    <x v="20"/>
    <x v="1508"/>
    <d v="2014-06-27T14:44:41"/>
  </r>
  <r>
    <n v="17500"/>
    <n v="21637.22"/>
    <x v="0"/>
    <x v="12"/>
    <s v="EUR"/>
    <n v="1487113140"/>
    <n v="1484570885"/>
    <b v="1"/>
    <n v="196"/>
    <b v="1"/>
    <s v="photography/photobooks"/>
    <n v="1.2364125714285714"/>
    <n v="89.285714285714292"/>
    <x v="8"/>
    <x v="20"/>
    <x v="1509"/>
    <d v="2017-02-14T22:59:00"/>
  </r>
  <r>
    <n v="16000"/>
    <n v="16165.6"/>
    <x v="0"/>
    <x v="1"/>
    <s v="GBP"/>
    <n v="1405761278"/>
    <n v="1403169278"/>
    <b v="1"/>
    <n v="405"/>
    <b v="1"/>
    <s v="photography/photobooks"/>
    <n v="1.0103500000000001"/>
    <n v="39.506172839506171"/>
    <x v="8"/>
    <x v="20"/>
    <x v="1510"/>
    <d v="2014-07-19T09:14:38"/>
  </r>
  <r>
    <n v="14000"/>
    <n v="15651"/>
    <x v="0"/>
    <x v="0"/>
    <s v="USD"/>
    <n v="1447858804"/>
    <n v="1445263204"/>
    <b v="1"/>
    <n v="206"/>
    <b v="1"/>
    <s v="photography/photobooks"/>
    <n v="1.1179285714285714"/>
    <n v="67.961165048543691"/>
    <x v="8"/>
    <x v="20"/>
    <x v="1511"/>
    <d v="2015-11-18T15:00:04"/>
  </r>
  <r>
    <n v="3500"/>
    <n v="19557"/>
    <x v="0"/>
    <x v="0"/>
    <s v="USD"/>
    <n v="1486311939"/>
    <n v="1483719939"/>
    <b v="1"/>
    <n v="335"/>
    <b v="1"/>
    <s v="photography/photobooks"/>
    <n v="5.5877142857142861"/>
    <n v="10.447761194029852"/>
    <x v="8"/>
    <x v="20"/>
    <x v="1512"/>
    <d v="2017-02-05T16:25:39"/>
  </r>
  <r>
    <n v="8000"/>
    <n v="12001.5"/>
    <x v="0"/>
    <x v="1"/>
    <s v="GBP"/>
    <n v="1405523866"/>
    <n v="1402931866"/>
    <b v="1"/>
    <n v="215"/>
    <b v="1"/>
    <s v="photography/photobooks"/>
    <n v="1.5001875"/>
    <n v="37.209302325581397"/>
    <x v="8"/>
    <x v="20"/>
    <x v="1513"/>
    <d v="2014-07-16T15:17:46"/>
  </r>
  <r>
    <n v="25000"/>
    <n v="26619"/>
    <x v="0"/>
    <x v="0"/>
    <s v="USD"/>
    <n v="1443363640"/>
    <n v="1439907640"/>
    <b v="1"/>
    <n v="176"/>
    <b v="1"/>
    <s v="photography/photobooks"/>
    <n v="1.0647599999999999"/>
    <n v="142.04545454545453"/>
    <x v="8"/>
    <x v="20"/>
    <x v="1514"/>
    <d v="2015-09-27T14:20:40"/>
  </r>
  <r>
    <n v="300000"/>
    <n v="471567"/>
    <x v="0"/>
    <x v="10"/>
    <s v="NOK"/>
    <n v="1458104697"/>
    <n v="1455516297"/>
    <b v="1"/>
    <n v="555"/>
    <b v="1"/>
    <s v="photography/photobooks"/>
    <n v="1.57189"/>
    <n v="540.54054054054052"/>
    <x v="8"/>
    <x v="20"/>
    <x v="1515"/>
    <d v="2016-03-16T05:04:57"/>
  </r>
  <r>
    <n v="17000"/>
    <n v="18472"/>
    <x v="0"/>
    <x v="0"/>
    <s v="USD"/>
    <n v="1475762400"/>
    <n v="1473160292"/>
    <b v="1"/>
    <n v="116"/>
    <b v="1"/>
    <s v="photography/photobooks"/>
    <n v="1.0865882352941176"/>
    <n v="146.55172413793105"/>
    <x v="8"/>
    <x v="20"/>
    <x v="1516"/>
    <d v="2016-10-06T14:00:00"/>
  </r>
  <r>
    <n v="15000"/>
    <n v="24297"/>
    <x v="0"/>
    <x v="0"/>
    <s v="USD"/>
    <n v="1417845600"/>
    <n v="1415194553"/>
    <b v="1"/>
    <n v="615"/>
    <b v="1"/>
    <s v="photography/photobooks"/>
    <n v="1.6197999999999999"/>
    <n v="24.390243902439025"/>
    <x v="8"/>
    <x v="20"/>
    <x v="1517"/>
    <d v="2014-12-06T06:00:00"/>
  </r>
  <r>
    <n v="15000"/>
    <n v="30805"/>
    <x v="0"/>
    <x v="0"/>
    <s v="USD"/>
    <n v="1401565252"/>
    <n v="1398973252"/>
    <b v="1"/>
    <n v="236"/>
    <b v="1"/>
    <s v="photography/photobooks"/>
    <n v="2.0536666666666665"/>
    <n v="63.559322033898304"/>
    <x v="8"/>
    <x v="20"/>
    <x v="1518"/>
    <d v="2014-05-31T19:40:52"/>
  </r>
  <r>
    <n v="9000"/>
    <n v="9302.75"/>
    <x v="0"/>
    <x v="0"/>
    <s v="USD"/>
    <n v="1403301540"/>
    <n v="1400867283"/>
    <b v="1"/>
    <n v="145"/>
    <b v="1"/>
    <s v="photography/photobooks"/>
    <n v="1.033638888888889"/>
    <n v="62.068965517241381"/>
    <x v="8"/>
    <x v="20"/>
    <x v="1519"/>
    <d v="2014-06-20T21:59:00"/>
  </r>
  <r>
    <n v="18000"/>
    <n v="18625"/>
    <x v="0"/>
    <x v="0"/>
    <s v="USD"/>
    <n v="1418961600"/>
    <n v="1415824513"/>
    <b v="1"/>
    <n v="167"/>
    <b v="1"/>
    <s v="photography/photobooks"/>
    <n v="1.0347222222222223"/>
    <n v="107.78443113772455"/>
    <x v="8"/>
    <x v="20"/>
    <x v="1520"/>
    <d v="2014-12-19T04:00:00"/>
  </r>
  <r>
    <n v="37500"/>
    <n v="40055"/>
    <x v="0"/>
    <x v="0"/>
    <s v="USD"/>
    <n v="1465272091"/>
    <n v="1462248091"/>
    <b v="1"/>
    <n v="235"/>
    <b v="1"/>
    <s v="photography/photobooks"/>
    <n v="1.0681333333333334"/>
    <n v="159.57446808510639"/>
    <x v="8"/>
    <x v="20"/>
    <x v="1521"/>
    <d v="2016-06-07T04:01:31"/>
  </r>
  <r>
    <n v="43500"/>
    <n v="60450.1"/>
    <x v="0"/>
    <x v="0"/>
    <s v="USD"/>
    <n v="1413575739"/>
    <n v="1410983739"/>
    <b v="1"/>
    <n v="452"/>
    <b v="1"/>
    <s v="photography/photobooks"/>
    <n v="1.3896574712643677"/>
    <n v="96.238938053097343"/>
    <x v="8"/>
    <x v="20"/>
    <x v="1522"/>
    <d v="2014-10-17T19:55:39"/>
  </r>
  <r>
    <n v="18500"/>
    <n v="23096"/>
    <x v="0"/>
    <x v="0"/>
    <s v="USD"/>
    <n v="1419292800"/>
    <n v="1416592916"/>
    <b v="1"/>
    <n v="241"/>
    <b v="1"/>
    <s v="photography/photobooks"/>
    <n v="1.2484324324324325"/>
    <n v="76.763485477178421"/>
    <x v="8"/>
    <x v="20"/>
    <x v="1523"/>
    <d v="2014-12-23T00:00:00"/>
  </r>
  <r>
    <n v="3000"/>
    <n v="6210"/>
    <x v="0"/>
    <x v="11"/>
    <s v="SEK"/>
    <n v="1487592090"/>
    <n v="1485000090"/>
    <b v="1"/>
    <n v="28"/>
    <b v="1"/>
    <s v="photography/photobooks"/>
    <n v="2.0699999999999998"/>
    <n v="107.14285714285714"/>
    <x v="8"/>
    <x v="20"/>
    <x v="1524"/>
    <d v="2017-02-20T12:01:30"/>
  </r>
  <r>
    <n v="2600"/>
    <n v="4524.1499999999996"/>
    <x v="0"/>
    <x v="0"/>
    <s v="USD"/>
    <n v="1471539138"/>
    <n v="1468947138"/>
    <b v="1"/>
    <n v="140"/>
    <b v="1"/>
    <s v="photography/photobooks"/>
    <n v="1.7400576923076922"/>
    <n v="18.571428571428573"/>
    <x v="8"/>
    <x v="20"/>
    <x v="1525"/>
    <d v="2016-08-18T16:52:18"/>
  </r>
  <r>
    <n v="23000"/>
    <n v="27675"/>
    <x v="0"/>
    <x v="0"/>
    <s v="USD"/>
    <n v="1453185447"/>
    <n v="1448951847"/>
    <b v="1"/>
    <n v="280"/>
    <b v="1"/>
    <s v="photography/photobooks"/>
    <n v="1.2032608695652174"/>
    <n v="82.142857142857139"/>
    <x v="8"/>
    <x v="20"/>
    <x v="1526"/>
    <d v="2016-01-19T06:37:27"/>
  </r>
  <r>
    <n v="3500"/>
    <n v="3865.55"/>
    <x v="0"/>
    <x v="0"/>
    <s v="USD"/>
    <n v="1489497886"/>
    <n v="1487082286"/>
    <b v="1"/>
    <n v="70"/>
    <b v="1"/>
    <s v="photography/photobooks"/>
    <n v="1.1044428571428573"/>
    <n v="50"/>
    <x v="8"/>
    <x v="20"/>
    <x v="1527"/>
    <d v="2017-03-14T13:24:46"/>
  </r>
  <r>
    <n v="3000"/>
    <n v="8447"/>
    <x v="0"/>
    <x v="0"/>
    <s v="USD"/>
    <n v="1485907200"/>
    <n v="1483292122"/>
    <b v="1"/>
    <n v="160"/>
    <b v="1"/>
    <s v="photography/photobooks"/>
    <n v="2.8156666666666665"/>
    <n v="18.75"/>
    <x v="8"/>
    <x v="20"/>
    <x v="1528"/>
    <d v="2017-02-01T00:00:00"/>
  </r>
  <r>
    <n v="19000"/>
    <n v="19129"/>
    <x v="0"/>
    <x v="0"/>
    <s v="USD"/>
    <n v="1426773920"/>
    <n v="1424185520"/>
    <b v="1"/>
    <n v="141"/>
    <b v="1"/>
    <s v="photography/photobooks"/>
    <n v="1.0067894736842105"/>
    <n v="134.75177304964538"/>
    <x v="8"/>
    <x v="20"/>
    <x v="1529"/>
    <d v="2015-03-19T14:05:20"/>
  </r>
  <r>
    <n v="35000"/>
    <n v="47189"/>
    <x v="0"/>
    <x v="0"/>
    <s v="USD"/>
    <n v="1445624695"/>
    <n v="1443464695"/>
    <b v="1"/>
    <n v="874"/>
    <b v="1"/>
    <s v="photography/photobooks"/>
    <n v="1.3482571428571428"/>
    <n v="40.045766590389015"/>
    <x v="8"/>
    <x v="20"/>
    <x v="1530"/>
    <d v="2015-10-23T18:24:55"/>
  </r>
  <r>
    <n v="2350"/>
    <n v="4135"/>
    <x v="0"/>
    <x v="0"/>
    <s v="USD"/>
    <n v="1417402800"/>
    <n v="1414610126"/>
    <b v="1"/>
    <n v="73"/>
    <b v="1"/>
    <s v="photography/photobooks"/>
    <n v="1.7595744680851064"/>
    <n v="32.19178082191781"/>
    <x v="8"/>
    <x v="20"/>
    <x v="1531"/>
    <d v="2014-12-01T03:00:00"/>
  </r>
  <r>
    <n v="5000"/>
    <n v="24201"/>
    <x v="0"/>
    <x v="2"/>
    <s v="AUD"/>
    <n v="1455548400"/>
    <n v="1453461865"/>
    <b v="1"/>
    <n v="294"/>
    <b v="1"/>
    <s v="photography/photobooks"/>
    <n v="4.8402000000000003"/>
    <n v="17.006802721088434"/>
    <x v="8"/>
    <x v="20"/>
    <x v="1532"/>
    <d v="2016-02-15T15:00:00"/>
  </r>
  <r>
    <n v="45000"/>
    <n v="65313"/>
    <x v="0"/>
    <x v="0"/>
    <s v="USD"/>
    <n v="1462161540"/>
    <n v="1457913777"/>
    <b v="1"/>
    <n v="740"/>
    <b v="1"/>
    <s v="photography/photobooks"/>
    <n v="1.4514"/>
    <n v="60.810810810810814"/>
    <x v="8"/>
    <x v="20"/>
    <x v="1533"/>
    <d v="2016-05-02T03:59:00"/>
  </r>
  <r>
    <n v="7500"/>
    <n v="31330"/>
    <x v="0"/>
    <x v="0"/>
    <s v="USD"/>
    <n v="1441383062"/>
    <n v="1438791062"/>
    <b v="1"/>
    <n v="369"/>
    <b v="1"/>
    <s v="photography/photobooks"/>
    <n v="4.1773333333333333"/>
    <n v="20.325203252032519"/>
    <x v="8"/>
    <x v="20"/>
    <x v="1534"/>
    <d v="2015-09-04T16:11:02"/>
  </r>
  <r>
    <n v="4000"/>
    <n v="5297"/>
    <x v="0"/>
    <x v="0"/>
    <s v="USD"/>
    <n v="1464040800"/>
    <n v="1461527631"/>
    <b v="1"/>
    <n v="110"/>
    <b v="1"/>
    <s v="photography/photobooks"/>
    <n v="1.3242499999999999"/>
    <n v="36.363636363636367"/>
    <x v="8"/>
    <x v="20"/>
    <x v="1535"/>
    <d v="2016-05-23T22:00:00"/>
  </r>
  <r>
    <n v="12000"/>
    <n v="30037.01"/>
    <x v="0"/>
    <x v="0"/>
    <s v="USD"/>
    <n v="1440702910"/>
    <n v="1438110910"/>
    <b v="1"/>
    <n v="455"/>
    <b v="1"/>
    <s v="photography/photobooks"/>
    <n v="2.5030841666666666"/>
    <n v="26.373626373626372"/>
    <x v="8"/>
    <x v="20"/>
    <x v="1536"/>
    <d v="2015-08-27T19:15:10"/>
  </r>
  <r>
    <n v="12000"/>
    <n v="21588"/>
    <x v="0"/>
    <x v="12"/>
    <s v="EUR"/>
    <n v="1470506400"/>
    <n v="1467358427"/>
    <b v="1"/>
    <n v="224"/>
    <b v="1"/>
    <s v="photography/photobooks"/>
    <n v="1.7989999999999999"/>
    <n v="53.571428571428569"/>
    <x v="8"/>
    <x v="20"/>
    <x v="1537"/>
    <d v="2016-08-06T18:00:00"/>
  </r>
  <r>
    <n v="7000"/>
    <n v="7184"/>
    <x v="0"/>
    <x v="0"/>
    <s v="USD"/>
    <n v="1421952370"/>
    <n v="1418064370"/>
    <b v="1"/>
    <n v="46"/>
    <b v="1"/>
    <s v="photography/photobooks"/>
    <n v="1.0262857142857142"/>
    <n v="152.17391304347825"/>
    <x v="8"/>
    <x v="20"/>
    <x v="1538"/>
    <d v="2015-01-22T18:46:10"/>
  </r>
  <r>
    <n v="20000"/>
    <n v="27197.22"/>
    <x v="0"/>
    <x v="0"/>
    <s v="USD"/>
    <n v="1483481019"/>
    <n v="1480629819"/>
    <b v="0"/>
    <n v="284"/>
    <b v="1"/>
    <s v="photography/photobooks"/>
    <n v="1.359861"/>
    <n v="70.422535211267601"/>
    <x v="8"/>
    <x v="20"/>
    <x v="1539"/>
    <d v="2017-01-03T22:03:39"/>
  </r>
  <r>
    <n v="15000"/>
    <n v="17680"/>
    <x v="0"/>
    <x v="0"/>
    <s v="USD"/>
    <n v="1416964500"/>
    <n v="1414368616"/>
    <b v="1"/>
    <n v="98"/>
    <b v="1"/>
    <s v="photography/photobooks"/>
    <n v="1.1786666666666668"/>
    <n v="153.0612244897959"/>
    <x v="8"/>
    <x v="20"/>
    <x v="1540"/>
    <d v="2014-11-26T01:15:00"/>
  </r>
  <r>
    <n v="18000"/>
    <n v="6"/>
    <x v="2"/>
    <x v="0"/>
    <s v="USD"/>
    <n v="1420045538"/>
    <n v="1417453538"/>
    <b v="0"/>
    <n v="2"/>
    <b v="0"/>
    <s v="photography/nature"/>
    <n v="3.3333333333333332E-4"/>
    <n v="9000"/>
    <x v="8"/>
    <x v="24"/>
    <x v="1541"/>
    <d v="2014-12-31T17:05:38"/>
  </r>
  <r>
    <n v="500"/>
    <n v="20"/>
    <x v="2"/>
    <x v="5"/>
    <s v="CAD"/>
    <n v="1435708500"/>
    <n v="1434412500"/>
    <b v="0"/>
    <n v="1"/>
    <b v="0"/>
    <s v="photography/nature"/>
    <n v="0.04"/>
    <n v="500"/>
    <x v="8"/>
    <x v="24"/>
    <x v="1542"/>
    <d v="2015-06-30T23:55:00"/>
  </r>
  <r>
    <n v="2250"/>
    <n v="10"/>
    <x v="2"/>
    <x v="0"/>
    <s v="USD"/>
    <n v="1416662034"/>
    <n v="1414066434"/>
    <b v="0"/>
    <n v="1"/>
    <b v="0"/>
    <s v="photography/nature"/>
    <n v="4.4444444444444444E-3"/>
    <n v="2250"/>
    <x v="8"/>
    <x v="24"/>
    <x v="1543"/>
    <d v="2014-11-22T13:13:5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3000"/>
    <n v="1"/>
    <x v="2"/>
    <x v="0"/>
    <s v="USD"/>
    <n v="1425330960"/>
    <n v="1422393234"/>
    <b v="0"/>
    <n v="1"/>
    <b v="0"/>
    <s v="photography/nature"/>
    <n v="3.3333333333333332E-4"/>
    <n v="3000"/>
    <x v="8"/>
    <x v="24"/>
    <x v="1545"/>
    <d v="2015-03-02T21:16:00"/>
  </r>
  <r>
    <n v="1000"/>
    <n v="289"/>
    <x v="2"/>
    <x v="1"/>
    <s v="GBP"/>
    <n v="1410930399"/>
    <n v="1405746399"/>
    <b v="0"/>
    <n v="11"/>
    <b v="0"/>
    <s v="photography/nature"/>
    <n v="0.28899999999999998"/>
    <n v="90.909090909090907"/>
    <x v="8"/>
    <x v="24"/>
    <x v="1546"/>
    <d v="2014-09-17T05:06:39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700"/>
    <n v="60"/>
    <x v="2"/>
    <x v="0"/>
    <s v="USD"/>
    <n v="1447020620"/>
    <n v="1444425020"/>
    <b v="0"/>
    <n v="1"/>
    <b v="0"/>
    <s v="photography/nature"/>
    <n v="8.5714285714285715E-2"/>
    <n v="700"/>
    <x v="8"/>
    <x v="24"/>
    <x v="1548"/>
    <d v="2015-11-08T22:10:20"/>
  </r>
  <r>
    <n v="500"/>
    <n v="170"/>
    <x v="2"/>
    <x v="0"/>
    <s v="USD"/>
    <n v="1446524159"/>
    <n v="1443928559"/>
    <b v="0"/>
    <n v="6"/>
    <b v="0"/>
    <s v="photography/nature"/>
    <n v="0.34"/>
    <n v="83.333333333333329"/>
    <x v="8"/>
    <x v="24"/>
    <x v="1549"/>
    <d v="2015-11-03T04:15:59"/>
  </r>
  <r>
    <n v="750"/>
    <n v="101"/>
    <x v="2"/>
    <x v="1"/>
    <s v="GBP"/>
    <n v="1463050034"/>
    <n v="1460458034"/>
    <b v="0"/>
    <n v="7"/>
    <b v="0"/>
    <s v="photography/nature"/>
    <n v="0.13466666666666666"/>
    <n v="107.14285714285714"/>
    <x v="8"/>
    <x v="24"/>
    <x v="1550"/>
    <d v="2016-05-12T10:47:1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4300"/>
    <n v="2115"/>
    <x v="2"/>
    <x v="0"/>
    <s v="USD"/>
    <n v="1412135940"/>
    <n v="1410366708"/>
    <b v="0"/>
    <n v="16"/>
    <b v="0"/>
    <s v="photography/nature"/>
    <n v="0.49186046511627907"/>
    <n v="268.75"/>
    <x v="8"/>
    <x v="24"/>
    <x v="1552"/>
    <d v="2014-10-01T03:59:00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00"/>
    <n v="677"/>
    <x v="2"/>
    <x v="5"/>
    <s v="CAD"/>
    <n v="1467603624"/>
    <n v="1465011624"/>
    <b v="0"/>
    <n v="12"/>
    <b v="0"/>
    <s v="photography/nature"/>
    <n v="0.45133333333333331"/>
    <n v="125"/>
    <x v="8"/>
    <x v="24"/>
    <x v="1556"/>
    <d v="2016-07-04T03:40:24"/>
  </r>
  <r>
    <n v="2500"/>
    <n v="100"/>
    <x v="2"/>
    <x v="0"/>
    <s v="USD"/>
    <n v="1411227633"/>
    <n v="1408549233"/>
    <b v="0"/>
    <n v="1"/>
    <b v="0"/>
    <s v="photography/nature"/>
    <n v="0.04"/>
    <n v="2500"/>
    <x v="8"/>
    <x v="24"/>
    <x v="1557"/>
    <d v="2014-09-20T15:40:33"/>
  </r>
  <r>
    <n v="750"/>
    <n v="35"/>
    <x v="2"/>
    <x v="1"/>
    <s v="GBP"/>
    <n v="1440763920"/>
    <n v="1435656759"/>
    <b v="0"/>
    <n v="3"/>
    <b v="0"/>
    <s v="photography/nature"/>
    <n v="4.6666666666666669E-2"/>
    <n v="250"/>
    <x v="8"/>
    <x v="24"/>
    <x v="1558"/>
    <d v="2015-08-28T12:12:00"/>
  </r>
  <r>
    <n v="15000"/>
    <n v="50"/>
    <x v="2"/>
    <x v="0"/>
    <s v="USD"/>
    <n v="1430270199"/>
    <n v="1428974199"/>
    <b v="0"/>
    <n v="1"/>
    <b v="0"/>
    <s v="photography/nature"/>
    <n v="3.3333333333333335E-3"/>
    <n v="15000"/>
    <x v="8"/>
    <x v="24"/>
    <x v="1559"/>
    <d v="2015-04-29T01:16:39"/>
  </r>
  <r>
    <n v="2500"/>
    <n v="94"/>
    <x v="2"/>
    <x v="0"/>
    <s v="USD"/>
    <n v="1415842193"/>
    <n v="1414110593"/>
    <b v="0"/>
    <n v="4"/>
    <b v="0"/>
    <s v="photography/nature"/>
    <n v="3.7600000000000001E-2"/>
    <n v="625"/>
    <x v="8"/>
    <x v="24"/>
    <x v="1560"/>
    <d v="2014-11-13T01:29:53"/>
  </r>
  <r>
    <n v="10000"/>
    <n v="67"/>
    <x v="1"/>
    <x v="0"/>
    <s v="USD"/>
    <n v="1383789603"/>
    <n v="1381194003"/>
    <b v="0"/>
    <n v="1"/>
    <b v="0"/>
    <s v="publishing/art books"/>
    <n v="6.7000000000000002E-3"/>
    <n v="10000"/>
    <x v="3"/>
    <x v="25"/>
    <x v="1561"/>
    <d v="2013-11-07T02:00:03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6000"/>
    <n v="85"/>
    <x v="1"/>
    <x v="1"/>
    <s v="GBP"/>
    <n v="1394815751"/>
    <n v="1389635351"/>
    <b v="0"/>
    <n v="2"/>
    <b v="0"/>
    <s v="publishing/art books"/>
    <n v="1.4166666666666666E-2"/>
    <n v="3000"/>
    <x v="3"/>
    <x v="25"/>
    <x v="1563"/>
    <d v="2014-03-14T16:49:11"/>
  </r>
  <r>
    <n v="10000"/>
    <n v="10"/>
    <x v="1"/>
    <x v="0"/>
    <s v="USD"/>
    <n v="1432843500"/>
    <n v="1430124509"/>
    <b v="0"/>
    <n v="1"/>
    <b v="0"/>
    <s v="publishing/art books"/>
    <n v="1E-3"/>
    <n v="10000"/>
    <x v="3"/>
    <x v="25"/>
    <x v="1564"/>
    <d v="2015-05-28T20:05:00"/>
  </r>
  <r>
    <n v="4000"/>
    <n v="100"/>
    <x v="1"/>
    <x v="0"/>
    <s v="USD"/>
    <n v="1307554261"/>
    <n v="1304962261"/>
    <b v="0"/>
    <n v="1"/>
    <b v="0"/>
    <s v="publishing/art books"/>
    <n v="2.5000000000000001E-2"/>
    <n v="4000"/>
    <x v="3"/>
    <x v="25"/>
    <x v="1565"/>
    <d v="2011-06-08T17:31:01"/>
  </r>
  <r>
    <n v="30000"/>
    <n v="6375"/>
    <x v="1"/>
    <x v="0"/>
    <s v="USD"/>
    <n v="1469656800"/>
    <n v="1467151204"/>
    <b v="0"/>
    <n v="59"/>
    <b v="0"/>
    <s v="publishing/art books"/>
    <n v="0.21249999999999999"/>
    <n v="508.47457627118644"/>
    <x v="3"/>
    <x v="25"/>
    <x v="1566"/>
    <d v="2016-07-27T22:00:00"/>
  </r>
  <r>
    <n v="8500"/>
    <n v="350"/>
    <x v="1"/>
    <x v="0"/>
    <s v="USD"/>
    <n v="1392595200"/>
    <n v="1391293745"/>
    <b v="0"/>
    <n v="13"/>
    <b v="0"/>
    <s v="publishing/art books"/>
    <n v="4.1176470588235294E-2"/>
    <n v="653.84615384615381"/>
    <x v="3"/>
    <x v="25"/>
    <x v="1567"/>
    <d v="2014-02-17T00:00:00"/>
  </r>
  <r>
    <n v="25000"/>
    <n v="3410"/>
    <x v="1"/>
    <x v="0"/>
    <s v="USD"/>
    <n v="1419384585"/>
    <n v="1416360585"/>
    <b v="0"/>
    <n v="22"/>
    <b v="0"/>
    <s v="publishing/art books"/>
    <n v="0.13639999999999999"/>
    <n v="1136.3636363636363"/>
    <x v="3"/>
    <x v="25"/>
    <x v="1568"/>
    <d v="2014-12-24T01:29:4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6000"/>
    <n v="2484"/>
    <x v="1"/>
    <x v="0"/>
    <s v="USD"/>
    <n v="1460140282"/>
    <n v="1457551882"/>
    <b v="0"/>
    <n v="52"/>
    <b v="0"/>
    <s v="publishing/art books"/>
    <n v="0.41399999999999998"/>
    <n v="115.38461538461539"/>
    <x v="3"/>
    <x v="25"/>
    <x v="1570"/>
    <d v="2016-04-08T18:31:22"/>
  </r>
  <r>
    <n v="12100"/>
    <n v="80"/>
    <x v="1"/>
    <x v="1"/>
    <s v="GBP"/>
    <n v="1434738483"/>
    <n v="1432146483"/>
    <b v="0"/>
    <n v="4"/>
    <b v="0"/>
    <s v="publishing/art books"/>
    <n v="6.6115702479338841E-3"/>
    <n v="3025"/>
    <x v="3"/>
    <x v="25"/>
    <x v="1571"/>
    <d v="2015-06-19T18:28:03"/>
  </r>
  <r>
    <n v="2500"/>
    <n v="125"/>
    <x v="1"/>
    <x v="1"/>
    <s v="GBP"/>
    <n v="1456703940"/>
    <n v="1454546859"/>
    <b v="0"/>
    <n v="3"/>
    <b v="0"/>
    <s v="publishing/art books"/>
    <n v="0.05"/>
    <n v="833.33333333333337"/>
    <x v="3"/>
    <x v="25"/>
    <x v="1572"/>
    <d v="2016-02-28T23:59:00"/>
  </r>
  <r>
    <n v="9000"/>
    <n v="223"/>
    <x v="1"/>
    <x v="5"/>
    <s v="CAD"/>
    <n v="1491019140"/>
    <n v="1487548802"/>
    <b v="0"/>
    <n v="3"/>
    <b v="0"/>
    <s v="publishing/art books"/>
    <n v="2.4777777777777777E-2"/>
    <n v="3000"/>
    <x v="3"/>
    <x v="25"/>
    <x v="1573"/>
    <d v="2017-04-01T03:59:00"/>
  </r>
  <r>
    <n v="10000"/>
    <n v="506"/>
    <x v="1"/>
    <x v="0"/>
    <s v="USD"/>
    <n v="1424211329"/>
    <n v="1421187329"/>
    <b v="0"/>
    <n v="6"/>
    <b v="0"/>
    <s v="publishing/art books"/>
    <n v="5.0599999999999999E-2"/>
    <n v="1666.6666666666667"/>
    <x v="3"/>
    <x v="25"/>
    <x v="1574"/>
    <d v="2015-02-17T22:15:29"/>
  </r>
  <r>
    <n v="10000"/>
    <n v="2291"/>
    <x v="1"/>
    <x v="0"/>
    <s v="USD"/>
    <n v="1404909296"/>
    <n v="1402317296"/>
    <b v="0"/>
    <n v="35"/>
    <b v="0"/>
    <s v="publishing/art books"/>
    <n v="0.2291"/>
    <n v="285.71428571428572"/>
    <x v="3"/>
    <x v="25"/>
    <x v="1575"/>
    <d v="2014-07-09T12:34:56"/>
  </r>
  <r>
    <n v="5000"/>
    <n v="650"/>
    <x v="1"/>
    <x v="0"/>
    <s v="USD"/>
    <n v="1435698368"/>
    <n v="1431810368"/>
    <b v="0"/>
    <n v="10"/>
    <b v="0"/>
    <s v="publishing/art books"/>
    <n v="0.13"/>
    <n v="500"/>
    <x v="3"/>
    <x v="25"/>
    <x v="1576"/>
    <d v="2015-06-30T21:06:08"/>
  </r>
  <r>
    <n v="10000"/>
    <n v="55"/>
    <x v="1"/>
    <x v="0"/>
    <s v="USD"/>
    <n v="1343161248"/>
    <n v="1337977248"/>
    <b v="0"/>
    <n v="2"/>
    <b v="0"/>
    <s v="publishing/art books"/>
    <n v="5.4999999999999997E-3"/>
    <n v="5000"/>
    <x v="3"/>
    <x v="25"/>
    <x v="1577"/>
    <d v="2012-07-24T20:20:48"/>
  </r>
  <r>
    <n v="1897"/>
    <n v="205"/>
    <x v="1"/>
    <x v="0"/>
    <s v="USD"/>
    <n v="1283392800"/>
    <n v="1281317691"/>
    <b v="0"/>
    <n v="4"/>
    <b v="0"/>
    <s v="publishing/art books"/>
    <n v="0.10806536636794939"/>
    <n v="474.25"/>
    <x v="3"/>
    <x v="25"/>
    <x v="1578"/>
    <d v="2010-09-02T02:00:00"/>
  </r>
  <r>
    <n v="3333"/>
    <n v="28"/>
    <x v="1"/>
    <x v="0"/>
    <s v="USD"/>
    <n v="1377734091"/>
    <n v="1374882891"/>
    <b v="0"/>
    <n v="2"/>
    <b v="0"/>
    <s v="publishing/art books"/>
    <n v="8.4008400840084006E-3"/>
    <n v="1666.5"/>
    <x v="3"/>
    <x v="25"/>
    <x v="1579"/>
    <d v="2013-08-28T23:54:51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000"/>
    <n v="5"/>
    <x v="2"/>
    <x v="1"/>
    <s v="GBP"/>
    <n v="1450521990"/>
    <n v="1447757190"/>
    <b v="0"/>
    <n v="1"/>
    <b v="0"/>
    <s v="photography/places"/>
    <n v="5.0000000000000001E-3"/>
    <n v="1000"/>
    <x v="8"/>
    <x v="26"/>
    <x v="1581"/>
    <d v="2015-12-19T10:46:30"/>
  </r>
  <r>
    <n v="1000"/>
    <n v="93"/>
    <x v="2"/>
    <x v="0"/>
    <s v="USD"/>
    <n v="1445894400"/>
    <n v="1440961053"/>
    <b v="0"/>
    <n v="3"/>
    <b v="0"/>
    <s v="photography/places"/>
    <n v="9.2999999999999999E-2"/>
    <n v="333.33333333333331"/>
    <x v="8"/>
    <x v="26"/>
    <x v="1582"/>
    <d v="2015-10-26T21:20:00"/>
  </r>
  <r>
    <n v="20000"/>
    <n v="15"/>
    <x v="2"/>
    <x v="1"/>
    <s v="GBP"/>
    <n v="1411681391"/>
    <n v="1409089391"/>
    <b v="0"/>
    <n v="1"/>
    <b v="0"/>
    <s v="photography/places"/>
    <n v="7.5000000000000002E-4"/>
    <n v="20000"/>
    <x v="8"/>
    <x v="26"/>
    <x v="1583"/>
    <d v="2014-09-25T21:43:11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2000"/>
    <n v="1580"/>
    <x v="2"/>
    <x v="5"/>
    <s v="CAD"/>
    <n v="1482663600"/>
    <n v="1480800568"/>
    <b v="0"/>
    <n v="12"/>
    <b v="0"/>
    <s v="photography/places"/>
    <n v="0.79"/>
    <n v="166.66666666666666"/>
    <x v="8"/>
    <x v="26"/>
    <x v="1585"/>
    <d v="2016-12-25T11:00:00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7500"/>
    <n v="1"/>
    <x v="2"/>
    <x v="0"/>
    <s v="USD"/>
    <n v="1418510965"/>
    <n v="1415918965"/>
    <b v="0"/>
    <n v="1"/>
    <b v="0"/>
    <s v="photography/places"/>
    <n v="1.3333333333333334E-4"/>
    <n v="7500"/>
    <x v="8"/>
    <x v="26"/>
    <x v="1587"/>
    <d v="2014-12-13T22:49:25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60000"/>
    <n v="1020"/>
    <x v="2"/>
    <x v="13"/>
    <s v="EUR"/>
    <n v="1443040464"/>
    <n v="1440448464"/>
    <b v="0"/>
    <n v="2"/>
    <b v="0"/>
    <s v="photography/places"/>
    <n v="1.7000000000000001E-2"/>
    <n v="30000"/>
    <x v="8"/>
    <x v="26"/>
    <x v="1590"/>
    <d v="2015-09-23T20:34:24"/>
  </r>
  <r>
    <n v="14000"/>
    <n v="4092"/>
    <x v="2"/>
    <x v="1"/>
    <s v="GBP"/>
    <n v="1459700741"/>
    <n v="1457112341"/>
    <b v="0"/>
    <n v="92"/>
    <b v="0"/>
    <s v="photography/places"/>
    <n v="0.29228571428571426"/>
    <n v="152.17391304347825"/>
    <x v="8"/>
    <x v="26"/>
    <x v="1591"/>
    <d v="2016-04-03T16:25:41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22000"/>
    <n v="3"/>
    <x v="2"/>
    <x v="0"/>
    <s v="USD"/>
    <n v="1425154655"/>
    <n v="1422562655"/>
    <b v="0"/>
    <n v="3"/>
    <b v="0"/>
    <s v="photography/places"/>
    <n v="1.3636363636363637E-4"/>
    <n v="7333.333333333333"/>
    <x v="8"/>
    <x v="26"/>
    <x v="1593"/>
    <d v="2015-02-28T20:17:35"/>
  </r>
  <r>
    <n v="1000"/>
    <n v="205"/>
    <x v="2"/>
    <x v="0"/>
    <s v="USD"/>
    <n v="1463329260"/>
    <n v="1458147982"/>
    <b v="0"/>
    <n v="10"/>
    <b v="0"/>
    <s v="photography/places"/>
    <n v="0.20499999999999999"/>
    <n v="100"/>
    <x v="8"/>
    <x v="26"/>
    <x v="1594"/>
    <d v="2016-05-15T16:21:00"/>
  </r>
  <r>
    <n v="100000"/>
    <n v="280"/>
    <x v="2"/>
    <x v="0"/>
    <s v="USD"/>
    <n v="1403122380"/>
    <n v="1400634728"/>
    <b v="0"/>
    <n v="7"/>
    <b v="0"/>
    <s v="photography/places"/>
    <n v="2.8E-3"/>
    <n v="14285.714285714286"/>
    <x v="8"/>
    <x v="26"/>
    <x v="1595"/>
    <d v="2014-06-18T20:13:00"/>
  </r>
  <r>
    <n v="3250"/>
    <n v="75"/>
    <x v="2"/>
    <x v="1"/>
    <s v="GBP"/>
    <n v="1418469569"/>
    <n v="1414577969"/>
    <b v="0"/>
    <n v="3"/>
    <b v="0"/>
    <s v="photography/places"/>
    <n v="2.3076923076923078E-2"/>
    <n v="1083.3333333333333"/>
    <x v="8"/>
    <x v="26"/>
    <x v="1596"/>
    <d v="2014-12-13T11:19:29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800"/>
    <n v="1"/>
    <x v="2"/>
    <x v="0"/>
    <s v="USD"/>
    <n v="1437926458"/>
    <n v="1432742458"/>
    <b v="0"/>
    <n v="1"/>
    <b v="0"/>
    <s v="photography/places"/>
    <n v="1.25E-3"/>
    <n v="800"/>
    <x v="8"/>
    <x v="26"/>
    <x v="1598"/>
    <d v="2015-07-26T16:00:58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5000"/>
    <n v="367"/>
    <x v="2"/>
    <x v="0"/>
    <s v="USD"/>
    <n v="1405401060"/>
    <n v="1401585752"/>
    <b v="0"/>
    <n v="9"/>
    <b v="0"/>
    <s v="photography/places"/>
    <n v="7.3400000000000007E-2"/>
    <n v="555.55555555555554"/>
    <x v="8"/>
    <x v="26"/>
    <x v="1600"/>
    <d v="2014-07-15T05:11:00"/>
  </r>
  <r>
    <n v="2500"/>
    <n v="2706.23"/>
    <x v="0"/>
    <x v="0"/>
    <s v="USD"/>
    <n v="1304561633"/>
    <n v="1301969633"/>
    <b v="0"/>
    <n v="56"/>
    <b v="1"/>
    <s v="music/rock"/>
    <n v="1.082492"/>
    <n v="44.642857142857146"/>
    <x v="4"/>
    <x v="11"/>
    <x v="1601"/>
    <d v="2011-05-05T02:13:53"/>
  </r>
  <r>
    <n v="1500"/>
    <n v="1502.5"/>
    <x v="0"/>
    <x v="0"/>
    <s v="USD"/>
    <n v="1318633200"/>
    <n v="1314947317"/>
    <b v="0"/>
    <n v="32"/>
    <b v="1"/>
    <s v="music/rock"/>
    <n v="1.0016666666666667"/>
    <n v="46.875"/>
    <x v="4"/>
    <x v="11"/>
    <x v="1602"/>
    <d v="2011-10-14T23:00:00"/>
  </r>
  <r>
    <n v="2000"/>
    <n v="2000.66"/>
    <x v="0"/>
    <x v="0"/>
    <s v="USD"/>
    <n v="1327723459"/>
    <n v="1322539459"/>
    <b v="0"/>
    <n v="30"/>
    <b v="1"/>
    <s v="music/rock"/>
    <n v="1.0003299999999999"/>
    <n v="66.666666666666671"/>
    <x v="4"/>
    <x v="11"/>
    <x v="1603"/>
    <d v="2012-01-28T04:04:19"/>
  </r>
  <r>
    <n v="2800"/>
    <n v="3419"/>
    <x v="0"/>
    <x v="0"/>
    <s v="USD"/>
    <n v="1332011835"/>
    <n v="1328559435"/>
    <b v="0"/>
    <n v="70"/>
    <b v="1"/>
    <s v="music/rock"/>
    <n v="1.2210714285714286"/>
    <n v="40"/>
    <x v="4"/>
    <x v="11"/>
    <x v="1604"/>
    <d v="2012-03-17T19:17:15"/>
  </r>
  <r>
    <n v="6000"/>
    <n v="6041.6"/>
    <x v="0"/>
    <x v="0"/>
    <s v="USD"/>
    <n v="1312182000"/>
    <n v="1311380313"/>
    <b v="0"/>
    <n v="44"/>
    <b v="1"/>
    <s v="music/rock"/>
    <n v="1.0069333333333335"/>
    <n v="136.36363636363637"/>
    <x v="4"/>
    <x v="11"/>
    <x v="1605"/>
    <d v="2011-08-01T07:00:00"/>
  </r>
  <r>
    <n v="8000"/>
    <n v="8080.33"/>
    <x v="0"/>
    <x v="0"/>
    <s v="USD"/>
    <n v="1300930838"/>
    <n v="1293158438"/>
    <b v="0"/>
    <n v="92"/>
    <b v="1"/>
    <s v="music/rock"/>
    <n v="1.01004125"/>
    <n v="86.956521739130437"/>
    <x v="4"/>
    <x v="11"/>
    <x v="1606"/>
    <d v="2011-03-24T01:40:38"/>
  </r>
  <r>
    <n v="10000"/>
    <n v="14511"/>
    <x v="0"/>
    <x v="0"/>
    <s v="USD"/>
    <n v="1339701851"/>
    <n v="1337887451"/>
    <b v="0"/>
    <n v="205"/>
    <b v="1"/>
    <s v="music/rock"/>
    <n v="1.4511000000000001"/>
    <n v="48.780487804878049"/>
    <x v="4"/>
    <x v="11"/>
    <x v="1607"/>
    <d v="2012-06-14T19:24:11"/>
  </r>
  <r>
    <n v="1200"/>
    <n v="1215"/>
    <x v="0"/>
    <x v="0"/>
    <s v="USD"/>
    <n v="1388553960"/>
    <n v="1385754986"/>
    <b v="0"/>
    <n v="23"/>
    <b v="1"/>
    <s v="music/rock"/>
    <n v="1.0125"/>
    <n v="52.173913043478258"/>
    <x v="4"/>
    <x v="11"/>
    <x v="1608"/>
    <d v="2014-01-01T05:26:00"/>
  </r>
  <r>
    <n v="1500"/>
    <n v="1775"/>
    <x v="0"/>
    <x v="0"/>
    <s v="USD"/>
    <n v="1320220800"/>
    <n v="1315612909"/>
    <b v="0"/>
    <n v="4"/>
    <b v="1"/>
    <s v="music/rock"/>
    <n v="1.1833333333333333"/>
    <n v="375"/>
    <x v="4"/>
    <x v="11"/>
    <x v="1609"/>
    <d v="2011-11-02T08:00:00"/>
  </r>
  <r>
    <n v="2000"/>
    <n v="5437"/>
    <x v="0"/>
    <x v="0"/>
    <s v="USD"/>
    <n v="1355609510"/>
    <n v="1353017510"/>
    <b v="0"/>
    <n v="112"/>
    <b v="1"/>
    <s v="music/rock"/>
    <n v="2.7185000000000001"/>
    <n v="17.857142857142858"/>
    <x v="4"/>
    <x v="11"/>
    <x v="1610"/>
    <d v="2012-12-15T22:11:50"/>
  </r>
  <r>
    <n v="800"/>
    <n v="1001"/>
    <x v="0"/>
    <x v="0"/>
    <s v="USD"/>
    <n v="1370390432"/>
    <n v="1368576032"/>
    <b v="0"/>
    <n v="27"/>
    <b v="1"/>
    <s v="music/rock"/>
    <n v="1.25125"/>
    <n v="29.62962962962963"/>
    <x v="4"/>
    <x v="11"/>
    <x v="1611"/>
    <d v="2013-06-05T00:00:32"/>
  </r>
  <r>
    <n v="500"/>
    <n v="550"/>
    <x v="0"/>
    <x v="0"/>
    <s v="USD"/>
    <n v="1357160384"/>
    <n v="1354568384"/>
    <b v="0"/>
    <n v="11"/>
    <b v="1"/>
    <s v="music/rock"/>
    <n v="1.1000000000000001"/>
    <n v="45.454545454545453"/>
    <x v="4"/>
    <x v="11"/>
    <x v="1612"/>
    <d v="2013-01-02T20:59:44"/>
  </r>
  <r>
    <n v="1000"/>
    <n v="1015"/>
    <x v="0"/>
    <x v="0"/>
    <s v="USD"/>
    <n v="1342921202"/>
    <n v="1340329202"/>
    <b v="0"/>
    <n v="26"/>
    <b v="1"/>
    <s v="music/rock"/>
    <n v="1.0149999999999999"/>
    <n v="38.46153846153846"/>
    <x v="4"/>
    <x v="11"/>
    <x v="1613"/>
    <d v="2012-07-22T01:40:02"/>
  </r>
  <r>
    <n v="5000"/>
    <n v="5135"/>
    <x v="0"/>
    <x v="0"/>
    <s v="USD"/>
    <n v="1407085200"/>
    <n v="1401924769"/>
    <b v="0"/>
    <n v="77"/>
    <b v="1"/>
    <s v="music/rock"/>
    <n v="1.0269999999999999"/>
    <n v="64.935064935064929"/>
    <x v="4"/>
    <x v="11"/>
    <x v="1614"/>
    <d v="2014-08-03T17:00:00"/>
  </r>
  <r>
    <n v="8000"/>
    <n v="9130"/>
    <x v="0"/>
    <x v="0"/>
    <s v="USD"/>
    <n v="1323742396"/>
    <n v="1319850796"/>
    <b v="0"/>
    <n v="136"/>
    <b v="1"/>
    <s v="music/rock"/>
    <n v="1.1412500000000001"/>
    <n v="58.823529411764703"/>
    <x v="4"/>
    <x v="11"/>
    <x v="1615"/>
    <d v="2011-12-13T02:13:16"/>
  </r>
  <r>
    <n v="10000"/>
    <n v="10420"/>
    <x v="0"/>
    <x v="0"/>
    <s v="USD"/>
    <n v="1353621600"/>
    <n v="1350061821"/>
    <b v="0"/>
    <n v="157"/>
    <b v="1"/>
    <s v="music/rock"/>
    <n v="1.042"/>
    <n v="63.694267515923563"/>
    <x v="4"/>
    <x v="11"/>
    <x v="1616"/>
    <d v="2012-11-22T22:00:00"/>
  </r>
  <r>
    <n v="7000"/>
    <n v="10210"/>
    <x v="0"/>
    <x v="0"/>
    <s v="USD"/>
    <n v="1383332400"/>
    <n v="1380470188"/>
    <b v="0"/>
    <n v="158"/>
    <b v="1"/>
    <s v="music/rock"/>
    <n v="1.4585714285714286"/>
    <n v="44.303797468354432"/>
    <x v="4"/>
    <x v="11"/>
    <x v="1617"/>
    <d v="2013-11-01T19:00:00"/>
  </r>
  <r>
    <n v="1500"/>
    <n v="1576"/>
    <x v="0"/>
    <x v="0"/>
    <s v="USD"/>
    <n v="1362757335"/>
    <n v="1359301335"/>
    <b v="0"/>
    <n v="27"/>
    <b v="1"/>
    <s v="music/rock"/>
    <n v="1.0506666666666666"/>
    <n v="55.555555555555557"/>
    <x v="4"/>
    <x v="11"/>
    <x v="1618"/>
    <d v="2013-03-08T15:42:15"/>
  </r>
  <r>
    <n v="1500"/>
    <n v="2000"/>
    <x v="0"/>
    <x v="0"/>
    <s v="USD"/>
    <n v="1410755286"/>
    <n v="1408940886"/>
    <b v="0"/>
    <n v="23"/>
    <b v="1"/>
    <s v="music/rock"/>
    <n v="1.3333333333333333"/>
    <n v="65.217391304347828"/>
    <x v="4"/>
    <x v="11"/>
    <x v="1619"/>
    <d v="2014-09-15T04:28:06"/>
  </r>
  <r>
    <n v="1000"/>
    <n v="1130"/>
    <x v="0"/>
    <x v="0"/>
    <s v="USD"/>
    <n v="1361606940"/>
    <n v="1361002140"/>
    <b v="0"/>
    <n v="17"/>
    <b v="1"/>
    <s v="music/rock"/>
    <n v="1.1299999999999999"/>
    <n v="58.823529411764703"/>
    <x v="4"/>
    <x v="11"/>
    <x v="1620"/>
    <d v="2013-02-23T08:09:00"/>
  </r>
  <r>
    <n v="5000"/>
    <n v="6060"/>
    <x v="0"/>
    <x v="0"/>
    <s v="USD"/>
    <n v="1338177540"/>
    <n v="1333550015"/>
    <b v="0"/>
    <n v="37"/>
    <b v="1"/>
    <s v="music/rock"/>
    <n v="1.212"/>
    <n v="135.13513513513513"/>
    <x v="4"/>
    <x v="11"/>
    <x v="1621"/>
    <d v="2012-05-28T03:59:00"/>
  </r>
  <r>
    <n v="6900"/>
    <n v="7019"/>
    <x v="0"/>
    <x v="0"/>
    <s v="USD"/>
    <n v="1418803140"/>
    <n v="1415343874"/>
    <b v="0"/>
    <n v="65"/>
    <b v="1"/>
    <s v="music/rock"/>
    <n v="1.0172463768115942"/>
    <n v="106.15384615384616"/>
    <x v="4"/>
    <x v="11"/>
    <x v="1622"/>
    <d v="2014-12-17T07:59:00"/>
  </r>
  <r>
    <n v="750"/>
    <n v="758"/>
    <x v="0"/>
    <x v="1"/>
    <s v="GBP"/>
    <n v="1377621089"/>
    <n v="1372437089"/>
    <b v="0"/>
    <n v="18"/>
    <b v="1"/>
    <s v="music/rock"/>
    <n v="1.0106666666666666"/>
    <n v="41.666666666666664"/>
    <x v="4"/>
    <x v="11"/>
    <x v="1623"/>
    <d v="2013-08-27T16:31:29"/>
  </r>
  <r>
    <n v="1000"/>
    <n v="1180"/>
    <x v="0"/>
    <x v="0"/>
    <s v="USD"/>
    <n v="1357721335"/>
    <n v="1354265335"/>
    <b v="0"/>
    <n v="25"/>
    <b v="1"/>
    <s v="music/rock"/>
    <n v="1.18"/>
    <n v="40"/>
    <x v="4"/>
    <x v="11"/>
    <x v="1624"/>
    <d v="2013-01-09T08:48:55"/>
  </r>
  <r>
    <n v="7500"/>
    <n v="11650"/>
    <x v="0"/>
    <x v="0"/>
    <s v="USD"/>
    <n v="1347382053"/>
    <n v="1344962853"/>
    <b v="0"/>
    <n v="104"/>
    <b v="1"/>
    <s v="music/rock"/>
    <n v="1.5533333333333332"/>
    <n v="72.115384615384613"/>
    <x v="4"/>
    <x v="11"/>
    <x v="1625"/>
    <d v="2012-09-11T16:47:33"/>
  </r>
  <r>
    <n v="8000"/>
    <n v="8095"/>
    <x v="0"/>
    <x v="0"/>
    <s v="USD"/>
    <n v="1385932867"/>
    <n v="1383337267"/>
    <b v="0"/>
    <n v="108"/>
    <b v="1"/>
    <s v="music/rock"/>
    <n v="1.0118750000000001"/>
    <n v="74.074074074074076"/>
    <x v="4"/>
    <x v="11"/>
    <x v="1626"/>
    <d v="2013-12-01T21:21:07"/>
  </r>
  <r>
    <n v="2000"/>
    <n v="2340"/>
    <x v="0"/>
    <x v="0"/>
    <s v="USD"/>
    <n v="1353905940"/>
    <n v="1351011489"/>
    <b v="0"/>
    <n v="38"/>
    <b v="1"/>
    <s v="music/rock"/>
    <n v="1.17"/>
    <n v="52.631578947368418"/>
    <x v="4"/>
    <x v="11"/>
    <x v="1627"/>
    <d v="2012-11-26T04:59:00"/>
  </r>
  <r>
    <n v="4000"/>
    <n v="4037"/>
    <x v="0"/>
    <x v="0"/>
    <s v="USD"/>
    <n v="1403026882"/>
    <n v="1400175682"/>
    <b v="0"/>
    <n v="88"/>
    <b v="1"/>
    <s v="music/rock"/>
    <n v="1.00925"/>
    <n v="45.454545454545453"/>
    <x v="4"/>
    <x v="11"/>
    <x v="1628"/>
    <d v="2014-06-17T17:41:22"/>
  </r>
  <r>
    <n v="6000"/>
    <n v="6220"/>
    <x v="0"/>
    <x v="0"/>
    <s v="USD"/>
    <n v="1392929333"/>
    <n v="1389041333"/>
    <b v="0"/>
    <n v="82"/>
    <b v="1"/>
    <s v="music/rock"/>
    <n v="1.0366666666666666"/>
    <n v="73.170731707317074"/>
    <x v="4"/>
    <x v="11"/>
    <x v="1629"/>
    <d v="2014-02-20T20:48:53"/>
  </r>
  <r>
    <n v="4000"/>
    <n v="10610"/>
    <x v="0"/>
    <x v="0"/>
    <s v="USD"/>
    <n v="1330671540"/>
    <n v="1328040375"/>
    <b v="0"/>
    <n v="126"/>
    <b v="1"/>
    <s v="music/rock"/>
    <n v="2.6524999999999999"/>
    <n v="31.746031746031747"/>
    <x v="4"/>
    <x v="11"/>
    <x v="1630"/>
    <d v="2012-03-02T06:59:00"/>
  </r>
  <r>
    <n v="10000"/>
    <n v="15591"/>
    <x v="0"/>
    <x v="0"/>
    <s v="USD"/>
    <n v="1350074261"/>
    <n v="1347482261"/>
    <b v="0"/>
    <n v="133"/>
    <b v="1"/>
    <s v="music/rock"/>
    <n v="1.5590999999999999"/>
    <n v="75.187969924812023"/>
    <x v="4"/>
    <x v="11"/>
    <x v="1631"/>
    <d v="2012-10-12T20:37:41"/>
  </r>
  <r>
    <n v="4000"/>
    <n v="4065"/>
    <x v="0"/>
    <x v="0"/>
    <s v="USD"/>
    <n v="1316851854"/>
    <n v="1311667854"/>
    <b v="0"/>
    <n v="47"/>
    <b v="1"/>
    <s v="music/rock"/>
    <n v="1.0162500000000001"/>
    <n v="85.106382978723403"/>
    <x v="4"/>
    <x v="11"/>
    <x v="1632"/>
    <d v="2011-09-24T08:10:54"/>
  </r>
  <r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2000"/>
    <n v="2010"/>
    <x v="0"/>
    <x v="0"/>
    <s v="USD"/>
    <n v="1306994340"/>
    <n v="1303706001"/>
    <b v="0"/>
    <n v="32"/>
    <b v="1"/>
    <s v="music/rock"/>
    <n v="1.0049999999999999"/>
    <n v="62.5"/>
    <x v="4"/>
    <x v="11"/>
    <x v="1634"/>
    <d v="2011-06-02T05:59:00"/>
  </r>
  <r>
    <n v="2000"/>
    <n v="2506"/>
    <x v="0"/>
    <x v="0"/>
    <s v="USD"/>
    <n v="1468270261"/>
    <n v="1463086261"/>
    <b v="0"/>
    <n v="37"/>
    <b v="1"/>
    <s v="music/rock"/>
    <n v="1.2529999999999999"/>
    <n v="54.054054054054056"/>
    <x v="4"/>
    <x v="11"/>
    <x v="1635"/>
    <d v="2016-07-11T20:51:01"/>
  </r>
  <r>
    <n v="4500"/>
    <n v="4660"/>
    <x v="0"/>
    <x v="0"/>
    <s v="USD"/>
    <n v="1307851200"/>
    <n v="1304129088"/>
    <b v="0"/>
    <n v="87"/>
    <b v="1"/>
    <s v="music/rock"/>
    <n v="1.0355555555555556"/>
    <n v="51.724137931034484"/>
    <x v="4"/>
    <x v="11"/>
    <x v="1636"/>
    <d v="2011-06-12T04:00:00"/>
  </r>
  <r>
    <n v="500"/>
    <n v="519"/>
    <x v="0"/>
    <x v="0"/>
    <s v="USD"/>
    <n v="1262302740"/>
    <n v="1257444140"/>
    <b v="0"/>
    <n v="15"/>
    <b v="1"/>
    <s v="music/rock"/>
    <n v="1.038"/>
    <n v="33.333333333333336"/>
    <x v="4"/>
    <x v="11"/>
    <x v="1637"/>
    <d v="2009-12-31T23:39:00"/>
  </r>
  <r>
    <n v="1000"/>
    <n v="1050"/>
    <x v="0"/>
    <x v="0"/>
    <s v="USD"/>
    <n v="1362086700"/>
    <n v="1358180968"/>
    <b v="0"/>
    <n v="27"/>
    <b v="1"/>
    <s v="music/rock"/>
    <n v="1.05"/>
    <n v="37.037037037037038"/>
    <x v="4"/>
    <x v="11"/>
    <x v="1638"/>
    <d v="2013-02-28T21:25:00"/>
  </r>
  <r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400"/>
    <n v="679.44"/>
    <x v="0"/>
    <x v="0"/>
    <s v="USD"/>
    <n v="1280800740"/>
    <n v="1279603955"/>
    <b v="0"/>
    <n v="17"/>
    <b v="1"/>
    <s v="music/rock"/>
    <n v="1.6986000000000001"/>
    <n v="23.529411764705884"/>
    <x v="4"/>
    <x v="11"/>
    <x v="1640"/>
    <d v="2010-08-03T01:59:00"/>
  </r>
  <r>
    <n v="2500"/>
    <n v="2535"/>
    <x v="0"/>
    <x v="0"/>
    <s v="USD"/>
    <n v="1418998744"/>
    <n v="1416406744"/>
    <b v="0"/>
    <n v="26"/>
    <b v="1"/>
    <s v="music/pop"/>
    <n v="1.014"/>
    <n v="96.15384615384616"/>
    <x v="4"/>
    <x v="27"/>
    <x v="1641"/>
    <d v="2014-12-19T14:19:04"/>
  </r>
  <r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5000"/>
    <n v="6235"/>
    <x v="0"/>
    <x v="0"/>
    <s v="USD"/>
    <n v="1348516012"/>
    <n v="1345924012"/>
    <b v="0"/>
    <n v="37"/>
    <b v="1"/>
    <s v="music/pop"/>
    <n v="1.2470000000000001"/>
    <n v="135.13513513513513"/>
    <x v="4"/>
    <x v="27"/>
    <x v="1643"/>
    <d v="2012-09-24T19:46:52"/>
  </r>
  <r>
    <n v="10000"/>
    <n v="10950"/>
    <x v="0"/>
    <x v="0"/>
    <s v="USD"/>
    <n v="1353551160"/>
    <n v="1348363560"/>
    <b v="0"/>
    <n v="128"/>
    <b v="1"/>
    <s v="music/pop"/>
    <n v="1.095"/>
    <n v="78.125"/>
    <x v="4"/>
    <x v="27"/>
    <x v="1644"/>
    <d v="2012-11-22T02:26:00"/>
  </r>
  <r>
    <n v="5000"/>
    <n v="5540"/>
    <x v="0"/>
    <x v="0"/>
    <s v="USD"/>
    <n v="1379515740"/>
    <n v="1378306140"/>
    <b v="0"/>
    <n v="10"/>
    <b v="1"/>
    <s v="music/pop"/>
    <n v="1.1080000000000001"/>
    <n v="500"/>
    <x v="4"/>
    <x v="27"/>
    <x v="1645"/>
    <d v="2013-09-18T14:49:00"/>
  </r>
  <r>
    <n v="2000"/>
    <n v="2204"/>
    <x v="0"/>
    <x v="1"/>
    <s v="GBP"/>
    <n v="1408039860"/>
    <n v="1405248503"/>
    <b v="0"/>
    <n v="83"/>
    <b v="1"/>
    <s v="music/pop"/>
    <n v="1.1020000000000001"/>
    <n v="24.096385542168676"/>
    <x v="4"/>
    <x v="27"/>
    <x v="1646"/>
    <d v="2014-08-14T18:11:00"/>
  </r>
  <r>
    <n v="5000"/>
    <n v="5236"/>
    <x v="0"/>
    <x v="0"/>
    <s v="USD"/>
    <n v="1339235377"/>
    <n v="1336643377"/>
    <b v="0"/>
    <n v="46"/>
    <b v="1"/>
    <s v="music/pop"/>
    <n v="1.0471999999999999"/>
    <n v="108.69565217391305"/>
    <x v="4"/>
    <x v="27"/>
    <x v="1647"/>
    <d v="2012-06-09T09:49:37"/>
  </r>
  <r>
    <n v="2300"/>
    <n v="2881"/>
    <x v="0"/>
    <x v="0"/>
    <s v="USD"/>
    <n v="1300636482"/>
    <n v="1298048082"/>
    <b v="0"/>
    <n v="90"/>
    <b v="1"/>
    <s v="music/pop"/>
    <n v="1.2526086956521738"/>
    <n v="25.555555555555557"/>
    <x v="4"/>
    <x v="27"/>
    <x v="1648"/>
    <d v="2011-03-20T15:54:42"/>
  </r>
  <r>
    <n v="3800"/>
    <n v="3822.33"/>
    <x v="0"/>
    <x v="0"/>
    <s v="USD"/>
    <n v="1400862355"/>
    <n v="1396974355"/>
    <b v="0"/>
    <n v="81"/>
    <b v="1"/>
    <s v="music/pop"/>
    <n v="1.0058763157894737"/>
    <n v="46.913580246913583"/>
    <x v="4"/>
    <x v="27"/>
    <x v="1649"/>
    <d v="2014-05-23T16:25:55"/>
  </r>
  <r>
    <n v="2000"/>
    <n v="2831"/>
    <x v="0"/>
    <x v="0"/>
    <s v="USD"/>
    <n v="1381314437"/>
    <n v="1378722437"/>
    <b v="0"/>
    <n v="32"/>
    <b v="1"/>
    <s v="music/pop"/>
    <n v="1.4155"/>
    <n v="62.5"/>
    <x v="4"/>
    <x v="27"/>
    <x v="1650"/>
    <d v="2013-10-09T10:27:17"/>
  </r>
  <r>
    <n v="2000"/>
    <n v="2015"/>
    <x v="0"/>
    <x v="0"/>
    <s v="USD"/>
    <n v="1303801140"/>
    <n v="1300916220"/>
    <b v="0"/>
    <n v="20"/>
    <b v="1"/>
    <s v="music/pop"/>
    <n v="1.0075000000000001"/>
    <n v="100"/>
    <x v="4"/>
    <x v="27"/>
    <x v="1651"/>
    <d v="2011-04-26T06:59:00"/>
  </r>
  <r>
    <n v="4500"/>
    <n v="4530"/>
    <x v="0"/>
    <x v="0"/>
    <s v="USD"/>
    <n v="1385297393"/>
    <n v="1382701793"/>
    <b v="0"/>
    <n v="70"/>
    <b v="1"/>
    <s v="music/pop"/>
    <n v="1.0066666666666666"/>
    <n v="64.285714285714292"/>
    <x v="4"/>
    <x v="27"/>
    <x v="1652"/>
    <d v="2013-11-24T12:49:53"/>
  </r>
  <r>
    <n v="5000"/>
    <n v="8711.52"/>
    <x v="0"/>
    <x v="0"/>
    <s v="USD"/>
    <n v="1303675296"/>
    <n v="1300996896"/>
    <b v="0"/>
    <n v="168"/>
    <b v="1"/>
    <s v="music/pop"/>
    <n v="1.7423040000000001"/>
    <n v="29.761904761904763"/>
    <x v="4"/>
    <x v="27"/>
    <x v="1653"/>
    <d v="2011-04-24T20:01:36"/>
  </r>
  <r>
    <n v="1100"/>
    <n v="1319"/>
    <x v="0"/>
    <x v="0"/>
    <s v="USD"/>
    <n v="1334784160"/>
    <n v="1332192160"/>
    <b v="0"/>
    <n v="34"/>
    <b v="1"/>
    <s v="music/pop"/>
    <n v="1.199090909090909"/>
    <n v="32.352941176470587"/>
    <x v="4"/>
    <x v="27"/>
    <x v="1654"/>
    <d v="2012-04-18T21:22:40"/>
  </r>
  <r>
    <n v="1500"/>
    <n v="2143"/>
    <x v="0"/>
    <x v="0"/>
    <s v="USD"/>
    <n v="1333648820"/>
    <n v="1331060420"/>
    <b v="0"/>
    <n v="48"/>
    <b v="1"/>
    <s v="music/pop"/>
    <n v="1.4286666666666668"/>
    <n v="31.25"/>
    <x v="4"/>
    <x v="27"/>
    <x v="1655"/>
    <d v="2012-04-05T18:00:20"/>
  </r>
  <r>
    <n v="7500"/>
    <n v="7525.12"/>
    <x v="0"/>
    <x v="0"/>
    <s v="USD"/>
    <n v="1355437052"/>
    <n v="1352845052"/>
    <b v="0"/>
    <n v="48"/>
    <b v="1"/>
    <s v="music/pop"/>
    <n v="1.0033493333333334"/>
    <n v="156.25"/>
    <x v="4"/>
    <x v="27"/>
    <x v="1656"/>
    <d v="2012-12-13T22:17:32"/>
  </r>
  <r>
    <n v="25000"/>
    <n v="26233.45"/>
    <x v="0"/>
    <x v="0"/>
    <s v="USD"/>
    <n v="1337885168"/>
    <n v="1335293168"/>
    <b v="0"/>
    <n v="221"/>
    <b v="1"/>
    <s v="music/pop"/>
    <n v="1.0493380000000001"/>
    <n v="113.12217194570135"/>
    <x v="4"/>
    <x v="27"/>
    <x v="1657"/>
    <d v="2012-05-24T18:46:08"/>
  </r>
  <r>
    <n v="6000"/>
    <n v="7934"/>
    <x v="0"/>
    <x v="0"/>
    <s v="USD"/>
    <n v="1355840400"/>
    <n v="1352524767"/>
    <b v="0"/>
    <n v="107"/>
    <b v="1"/>
    <s v="music/pop"/>
    <n v="1.3223333333333334"/>
    <n v="56.074766355140184"/>
    <x v="4"/>
    <x v="27"/>
    <x v="1658"/>
    <d v="2012-12-18T14:20:00"/>
  </r>
  <r>
    <n v="500"/>
    <n v="564"/>
    <x v="0"/>
    <x v="1"/>
    <s v="GBP"/>
    <n v="1387281600"/>
    <n v="1384811721"/>
    <b v="0"/>
    <n v="45"/>
    <b v="1"/>
    <s v="music/pop"/>
    <n v="1.1279999999999999"/>
    <n v="11.111111111111111"/>
    <x v="4"/>
    <x v="27"/>
    <x v="1659"/>
    <d v="2013-12-17T12:00:00"/>
  </r>
  <r>
    <n v="80"/>
    <n v="1003"/>
    <x v="0"/>
    <x v="13"/>
    <s v="EUR"/>
    <n v="1462053540"/>
    <n v="1459355950"/>
    <b v="0"/>
    <n v="36"/>
    <b v="1"/>
    <s v="music/pop"/>
    <n v="12.5375"/>
    <n v="2.2222222222222223"/>
    <x v="4"/>
    <x v="27"/>
    <x v="1660"/>
    <d v="2016-04-30T21:59:00"/>
  </r>
  <r>
    <n v="7900"/>
    <n v="8098"/>
    <x v="0"/>
    <x v="15"/>
    <s v="EUR"/>
    <n v="1453064400"/>
    <n v="1449359831"/>
    <b v="0"/>
    <n v="101"/>
    <b v="1"/>
    <s v="music/pop"/>
    <n v="1.0250632911392406"/>
    <n v="78.21782178217822"/>
    <x v="4"/>
    <x v="27"/>
    <x v="1661"/>
    <d v="2016-01-17T21:00:00"/>
  </r>
  <r>
    <n v="8000"/>
    <n v="8211"/>
    <x v="0"/>
    <x v="0"/>
    <s v="USD"/>
    <n v="1325310336"/>
    <n v="1320122736"/>
    <b v="0"/>
    <n v="62"/>
    <b v="1"/>
    <s v="music/pop"/>
    <n v="1.026375"/>
    <n v="129.03225806451613"/>
    <x v="4"/>
    <x v="27"/>
    <x v="1662"/>
    <d v="2011-12-31T05:45:36"/>
  </r>
  <r>
    <n v="1000"/>
    <n v="1080"/>
    <x v="0"/>
    <x v="0"/>
    <s v="USD"/>
    <n v="1422750707"/>
    <n v="1420158707"/>
    <b v="0"/>
    <n v="32"/>
    <b v="1"/>
    <s v="music/pop"/>
    <n v="1.08"/>
    <n v="31.25"/>
    <x v="4"/>
    <x v="27"/>
    <x v="1663"/>
    <d v="2015-02-01T00:31:47"/>
  </r>
  <r>
    <n v="2500"/>
    <n v="3060.22"/>
    <x v="0"/>
    <x v="0"/>
    <s v="USD"/>
    <n v="1331870340"/>
    <n v="1328033818"/>
    <b v="0"/>
    <n v="89"/>
    <b v="1"/>
    <s v="music/pop"/>
    <n v="1.2240879999999998"/>
    <n v="28.089887640449437"/>
    <x v="4"/>
    <x v="27"/>
    <x v="1664"/>
    <d v="2012-03-16T03:59:00"/>
  </r>
  <r>
    <n v="3500"/>
    <n v="4181"/>
    <x v="0"/>
    <x v="0"/>
    <s v="USD"/>
    <n v="1298343600"/>
    <n v="1295624113"/>
    <b v="0"/>
    <n v="93"/>
    <b v="1"/>
    <s v="music/pop"/>
    <n v="1.1945714285714286"/>
    <n v="37.634408602150536"/>
    <x v="4"/>
    <x v="27"/>
    <x v="1665"/>
    <d v="2011-02-22T03:00:00"/>
  </r>
  <r>
    <n v="2500"/>
    <n v="4022"/>
    <x v="0"/>
    <x v="0"/>
    <s v="USD"/>
    <n v="1364447073"/>
    <n v="1361858673"/>
    <b v="0"/>
    <n v="98"/>
    <b v="1"/>
    <s v="music/pop"/>
    <n v="1.6088"/>
    <n v="25.510204081632654"/>
    <x v="4"/>
    <x v="27"/>
    <x v="1666"/>
    <d v="2013-03-28T05:04:33"/>
  </r>
  <r>
    <n v="3400"/>
    <n v="4313"/>
    <x v="0"/>
    <x v="0"/>
    <s v="USD"/>
    <n v="1394521140"/>
    <n v="1392169298"/>
    <b v="0"/>
    <n v="82"/>
    <b v="1"/>
    <s v="music/pop"/>
    <n v="1.2685294117647059"/>
    <n v="41.463414634146339"/>
    <x v="4"/>
    <x v="27"/>
    <x v="1667"/>
    <d v="2014-03-11T06:59:00"/>
  </r>
  <r>
    <n v="8000"/>
    <n v="8211"/>
    <x v="0"/>
    <x v="0"/>
    <s v="USD"/>
    <n v="1322454939"/>
    <n v="1319859339"/>
    <b v="0"/>
    <n v="116"/>
    <b v="1"/>
    <s v="music/pop"/>
    <n v="1.026375"/>
    <n v="68.965517241379317"/>
    <x v="4"/>
    <x v="27"/>
    <x v="1668"/>
    <d v="2011-11-28T04:35:39"/>
  </r>
  <r>
    <n v="2000"/>
    <n v="2795"/>
    <x v="0"/>
    <x v="0"/>
    <s v="USD"/>
    <n v="1464729276"/>
    <n v="1459545276"/>
    <b v="0"/>
    <n v="52"/>
    <b v="1"/>
    <s v="music/pop"/>
    <n v="1.3975"/>
    <n v="38.46153846153846"/>
    <x v="4"/>
    <x v="27"/>
    <x v="1669"/>
    <d v="2016-05-31T21:14:36"/>
  </r>
  <r>
    <n v="1000"/>
    <n v="1026"/>
    <x v="0"/>
    <x v="0"/>
    <s v="USD"/>
    <n v="1278302400"/>
    <n v="1273961999"/>
    <b v="0"/>
    <n v="23"/>
    <b v="1"/>
    <s v="music/pop"/>
    <n v="1.026"/>
    <n v="43.478260869565219"/>
    <x v="4"/>
    <x v="27"/>
    <x v="1670"/>
    <d v="2010-07-05T04:00:00"/>
  </r>
  <r>
    <n v="2000"/>
    <n v="2013.47"/>
    <x v="0"/>
    <x v="0"/>
    <s v="USD"/>
    <n v="1470056614"/>
    <n v="1467464614"/>
    <b v="0"/>
    <n v="77"/>
    <b v="1"/>
    <s v="music/pop"/>
    <n v="1.0067349999999999"/>
    <n v="25.974025974025974"/>
    <x v="4"/>
    <x v="27"/>
    <x v="1671"/>
    <d v="2016-08-01T13:03:34"/>
  </r>
  <r>
    <n v="1700"/>
    <n v="1920"/>
    <x v="0"/>
    <x v="0"/>
    <s v="USD"/>
    <n v="1338824730"/>
    <n v="1336232730"/>
    <b v="0"/>
    <n v="49"/>
    <b v="1"/>
    <s v="music/pop"/>
    <n v="1.1294117647058823"/>
    <n v="34.693877551020407"/>
    <x v="4"/>
    <x v="27"/>
    <x v="1672"/>
    <d v="2012-06-04T15:45:30"/>
  </r>
  <r>
    <n v="2100"/>
    <n v="2690"/>
    <x v="0"/>
    <x v="0"/>
    <s v="USD"/>
    <n v="1425675892"/>
    <n v="1423083892"/>
    <b v="0"/>
    <n v="59"/>
    <b v="1"/>
    <s v="music/pop"/>
    <n v="1.2809523809523808"/>
    <n v="35.593220338983052"/>
    <x v="4"/>
    <x v="27"/>
    <x v="1673"/>
    <d v="2015-03-06T21:04:52"/>
  </r>
  <r>
    <n v="5000"/>
    <n v="10085"/>
    <x v="0"/>
    <x v="0"/>
    <s v="USD"/>
    <n v="1471503540"/>
    <n v="1468852306"/>
    <b v="0"/>
    <n v="113"/>
    <b v="1"/>
    <s v="music/pop"/>
    <n v="2.0169999999999999"/>
    <n v="44.247787610619469"/>
    <x v="4"/>
    <x v="27"/>
    <x v="1674"/>
    <d v="2016-08-18T06:59:00"/>
  </r>
  <r>
    <n v="1000"/>
    <n v="1374.16"/>
    <x v="0"/>
    <x v="0"/>
    <s v="USD"/>
    <n v="1318802580"/>
    <n v="1316194540"/>
    <b v="0"/>
    <n v="34"/>
    <b v="1"/>
    <s v="music/pop"/>
    <n v="1.37416"/>
    <n v="29.411764705882351"/>
    <x v="4"/>
    <x v="27"/>
    <x v="1675"/>
    <d v="2011-10-16T22:03:00"/>
  </r>
  <r>
    <n v="3000"/>
    <n v="3460"/>
    <x v="0"/>
    <x v="0"/>
    <s v="USD"/>
    <n v="1334980740"/>
    <n v="1330968347"/>
    <b v="0"/>
    <n v="42"/>
    <b v="1"/>
    <s v="music/pop"/>
    <n v="1.1533333333333333"/>
    <n v="71.428571428571431"/>
    <x v="4"/>
    <x v="27"/>
    <x v="1676"/>
    <d v="2012-04-21T03:59:00"/>
  </r>
  <r>
    <n v="6000"/>
    <n v="6700"/>
    <x v="0"/>
    <x v="3"/>
    <s v="EUR"/>
    <n v="1460786340"/>
    <n v="1455615976"/>
    <b v="0"/>
    <n v="42"/>
    <b v="1"/>
    <s v="music/pop"/>
    <n v="1.1166666666666667"/>
    <n v="142.85714285714286"/>
    <x v="4"/>
    <x v="27"/>
    <x v="1677"/>
    <d v="2016-04-16T05:59:00"/>
  </r>
  <r>
    <n v="1500"/>
    <n v="1776"/>
    <x v="0"/>
    <x v="0"/>
    <s v="USD"/>
    <n v="1391718671"/>
    <n v="1390509071"/>
    <b v="0"/>
    <n v="49"/>
    <b v="1"/>
    <s v="music/pop"/>
    <n v="1.1839999999999999"/>
    <n v="30.612244897959183"/>
    <x v="4"/>
    <x v="27"/>
    <x v="1678"/>
    <d v="2014-02-06T20:31:11"/>
  </r>
  <r>
    <n v="2000"/>
    <n v="3500"/>
    <x v="0"/>
    <x v="0"/>
    <s v="USD"/>
    <n v="1311298745"/>
    <n v="1309311545"/>
    <b v="0"/>
    <n v="56"/>
    <b v="1"/>
    <s v="music/pop"/>
    <n v="1.75"/>
    <n v="35.714285714285715"/>
    <x v="4"/>
    <x v="27"/>
    <x v="1679"/>
    <d v="2011-07-22T01:39:05"/>
  </r>
  <r>
    <n v="1000"/>
    <n v="1175"/>
    <x v="0"/>
    <x v="0"/>
    <s v="USD"/>
    <n v="1405188667"/>
    <n v="1402596667"/>
    <b v="0"/>
    <n v="25"/>
    <b v="1"/>
    <s v="music/pop"/>
    <n v="1.175"/>
    <n v="40"/>
    <x v="4"/>
    <x v="27"/>
    <x v="1680"/>
    <d v="2014-07-12T18:11:07"/>
  </r>
  <r>
    <n v="65000"/>
    <n v="65924.38"/>
    <x v="3"/>
    <x v="0"/>
    <s v="USD"/>
    <n v="1490752800"/>
    <n v="1486522484"/>
    <b v="0"/>
    <n v="884"/>
    <b v="0"/>
    <s v="music/faith"/>
    <n v="1.0142212307692309"/>
    <n v="73.529411764705884"/>
    <x v="4"/>
    <x v="28"/>
    <x v="1681"/>
    <d v="2017-03-29T02:00:00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3500"/>
    <n v="760"/>
    <x v="3"/>
    <x v="6"/>
    <s v="EUR"/>
    <n v="1491590738"/>
    <n v="1489517138"/>
    <b v="0"/>
    <n v="10"/>
    <b v="0"/>
    <s v="music/faith"/>
    <n v="0.21714285714285714"/>
    <n v="350"/>
    <x v="4"/>
    <x v="28"/>
    <x v="1683"/>
    <d v="2017-04-07T18:45:38"/>
  </r>
  <r>
    <n v="8000"/>
    <n v="8730"/>
    <x v="3"/>
    <x v="0"/>
    <s v="USD"/>
    <n v="1489775641"/>
    <n v="1487360041"/>
    <b v="0"/>
    <n v="101"/>
    <b v="0"/>
    <s v="music/faith"/>
    <n v="1.0912500000000001"/>
    <n v="79.207920792079207"/>
    <x v="4"/>
    <x v="28"/>
    <x v="1684"/>
    <d v="2017-03-17T18:34:01"/>
  </r>
  <r>
    <n v="350"/>
    <n v="360"/>
    <x v="3"/>
    <x v="0"/>
    <s v="USD"/>
    <n v="1490331623"/>
    <n v="1487743223"/>
    <b v="0"/>
    <n v="15"/>
    <b v="0"/>
    <s v="music/faith"/>
    <n v="1.0285714285714285"/>
    <n v="23.333333333333332"/>
    <x v="4"/>
    <x v="28"/>
    <x v="1685"/>
    <d v="2017-03-24T05:00:23"/>
  </r>
  <r>
    <n v="5000"/>
    <n v="18"/>
    <x v="3"/>
    <x v="5"/>
    <s v="CAD"/>
    <n v="1493320519"/>
    <n v="1488140119"/>
    <b v="0"/>
    <n v="1"/>
    <b v="0"/>
    <s v="music/faith"/>
    <n v="3.5999999999999999E-3"/>
    <n v="5000"/>
    <x v="4"/>
    <x v="28"/>
    <x v="1686"/>
    <d v="2017-04-27T19:15:19"/>
  </r>
  <r>
    <n v="10000"/>
    <n v="3125"/>
    <x v="3"/>
    <x v="0"/>
    <s v="USD"/>
    <n v="1491855300"/>
    <n v="1488935245"/>
    <b v="0"/>
    <n v="39"/>
    <b v="0"/>
    <s v="music/faith"/>
    <n v="0.3125"/>
    <n v="256.41025641025641"/>
    <x v="4"/>
    <x v="28"/>
    <x v="1687"/>
    <d v="2017-04-10T20:15:00"/>
  </r>
  <r>
    <n v="4000"/>
    <n v="1772"/>
    <x v="3"/>
    <x v="0"/>
    <s v="USD"/>
    <n v="1491738594"/>
    <n v="1489150194"/>
    <b v="0"/>
    <n v="7"/>
    <b v="0"/>
    <s v="music/faith"/>
    <n v="0.443"/>
    <n v="571.42857142857144"/>
    <x v="4"/>
    <x v="28"/>
    <x v="1688"/>
    <d v="2017-04-09T11:49:54"/>
  </r>
  <r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2500"/>
    <n v="635"/>
    <x v="3"/>
    <x v="0"/>
    <s v="USD"/>
    <n v="1491470442"/>
    <n v="1488882042"/>
    <b v="0"/>
    <n v="11"/>
    <b v="0"/>
    <s v="music/faith"/>
    <n v="0.254"/>
    <n v="227.27272727272728"/>
    <x v="4"/>
    <x v="28"/>
    <x v="1690"/>
    <d v="2017-04-06T09:20:42"/>
  </r>
  <r>
    <n v="30000"/>
    <n v="10042"/>
    <x v="3"/>
    <x v="0"/>
    <s v="USD"/>
    <n v="1491181200"/>
    <n v="1488387008"/>
    <b v="0"/>
    <n v="38"/>
    <b v="0"/>
    <s v="music/faith"/>
    <n v="0.33473333333333333"/>
    <n v="789.47368421052636"/>
    <x v="4"/>
    <x v="28"/>
    <x v="1691"/>
    <d v="2017-04-03T01:00:00"/>
  </r>
  <r>
    <n v="5000"/>
    <n v="2390"/>
    <x v="3"/>
    <x v="0"/>
    <s v="USD"/>
    <n v="1490572740"/>
    <n v="1487734667"/>
    <b v="0"/>
    <n v="15"/>
    <b v="0"/>
    <s v="music/faith"/>
    <n v="0.47799999999999998"/>
    <n v="333.33333333333331"/>
    <x v="4"/>
    <x v="28"/>
    <x v="1692"/>
    <d v="2017-03-26T23:59:00"/>
  </r>
  <r>
    <n v="3000"/>
    <n v="280"/>
    <x v="3"/>
    <x v="1"/>
    <s v="GBP"/>
    <n v="1491768000"/>
    <n v="1489097112"/>
    <b v="0"/>
    <n v="8"/>
    <b v="0"/>
    <s v="music/faith"/>
    <n v="9.3333333333333338E-2"/>
    <n v="375"/>
    <x v="4"/>
    <x v="28"/>
    <x v="1693"/>
    <d v="2017-04-09T20:00:00"/>
  </r>
  <r>
    <n v="10000"/>
    <n v="5"/>
    <x v="3"/>
    <x v="0"/>
    <s v="USD"/>
    <n v="1490589360"/>
    <n v="1488038674"/>
    <b v="0"/>
    <n v="1"/>
    <b v="0"/>
    <s v="music/faith"/>
    <n v="5.0000000000000001E-4"/>
    <n v="10000"/>
    <x v="4"/>
    <x v="28"/>
    <x v="1694"/>
    <d v="2017-03-27T04:36:00"/>
  </r>
  <r>
    <n v="12000"/>
    <n v="1405"/>
    <x v="3"/>
    <x v="0"/>
    <s v="USD"/>
    <n v="1491786000"/>
    <n v="1488847514"/>
    <b v="0"/>
    <n v="23"/>
    <b v="0"/>
    <s v="music/faith"/>
    <n v="0.11708333333333333"/>
    <n v="521.73913043478262"/>
    <x v="4"/>
    <x v="28"/>
    <x v="1695"/>
    <d v="2017-04-10T01:00:00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2500"/>
    <n v="2526"/>
    <x v="3"/>
    <x v="0"/>
    <s v="USD"/>
    <n v="1491781648"/>
    <n v="1489193248"/>
    <b v="0"/>
    <n v="22"/>
    <b v="0"/>
    <s v="music/faith"/>
    <n v="0.20208000000000001"/>
    <n v="568.18181818181813"/>
    <x v="4"/>
    <x v="28"/>
    <x v="1697"/>
    <d v="2017-04-09T23:47: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5105"/>
    <n v="216"/>
    <x v="3"/>
    <x v="0"/>
    <s v="USD"/>
    <n v="1491943445"/>
    <n v="1489351445"/>
    <b v="0"/>
    <n v="4"/>
    <b v="0"/>
    <s v="music/faith"/>
    <n v="4.2311459353574929E-2"/>
    <n v="1276.25"/>
    <x v="4"/>
    <x v="28"/>
    <x v="1699"/>
    <d v="2017-04-11T20:44:05"/>
  </r>
  <r>
    <n v="20000"/>
    <n v="5212"/>
    <x v="3"/>
    <x v="0"/>
    <s v="USD"/>
    <n v="1491019200"/>
    <n v="1488418990"/>
    <b v="0"/>
    <n v="79"/>
    <b v="0"/>
    <s v="music/faith"/>
    <n v="0.2606"/>
    <n v="253.16455696202533"/>
    <x v="4"/>
    <x v="28"/>
    <x v="1700"/>
    <d v="2017-04-01T04:00:00"/>
  </r>
  <r>
    <n v="5050"/>
    <n v="10"/>
    <x v="2"/>
    <x v="0"/>
    <s v="USD"/>
    <n v="1421337405"/>
    <n v="1418745405"/>
    <b v="0"/>
    <n v="2"/>
    <b v="0"/>
    <s v="music/faith"/>
    <n v="1.9801980198019802E-3"/>
    <n v="2525"/>
    <x v="4"/>
    <x v="28"/>
    <x v="1701"/>
    <d v="2015-01-15T15:56:45"/>
  </r>
  <r>
    <n v="16500"/>
    <n v="1"/>
    <x v="2"/>
    <x v="0"/>
    <s v="USD"/>
    <n v="1427745150"/>
    <n v="1425156750"/>
    <b v="0"/>
    <n v="1"/>
    <b v="0"/>
    <s v="music/faith"/>
    <n v="6.0606060606060605E-5"/>
    <n v="16500"/>
    <x v="4"/>
    <x v="28"/>
    <x v="1702"/>
    <d v="2015-03-30T19:52:30"/>
  </r>
  <r>
    <n v="5000"/>
    <n v="51"/>
    <x v="2"/>
    <x v="0"/>
    <s v="USD"/>
    <n v="1441003537"/>
    <n v="1435819537"/>
    <b v="0"/>
    <n v="2"/>
    <b v="0"/>
    <s v="music/faith"/>
    <n v="1.0200000000000001E-2"/>
    <n v="2500"/>
    <x v="4"/>
    <x v="28"/>
    <x v="1703"/>
    <d v="2015-08-31T06:45:37"/>
  </r>
  <r>
    <n v="2000"/>
    <n v="1302"/>
    <x v="2"/>
    <x v="0"/>
    <s v="USD"/>
    <n v="1424056873"/>
    <n v="1421464873"/>
    <b v="0"/>
    <n v="11"/>
    <b v="0"/>
    <s v="music/faith"/>
    <n v="0.65100000000000002"/>
    <n v="181.81818181818181"/>
    <x v="4"/>
    <x v="28"/>
    <x v="1704"/>
    <d v="2015-02-16T03:21:13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5000"/>
    <n v="487"/>
    <x v="2"/>
    <x v="0"/>
    <s v="USD"/>
    <n v="1459181895"/>
    <n v="1456593495"/>
    <b v="0"/>
    <n v="9"/>
    <b v="0"/>
    <s v="music/faith"/>
    <n v="9.74E-2"/>
    <n v="555.55555555555554"/>
    <x v="4"/>
    <x v="28"/>
    <x v="1707"/>
    <d v="2016-03-28T16:18:15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50"/>
    <n v="85"/>
    <x v="2"/>
    <x v="0"/>
    <s v="USD"/>
    <n v="1409513940"/>
    <n v="1405949514"/>
    <b v="0"/>
    <n v="4"/>
    <b v="0"/>
    <s v="music/faith"/>
    <n v="4.8571428571428571E-2"/>
    <n v="437.5"/>
    <x v="4"/>
    <x v="28"/>
    <x v="1709"/>
    <d v="2014-08-31T19:39:00"/>
  </r>
  <r>
    <n v="5000"/>
    <n v="34"/>
    <x v="2"/>
    <x v="12"/>
    <s v="EUR"/>
    <n v="1453122000"/>
    <n v="1449151888"/>
    <b v="0"/>
    <n v="1"/>
    <b v="0"/>
    <s v="music/faith"/>
    <n v="6.7999999999999996E-3"/>
    <n v="5000"/>
    <x v="4"/>
    <x v="28"/>
    <x v="1710"/>
    <d v="2016-01-18T13:00:00"/>
  </r>
  <r>
    <n v="10000"/>
    <n v="1050"/>
    <x v="2"/>
    <x v="0"/>
    <s v="USD"/>
    <n v="1409585434"/>
    <n v="1406907034"/>
    <b v="0"/>
    <n v="2"/>
    <b v="0"/>
    <s v="music/faith"/>
    <n v="0.105"/>
    <n v="5000"/>
    <x v="4"/>
    <x v="28"/>
    <x v="1711"/>
    <d v="2014-09-01T15:30:34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3000"/>
    <n v="50"/>
    <x v="2"/>
    <x v="0"/>
    <s v="USD"/>
    <n v="1412536412"/>
    <n v="1409944412"/>
    <b v="0"/>
    <n v="1"/>
    <b v="0"/>
    <s v="music/faith"/>
    <n v="1.6666666666666666E-2"/>
    <n v="3000"/>
    <x v="4"/>
    <x v="28"/>
    <x v="1713"/>
    <d v="2014-10-05T19:13:32"/>
  </r>
  <r>
    <n v="25000"/>
    <n v="1967"/>
    <x v="2"/>
    <x v="0"/>
    <s v="USD"/>
    <n v="1430517761"/>
    <n v="1427925761"/>
    <b v="0"/>
    <n v="17"/>
    <b v="0"/>
    <s v="music/faith"/>
    <n v="7.868E-2"/>
    <n v="1470.5882352941176"/>
    <x v="4"/>
    <x v="28"/>
    <x v="1714"/>
    <d v="2015-05-01T22:02:41"/>
  </r>
  <r>
    <n v="5000"/>
    <n v="11"/>
    <x v="2"/>
    <x v="0"/>
    <s v="USD"/>
    <n v="1427772120"/>
    <n v="1425186785"/>
    <b v="0"/>
    <n v="2"/>
    <b v="0"/>
    <s v="music/faith"/>
    <n v="2.2000000000000001E-3"/>
    <n v="2500"/>
    <x v="4"/>
    <x v="28"/>
    <x v="1715"/>
    <d v="2015-03-31T03:22:00"/>
  </r>
  <r>
    <n v="2000"/>
    <n v="150"/>
    <x v="2"/>
    <x v="0"/>
    <s v="USD"/>
    <n v="1481295099"/>
    <n v="1477835499"/>
    <b v="0"/>
    <n v="3"/>
    <b v="0"/>
    <s v="music/faith"/>
    <n v="7.4999999999999997E-2"/>
    <n v="666.66666666666663"/>
    <x v="4"/>
    <x v="28"/>
    <x v="1716"/>
    <d v="2016-12-09T14:51:39"/>
  </r>
  <r>
    <n v="3265"/>
    <n v="1395"/>
    <x v="2"/>
    <x v="0"/>
    <s v="USD"/>
    <n v="1461211200"/>
    <n v="1459467238"/>
    <b v="0"/>
    <n v="41"/>
    <b v="0"/>
    <s v="music/faith"/>
    <n v="0.42725880551301687"/>
    <n v="79.634146341463421"/>
    <x v="4"/>
    <x v="28"/>
    <x v="1717"/>
    <d v="2016-04-21T04:00:00"/>
  </r>
  <r>
    <n v="35000"/>
    <n v="75"/>
    <x v="2"/>
    <x v="0"/>
    <s v="USD"/>
    <n v="1463201940"/>
    <n v="1459435149"/>
    <b v="0"/>
    <n v="2"/>
    <b v="0"/>
    <s v="music/faith"/>
    <n v="2.142857142857143E-3"/>
    <n v="17500"/>
    <x v="4"/>
    <x v="28"/>
    <x v="1718"/>
    <d v="2016-05-14T04:59:00"/>
  </r>
  <r>
    <n v="4000"/>
    <n v="35"/>
    <x v="2"/>
    <x v="0"/>
    <s v="USD"/>
    <n v="1410958191"/>
    <n v="1408366191"/>
    <b v="0"/>
    <n v="3"/>
    <b v="0"/>
    <s v="music/faith"/>
    <n v="8.7500000000000008E-3"/>
    <n v="1333.3333333333333"/>
    <x v="4"/>
    <x v="28"/>
    <x v="1719"/>
    <d v="2014-09-17T12:49:51"/>
  </r>
  <r>
    <n v="4000"/>
    <n v="225"/>
    <x v="2"/>
    <x v="0"/>
    <s v="USD"/>
    <n v="1415562471"/>
    <n v="1412966871"/>
    <b v="0"/>
    <n v="8"/>
    <b v="0"/>
    <s v="music/faith"/>
    <n v="5.6250000000000001E-2"/>
    <n v="500"/>
    <x v="4"/>
    <x v="28"/>
    <x v="1720"/>
    <d v="2014-11-09T19:47:51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2880"/>
    <n v="1"/>
    <x v="2"/>
    <x v="0"/>
    <s v="USD"/>
    <n v="1459642200"/>
    <n v="1456441429"/>
    <b v="0"/>
    <n v="1"/>
    <b v="0"/>
    <s v="music/faith"/>
    <n v="3.4722222222222224E-4"/>
    <n v="2880"/>
    <x v="4"/>
    <x v="28"/>
    <x v="1722"/>
    <d v="2016-04-03T00:10:00"/>
  </r>
  <r>
    <n v="10000"/>
    <n v="650"/>
    <x v="2"/>
    <x v="0"/>
    <s v="USD"/>
    <n v="1435730400"/>
    <n v="1430855315"/>
    <b v="0"/>
    <n v="3"/>
    <b v="0"/>
    <s v="music/faith"/>
    <n v="6.5000000000000002E-2"/>
    <n v="3333.3333333333335"/>
    <x v="4"/>
    <x v="28"/>
    <x v="1723"/>
    <d v="2015-07-01T06:00:00"/>
  </r>
  <r>
    <n v="6000"/>
    <n v="35"/>
    <x v="2"/>
    <x v="0"/>
    <s v="USD"/>
    <n v="1414707762"/>
    <n v="1412115762"/>
    <b v="0"/>
    <n v="4"/>
    <b v="0"/>
    <s v="music/faith"/>
    <n v="5.8333333333333336E-3"/>
    <n v="1500"/>
    <x v="4"/>
    <x v="28"/>
    <x v="1724"/>
    <d v="2014-10-30T22:22:42"/>
  </r>
  <r>
    <n v="5500"/>
    <n v="560"/>
    <x v="2"/>
    <x v="0"/>
    <s v="USD"/>
    <n v="1408922049"/>
    <n v="1406330049"/>
    <b v="0"/>
    <n v="9"/>
    <b v="0"/>
    <s v="music/faith"/>
    <n v="0.10181818181818182"/>
    <n v="611.11111111111109"/>
    <x v="4"/>
    <x v="28"/>
    <x v="1725"/>
    <d v="2014-08-24T23:14:09"/>
  </r>
  <r>
    <n v="6500"/>
    <n v="2196"/>
    <x v="2"/>
    <x v="0"/>
    <s v="USD"/>
    <n v="1403906664"/>
    <n v="1401401064"/>
    <b v="0"/>
    <n v="16"/>
    <b v="0"/>
    <s v="music/faith"/>
    <n v="0.33784615384615385"/>
    <n v="406.25"/>
    <x v="4"/>
    <x v="28"/>
    <x v="1726"/>
    <d v="2014-06-27T22:04:24"/>
  </r>
  <r>
    <n v="3000"/>
    <n v="1"/>
    <x v="2"/>
    <x v="1"/>
    <s v="GBP"/>
    <n v="1428231600"/>
    <n v="1423520177"/>
    <b v="0"/>
    <n v="1"/>
    <b v="0"/>
    <s v="music/faith"/>
    <n v="3.3333333333333332E-4"/>
    <n v="3000"/>
    <x v="4"/>
    <x v="28"/>
    <x v="1727"/>
    <d v="2015-04-05T11:00:00"/>
  </r>
  <r>
    <n v="1250"/>
    <n v="855"/>
    <x v="2"/>
    <x v="0"/>
    <s v="USD"/>
    <n v="1445439674"/>
    <n v="1442847674"/>
    <b v="0"/>
    <n v="7"/>
    <b v="0"/>
    <s v="music/faith"/>
    <n v="0.68400000000000005"/>
    <n v="178.57142857142858"/>
    <x v="4"/>
    <x v="28"/>
    <x v="1728"/>
    <d v="2015-10-21T15:01:14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4500"/>
    <n v="1"/>
    <x v="2"/>
    <x v="0"/>
    <s v="USD"/>
    <n v="1431046356"/>
    <n v="1428454356"/>
    <b v="0"/>
    <n v="1"/>
    <b v="0"/>
    <s v="music/faith"/>
    <n v="2.2222222222222223E-4"/>
    <n v="4500"/>
    <x v="4"/>
    <x v="28"/>
    <x v="1734"/>
    <d v="2015-05-08T00:52:36"/>
  </r>
  <r>
    <n v="1000"/>
    <n v="110"/>
    <x v="2"/>
    <x v="0"/>
    <s v="USD"/>
    <n v="1470598345"/>
    <n v="1468006345"/>
    <b v="0"/>
    <n v="2"/>
    <b v="0"/>
    <s v="music/faith"/>
    <n v="0.11"/>
    <n v="500"/>
    <x v="4"/>
    <x v="28"/>
    <x v="1735"/>
    <d v="2016-08-07T19:32:25"/>
  </r>
  <r>
    <n v="3000"/>
    <n v="22"/>
    <x v="2"/>
    <x v="0"/>
    <s v="USD"/>
    <n v="1447018833"/>
    <n v="1444423233"/>
    <b v="0"/>
    <n v="1"/>
    <b v="0"/>
    <s v="music/faith"/>
    <n v="7.3333333333333332E-3"/>
    <n v="3000"/>
    <x v="4"/>
    <x v="28"/>
    <x v="1736"/>
    <d v="2015-11-08T21:40:33"/>
  </r>
  <r>
    <n v="4000"/>
    <n v="850"/>
    <x v="2"/>
    <x v="0"/>
    <s v="USD"/>
    <n v="1437432392"/>
    <n v="1434840392"/>
    <b v="0"/>
    <n v="15"/>
    <b v="0"/>
    <s v="music/faith"/>
    <n v="0.21249999999999999"/>
    <n v="266.66666666666669"/>
    <x v="4"/>
    <x v="28"/>
    <x v="1737"/>
    <d v="2015-07-20T22:46:32"/>
  </r>
  <r>
    <n v="5000"/>
    <n v="20"/>
    <x v="2"/>
    <x v="0"/>
    <s v="USD"/>
    <n v="1412283542"/>
    <n v="1409691542"/>
    <b v="0"/>
    <n v="1"/>
    <b v="0"/>
    <s v="music/faith"/>
    <n v="4.0000000000000001E-3"/>
    <n v="5000"/>
    <x v="4"/>
    <x v="28"/>
    <x v="1738"/>
    <d v="2014-10-02T20:59:02"/>
  </r>
  <r>
    <n v="1000"/>
    <n v="1"/>
    <x v="2"/>
    <x v="0"/>
    <s v="USD"/>
    <n v="1462391932"/>
    <n v="1457297932"/>
    <b v="0"/>
    <n v="1"/>
    <b v="0"/>
    <s v="music/faith"/>
    <n v="1E-3"/>
    <n v="1000"/>
    <x v="4"/>
    <x v="28"/>
    <x v="1739"/>
    <d v="2016-05-04T19:58:52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200"/>
    <n v="1330"/>
    <x v="0"/>
    <x v="1"/>
    <s v="GBP"/>
    <n v="1433948671"/>
    <n v="1430060671"/>
    <b v="0"/>
    <n v="52"/>
    <b v="1"/>
    <s v="photography/photobooks"/>
    <n v="1.1083333333333334"/>
    <n v="23.076923076923077"/>
    <x v="8"/>
    <x v="20"/>
    <x v="1741"/>
    <d v="2015-06-10T15:04:31"/>
  </r>
  <r>
    <n v="2000"/>
    <n v="2175"/>
    <x v="0"/>
    <x v="0"/>
    <s v="USD"/>
    <n v="1483822800"/>
    <n v="1481058170"/>
    <b v="0"/>
    <n v="34"/>
    <b v="1"/>
    <s v="photography/photobooks"/>
    <n v="1.0874999999999999"/>
    <n v="58.823529411764703"/>
    <x v="8"/>
    <x v="20"/>
    <x v="1742"/>
    <d v="2017-01-07T21:00:00"/>
  </r>
  <r>
    <n v="6000"/>
    <n v="6025"/>
    <x v="0"/>
    <x v="0"/>
    <s v="USD"/>
    <n v="1472270340"/>
    <n v="1470348775"/>
    <b v="0"/>
    <n v="67"/>
    <b v="1"/>
    <s v="photography/photobooks"/>
    <n v="1.0041666666666667"/>
    <n v="89.552238805970148"/>
    <x v="8"/>
    <x v="20"/>
    <x v="1743"/>
    <d v="2016-08-27T03:59:00"/>
  </r>
  <r>
    <n v="5500"/>
    <n v="6515"/>
    <x v="0"/>
    <x v="1"/>
    <s v="GBP"/>
    <n v="1425821477"/>
    <n v="1421937077"/>
    <b v="0"/>
    <n v="70"/>
    <b v="1"/>
    <s v="photography/photobooks"/>
    <n v="1.1845454545454546"/>
    <n v="78.571428571428569"/>
    <x v="8"/>
    <x v="20"/>
    <x v="1744"/>
    <d v="2015-03-08T13:31:17"/>
  </r>
  <r>
    <n v="7000"/>
    <n v="7981"/>
    <x v="0"/>
    <x v="0"/>
    <s v="USD"/>
    <n v="1482372000"/>
    <n v="1479276838"/>
    <b v="0"/>
    <n v="89"/>
    <b v="1"/>
    <s v="photography/photobooks"/>
    <n v="1.1401428571428571"/>
    <n v="78.651685393258433"/>
    <x v="8"/>
    <x v="20"/>
    <x v="1745"/>
    <d v="2016-12-22T02:00:00"/>
  </r>
  <r>
    <n v="15000"/>
    <n v="22215"/>
    <x v="0"/>
    <x v="0"/>
    <s v="USD"/>
    <n v="1479952800"/>
    <n v="1477368867"/>
    <b v="0"/>
    <n v="107"/>
    <b v="1"/>
    <s v="photography/photobooks"/>
    <n v="1.4810000000000001"/>
    <n v="140.18691588785046"/>
    <x v="8"/>
    <x v="20"/>
    <x v="1746"/>
    <d v="2016-11-24T02:00:00"/>
  </r>
  <r>
    <n v="9000"/>
    <n v="9446"/>
    <x v="0"/>
    <x v="1"/>
    <s v="GBP"/>
    <n v="1447426800"/>
    <n v="1444904830"/>
    <b v="0"/>
    <n v="159"/>
    <b v="1"/>
    <s v="photography/photobooks"/>
    <n v="1.0495555555555556"/>
    <n v="56.60377358490566"/>
    <x v="8"/>
    <x v="20"/>
    <x v="1747"/>
    <d v="2015-11-13T15:00:00"/>
  </r>
  <r>
    <n v="50000"/>
    <n v="64974"/>
    <x v="0"/>
    <x v="5"/>
    <s v="CAD"/>
    <n v="1441234143"/>
    <n v="1438642143"/>
    <b v="0"/>
    <n v="181"/>
    <b v="1"/>
    <s v="photography/photobooks"/>
    <n v="1.29948"/>
    <n v="276.24309392265195"/>
    <x v="8"/>
    <x v="20"/>
    <x v="1748"/>
    <d v="2015-09-02T22:49:03"/>
  </r>
  <r>
    <n v="10050"/>
    <n v="12410.5"/>
    <x v="0"/>
    <x v="19"/>
    <s v="EUR"/>
    <n v="1488394800"/>
    <n v="1485213921"/>
    <b v="0"/>
    <n v="131"/>
    <b v="1"/>
    <s v="photography/photobooks"/>
    <n v="1.2348756218905472"/>
    <n v="76.717557251908403"/>
    <x v="8"/>
    <x v="20"/>
    <x v="1749"/>
    <d v="2017-03-01T19:00:00"/>
  </r>
  <r>
    <n v="5000"/>
    <n v="10081"/>
    <x v="0"/>
    <x v="0"/>
    <s v="USD"/>
    <n v="1461096304"/>
    <n v="1458936304"/>
    <b v="0"/>
    <n v="125"/>
    <b v="1"/>
    <s v="photography/photobooks"/>
    <n v="2.0162"/>
    <n v="40"/>
    <x v="8"/>
    <x v="20"/>
    <x v="1750"/>
    <d v="2016-04-19T20:05:04"/>
  </r>
  <r>
    <n v="10000"/>
    <n v="10290"/>
    <x v="0"/>
    <x v="0"/>
    <s v="USD"/>
    <n v="1426787123"/>
    <n v="1424198723"/>
    <b v="0"/>
    <n v="61"/>
    <b v="1"/>
    <s v="photography/photobooks"/>
    <n v="1.0289999999999999"/>
    <n v="163.9344262295082"/>
    <x v="8"/>
    <x v="20"/>
    <x v="1751"/>
    <d v="2015-03-19T17:45:23"/>
  </r>
  <r>
    <n v="1200"/>
    <n v="3122"/>
    <x v="0"/>
    <x v="1"/>
    <s v="GBP"/>
    <n v="1476425082"/>
    <n v="1473833082"/>
    <b v="0"/>
    <n v="90"/>
    <b v="1"/>
    <s v="photography/photobooks"/>
    <n v="2.6016666666666666"/>
    <n v="13.333333333333334"/>
    <x v="8"/>
    <x v="20"/>
    <x v="1752"/>
    <d v="2016-10-14T06:04:42"/>
  </r>
  <r>
    <n v="15000"/>
    <n v="16200"/>
    <x v="0"/>
    <x v="8"/>
    <s v="DKK"/>
    <n v="1458579568"/>
    <n v="1455991168"/>
    <b v="0"/>
    <n v="35"/>
    <b v="1"/>
    <s v="photography/photobooks"/>
    <n v="1.08"/>
    <n v="428.57142857142856"/>
    <x v="8"/>
    <x v="20"/>
    <x v="1753"/>
    <d v="2016-03-21T16:59:28"/>
  </r>
  <r>
    <n v="8500"/>
    <n v="9395"/>
    <x v="0"/>
    <x v="5"/>
    <s v="CAD"/>
    <n v="1428091353"/>
    <n v="1425502953"/>
    <b v="0"/>
    <n v="90"/>
    <b v="1"/>
    <s v="photography/photobooks"/>
    <n v="1.1052941176470588"/>
    <n v="94.444444444444443"/>
    <x v="8"/>
    <x v="20"/>
    <x v="1754"/>
    <d v="2015-04-03T20:02:33"/>
  </r>
  <r>
    <n v="25"/>
    <n v="30"/>
    <x v="0"/>
    <x v="0"/>
    <s v="USD"/>
    <n v="1444071361"/>
    <n v="1441479361"/>
    <b v="0"/>
    <n v="4"/>
    <b v="1"/>
    <s v="photography/photobooks"/>
    <n v="1.2"/>
    <n v="6.25"/>
    <x v="8"/>
    <x v="20"/>
    <x v="1755"/>
    <d v="2015-10-05T18:56:01"/>
  </r>
  <r>
    <n v="5500"/>
    <n v="5655.6"/>
    <x v="0"/>
    <x v="0"/>
    <s v="USD"/>
    <n v="1472443269"/>
    <n v="1468987269"/>
    <b v="0"/>
    <n v="120"/>
    <b v="1"/>
    <s v="photography/photobooks"/>
    <n v="1.0282909090909091"/>
    <n v="45.833333333333336"/>
    <x v="8"/>
    <x v="20"/>
    <x v="1756"/>
    <d v="2016-08-29T04:01:09"/>
  </r>
  <r>
    <n v="5000"/>
    <n v="5800"/>
    <x v="0"/>
    <x v="0"/>
    <s v="USD"/>
    <n v="1485631740"/>
    <n v="1483041083"/>
    <b v="0"/>
    <n v="14"/>
    <b v="1"/>
    <s v="photography/photobooks"/>
    <n v="1.1599999999999999"/>
    <n v="357.14285714285717"/>
    <x v="8"/>
    <x v="20"/>
    <x v="1757"/>
    <d v="2017-01-28T19:29:00"/>
  </r>
  <r>
    <n v="1000"/>
    <n v="1147"/>
    <x v="0"/>
    <x v="0"/>
    <s v="USD"/>
    <n v="1468536992"/>
    <n v="1463352992"/>
    <b v="0"/>
    <n v="27"/>
    <b v="1"/>
    <s v="photography/photobooks"/>
    <n v="1.147"/>
    <n v="37.037037037037038"/>
    <x v="8"/>
    <x v="20"/>
    <x v="1758"/>
    <d v="2016-07-14T22:56:32"/>
  </r>
  <r>
    <n v="5000"/>
    <n v="5330"/>
    <x v="0"/>
    <x v="0"/>
    <s v="USD"/>
    <n v="1427309629"/>
    <n v="1425585229"/>
    <b v="0"/>
    <n v="49"/>
    <b v="1"/>
    <s v="photography/photobooks"/>
    <n v="1.0660000000000001"/>
    <n v="102.04081632653062"/>
    <x v="8"/>
    <x v="20"/>
    <x v="1759"/>
    <d v="2015-03-25T18:53:49"/>
  </r>
  <r>
    <n v="5000"/>
    <n v="8272"/>
    <x v="0"/>
    <x v="0"/>
    <s v="USD"/>
    <n v="1456416513"/>
    <n v="1454688513"/>
    <b v="0"/>
    <n v="102"/>
    <b v="1"/>
    <s v="photography/photobooks"/>
    <n v="1.6544000000000001"/>
    <n v="49.019607843137258"/>
    <x v="8"/>
    <x v="20"/>
    <x v="1760"/>
    <d v="2016-02-25T16:08:33"/>
  </r>
  <r>
    <n v="100"/>
    <n v="155"/>
    <x v="0"/>
    <x v="1"/>
    <s v="GBP"/>
    <n v="1442065060"/>
    <n v="1437745060"/>
    <b v="0"/>
    <n v="3"/>
    <b v="1"/>
    <s v="photography/photobooks"/>
    <n v="1.55"/>
    <n v="33.333333333333336"/>
    <x v="8"/>
    <x v="20"/>
    <x v="1761"/>
    <d v="2015-09-12T13:37:40"/>
  </r>
  <r>
    <n v="100"/>
    <n v="885"/>
    <x v="0"/>
    <x v="0"/>
    <s v="USD"/>
    <n v="1457739245"/>
    <n v="1455147245"/>
    <b v="0"/>
    <n v="25"/>
    <b v="1"/>
    <s v="photography/photobooks"/>
    <n v="8.85"/>
    <n v="4"/>
    <x v="8"/>
    <x v="20"/>
    <x v="1762"/>
    <d v="2016-03-11T23:34:05"/>
  </r>
  <r>
    <n v="12000"/>
    <n v="12229"/>
    <x v="0"/>
    <x v="0"/>
    <s v="USD"/>
    <n v="1477255840"/>
    <n v="1474663840"/>
    <b v="0"/>
    <n v="118"/>
    <b v="1"/>
    <s v="photography/photobooks"/>
    <n v="1.0190833333333333"/>
    <n v="101.69491525423729"/>
    <x v="8"/>
    <x v="20"/>
    <x v="1763"/>
    <d v="2016-10-23T20:50:40"/>
  </r>
  <r>
    <n v="11000"/>
    <n v="2156"/>
    <x v="2"/>
    <x v="1"/>
    <s v="GBP"/>
    <n v="1407065979"/>
    <n v="1404560379"/>
    <b v="1"/>
    <n v="39"/>
    <b v="0"/>
    <s v="photography/photobooks"/>
    <n v="0.19600000000000001"/>
    <n v="282.05128205128204"/>
    <x v="8"/>
    <x v="20"/>
    <x v="1764"/>
    <d v="2014-08-03T11:39:39"/>
  </r>
  <r>
    <n v="12500"/>
    <n v="7433.48"/>
    <x v="2"/>
    <x v="0"/>
    <s v="USD"/>
    <n v="1407972712"/>
    <n v="1405380712"/>
    <b v="1"/>
    <n v="103"/>
    <b v="0"/>
    <s v="photography/photobooks"/>
    <n v="0.59467839999999994"/>
    <n v="121.35922330097087"/>
    <x v="8"/>
    <x v="20"/>
    <x v="1765"/>
    <d v="2014-08-13T23:31:52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5000"/>
    <n v="2286"/>
    <x v="2"/>
    <x v="0"/>
    <s v="USD"/>
    <n v="1407080884"/>
    <n v="1404488884"/>
    <b v="1"/>
    <n v="39"/>
    <b v="0"/>
    <s v="photography/photobooks"/>
    <n v="0.4572"/>
    <n v="128.2051282051282"/>
    <x v="8"/>
    <x v="20"/>
    <x v="1767"/>
    <d v="2014-08-03T15:48:04"/>
  </r>
  <r>
    <n v="5000"/>
    <n v="187"/>
    <x v="2"/>
    <x v="0"/>
    <s v="USD"/>
    <n v="1411824444"/>
    <n v="1406640444"/>
    <b v="1"/>
    <n v="15"/>
    <b v="0"/>
    <s v="photography/photobooks"/>
    <n v="3.7400000000000003E-2"/>
    <n v="333.33333333333331"/>
    <x v="8"/>
    <x v="20"/>
    <x v="1768"/>
    <d v="2014-09-27T13:27:24"/>
  </r>
  <r>
    <n v="40000"/>
    <n v="1081"/>
    <x v="2"/>
    <x v="0"/>
    <s v="USD"/>
    <n v="1421177959"/>
    <n v="1418585959"/>
    <b v="1"/>
    <n v="22"/>
    <b v="0"/>
    <s v="photography/photobooks"/>
    <n v="2.7025E-2"/>
    <n v="1818.1818181818182"/>
    <x v="8"/>
    <x v="20"/>
    <x v="1769"/>
    <d v="2015-01-13T19:39:19"/>
  </r>
  <r>
    <n v="24500"/>
    <n v="13846"/>
    <x v="2"/>
    <x v="0"/>
    <s v="USD"/>
    <n v="1413312194"/>
    <n v="1410288194"/>
    <b v="1"/>
    <n v="92"/>
    <b v="0"/>
    <s v="photography/photobooks"/>
    <n v="0.56514285714285717"/>
    <n v="266.30434782608694"/>
    <x v="8"/>
    <x v="20"/>
    <x v="1770"/>
    <d v="2014-10-14T18:43:14"/>
  </r>
  <r>
    <n v="4200"/>
    <n v="895"/>
    <x v="2"/>
    <x v="1"/>
    <s v="GBP"/>
    <n v="1414107040"/>
    <n v="1411515040"/>
    <b v="1"/>
    <n v="25"/>
    <b v="0"/>
    <s v="photography/photobooks"/>
    <n v="0.21309523809523809"/>
    <n v="168"/>
    <x v="8"/>
    <x v="20"/>
    <x v="1771"/>
    <d v="2014-10-23T23:30:40"/>
  </r>
  <r>
    <n v="5500"/>
    <n v="858"/>
    <x v="2"/>
    <x v="1"/>
    <s v="GBP"/>
    <n v="1404666836"/>
    <n v="1399482836"/>
    <b v="1"/>
    <n v="19"/>
    <b v="0"/>
    <s v="photography/photobooks"/>
    <n v="0.156"/>
    <n v="289.4736842105263"/>
    <x v="8"/>
    <x v="20"/>
    <x v="1772"/>
    <d v="2014-07-06T17:13:56"/>
  </r>
  <r>
    <n v="30000"/>
    <n v="1877"/>
    <x v="2"/>
    <x v="0"/>
    <s v="USD"/>
    <n v="1421691298"/>
    <n v="1417803298"/>
    <b v="1"/>
    <n v="19"/>
    <b v="0"/>
    <s v="photography/photobooks"/>
    <n v="6.2566666666666673E-2"/>
    <n v="1578.9473684210527"/>
    <x v="8"/>
    <x v="20"/>
    <x v="1773"/>
    <d v="2015-01-19T18:14:58"/>
  </r>
  <r>
    <n v="2500"/>
    <n v="1148"/>
    <x v="2"/>
    <x v="0"/>
    <s v="USD"/>
    <n v="1417273140"/>
    <n v="1413609292"/>
    <b v="1"/>
    <n v="13"/>
    <b v="0"/>
    <s v="photography/photobooks"/>
    <n v="0.4592"/>
    <n v="192.30769230769232"/>
    <x v="8"/>
    <x v="20"/>
    <x v="1774"/>
    <d v="2014-11-29T14:59:00"/>
  </r>
  <r>
    <n v="32500"/>
    <n v="21158"/>
    <x v="2"/>
    <x v="0"/>
    <s v="USD"/>
    <n v="1414193160"/>
    <n v="1410305160"/>
    <b v="1"/>
    <n v="124"/>
    <b v="0"/>
    <s v="photography/photobooks"/>
    <n v="0.65101538461538466"/>
    <n v="262.09677419354841"/>
    <x v="8"/>
    <x v="20"/>
    <x v="1775"/>
    <d v="2014-10-24T23:26:00"/>
  </r>
  <r>
    <n v="5000"/>
    <n v="335"/>
    <x v="2"/>
    <x v="1"/>
    <s v="GBP"/>
    <n v="1414623471"/>
    <n v="1411513071"/>
    <b v="1"/>
    <n v="4"/>
    <b v="0"/>
    <s v="photography/photobooks"/>
    <n v="6.7000000000000004E-2"/>
    <n v="1250"/>
    <x v="8"/>
    <x v="20"/>
    <x v="1776"/>
    <d v="2014-10-29T22:57:51"/>
  </r>
  <r>
    <n v="4800"/>
    <n v="651"/>
    <x v="2"/>
    <x v="9"/>
    <s v="EUR"/>
    <n v="1424421253"/>
    <n v="1421829253"/>
    <b v="1"/>
    <n v="10"/>
    <b v="0"/>
    <s v="photography/photobooks"/>
    <n v="0.135625"/>
    <n v="480"/>
    <x v="8"/>
    <x v="20"/>
    <x v="1777"/>
    <d v="2015-02-20T08:34:13"/>
  </r>
  <r>
    <n v="50000"/>
    <n v="995"/>
    <x v="2"/>
    <x v="0"/>
    <s v="USD"/>
    <n v="1427485395"/>
    <n v="1423600995"/>
    <b v="1"/>
    <n v="15"/>
    <b v="0"/>
    <s v="photography/photobooks"/>
    <n v="1.9900000000000001E-2"/>
    <n v="3333.3333333333335"/>
    <x v="8"/>
    <x v="20"/>
    <x v="1778"/>
    <d v="2015-03-27T19:43:15"/>
  </r>
  <r>
    <n v="11000"/>
    <n v="3986"/>
    <x v="2"/>
    <x v="0"/>
    <s v="USD"/>
    <n v="1472834180"/>
    <n v="1470242180"/>
    <b v="1"/>
    <n v="38"/>
    <b v="0"/>
    <s v="photography/photobooks"/>
    <n v="0.36236363636363639"/>
    <n v="289.4736842105263"/>
    <x v="8"/>
    <x v="20"/>
    <x v="1779"/>
    <d v="2016-09-02T16:36:20"/>
  </r>
  <r>
    <n v="30000"/>
    <n v="11923"/>
    <x v="2"/>
    <x v="0"/>
    <s v="USD"/>
    <n v="1467469510"/>
    <n v="1462285510"/>
    <b v="1"/>
    <n v="152"/>
    <b v="0"/>
    <s v="photography/photobooks"/>
    <n v="0.39743333333333336"/>
    <n v="197.36842105263159"/>
    <x v="8"/>
    <x v="20"/>
    <x v="1780"/>
    <d v="2016-07-02T14:25:10"/>
  </r>
  <r>
    <n v="5500"/>
    <n v="1417"/>
    <x v="2"/>
    <x v="0"/>
    <s v="USD"/>
    <n v="1473950945"/>
    <n v="1471272545"/>
    <b v="1"/>
    <n v="24"/>
    <b v="0"/>
    <s v="photography/photobooks"/>
    <n v="0.25763636363636366"/>
    <n v="229.16666666666666"/>
    <x v="8"/>
    <x v="20"/>
    <x v="1781"/>
    <d v="2016-09-15T14:49:05"/>
  </r>
  <r>
    <n v="35000"/>
    <n v="5422"/>
    <x v="2"/>
    <x v="0"/>
    <s v="USD"/>
    <n v="1456062489"/>
    <n v="1453211289"/>
    <b v="1"/>
    <n v="76"/>
    <b v="0"/>
    <s v="photography/photobooks"/>
    <n v="0.15491428571428573"/>
    <n v="460.5263157894737"/>
    <x v="8"/>
    <x v="20"/>
    <x v="1782"/>
    <d v="2016-02-21T13:48:09"/>
  </r>
  <r>
    <n v="40000"/>
    <n v="9477"/>
    <x v="2"/>
    <x v="0"/>
    <s v="USD"/>
    <n v="1432248478"/>
    <n v="1429656478"/>
    <b v="1"/>
    <n v="185"/>
    <b v="0"/>
    <s v="photography/photobooks"/>
    <n v="0.236925"/>
    <n v="216.21621621621622"/>
    <x v="8"/>
    <x v="20"/>
    <x v="1783"/>
    <d v="2015-05-21T22:47:58"/>
  </r>
  <r>
    <n v="5000"/>
    <n v="1988"/>
    <x v="2"/>
    <x v="0"/>
    <s v="USD"/>
    <n v="1422674700"/>
    <n v="1419954240"/>
    <b v="1"/>
    <n v="33"/>
    <b v="0"/>
    <s v="photography/photobooks"/>
    <n v="0.39760000000000001"/>
    <n v="151.5151515151515"/>
    <x v="8"/>
    <x v="20"/>
    <x v="1784"/>
    <d v="2015-01-31T03:25:00"/>
  </r>
  <r>
    <n v="24000"/>
    <n v="4853"/>
    <x v="2"/>
    <x v="0"/>
    <s v="USD"/>
    <n v="1413417600"/>
    <n v="1410750855"/>
    <b v="1"/>
    <n v="108"/>
    <b v="0"/>
    <s v="photography/photobooks"/>
    <n v="0.20220833333333332"/>
    <n v="222.22222222222223"/>
    <x v="8"/>
    <x v="20"/>
    <x v="1785"/>
    <d v="2014-10-16T00:00:00"/>
  </r>
  <r>
    <n v="1900"/>
    <n v="905"/>
    <x v="2"/>
    <x v="9"/>
    <s v="EUR"/>
    <n v="1418649177"/>
    <n v="1416057177"/>
    <b v="1"/>
    <n v="29"/>
    <b v="0"/>
    <s v="photography/photobooks"/>
    <n v="0.47631578947368419"/>
    <n v="65.517241379310349"/>
    <x v="8"/>
    <x v="20"/>
    <x v="1786"/>
    <d v="2014-12-15T13:12:57"/>
  </r>
  <r>
    <n v="10000"/>
    <n v="1533"/>
    <x v="2"/>
    <x v="0"/>
    <s v="USD"/>
    <n v="1428158637"/>
    <n v="1425570237"/>
    <b v="1"/>
    <n v="24"/>
    <b v="0"/>
    <s v="photography/photobooks"/>
    <n v="0.15329999999999999"/>
    <n v="416.66666666666669"/>
    <x v="8"/>
    <x v="20"/>
    <x v="1787"/>
    <d v="2015-04-04T14:43:57"/>
  </r>
  <r>
    <n v="5500"/>
    <n v="76"/>
    <x v="2"/>
    <x v="1"/>
    <s v="GBP"/>
    <n v="1414795542"/>
    <n v="1412203542"/>
    <b v="1"/>
    <n v="4"/>
    <b v="0"/>
    <s v="photography/photobooks"/>
    <n v="1.3818181818181818E-2"/>
    <n v="1375"/>
    <x v="8"/>
    <x v="20"/>
    <x v="1788"/>
    <d v="2014-10-31T22:45:42"/>
  </r>
  <r>
    <n v="8000"/>
    <n v="40"/>
    <x v="2"/>
    <x v="0"/>
    <s v="USD"/>
    <n v="1421042403"/>
    <n v="1415858403"/>
    <b v="1"/>
    <n v="4"/>
    <b v="0"/>
    <s v="photography/photobooks"/>
    <n v="5.0000000000000001E-3"/>
    <n v="2000"/>
    <x v="8"/>
    <x v="20"/>
    <x v="1789"/>
    <d v="2015-01-12T06:00:03"/>
  </r>
  <r>
    <n v="33000"/>
    <n v="1636"/>
    <x v="2"/>
    <x v="0"/>
    <s v="USD"/>
    <n v="1423152678"/>
    <n v="1420560678"/>
    <b v="1"/>
    <n v="15"/>
    <b v="0"/>
    <s v="photography/photobooks"/>
    <n v="4.9575757575757579E-2"/>
    <n v="2200"/>
    <x v="8"/>
    <x v="20"/>
    <x v="1790"/>
    <d v="2015-02-05T16:11:18"/>
  </r>
  <r>
    <n v="3000"/>
    <n v="107"/>
    <x v="2"/>
    <x v="1"/>
    <s v="GBP"/>
    <n v="1422553565"/>
    <n v="1417369565"/>
    <b v="1"/>
    <n v="4"/>
    <b v="0"/>
    <s v="photography/photobooks"/>
    <n v="3.5666666666666666E-2"/>
    <n v="750"/>
    <x v="8"/>
    <x v="20"/>
    <x v="1791"/>
    <d v="2015-01-29T17:46:05"/>
  </r>
  <r>
    <n v="25000"/>
    <n v="15281"/>
    <x v="2"/>
    <x v="0"/>
    <s v="USD"/>
    <n v="1439189940"/>
    <n v="1435970682"/>
    <b v="1"/>
    <n v="139"/>
    <b v="0"/>
    <s v="photography/photobooks"/>
    <n v="0.61124000000000001"/>
    <n v="179.85611510791367"/>
    <x v="8"/>
    <x v="20"/>
    <x v="1792"/>
    <d v="2015-08-10T06:59:00"/>
  </r>
  <r>
    <n v="3000"/>
    <n v="40"/>
    <x v="2"/>
    <x v="2"/>
    <s v="AUD"/>
    <n v="1417127040"/>
    <n v="1414531440"/>
    <b v="1"/>
    <n v="2"/>
    <b v="0"/>
    <s v="photography/photobooks"/>
    <n v="1.3333333333333334E-2"/>
    <n v="1500"/>
    <x v="8"/>
    <x v="20"/>
    <x v="1793"/>
    <d v="2014-11-27T22:24:00"/>
  </r>
  <r>
    <n v="9000"/>
    <n v="997"/>
    <x v="2"/>
    <x v="0"/>
    <s v="USD"/>
    <n v="1423660422"/>
    <n v="1420636422"/>
    <b v="1"/>
    <n v="18"/>
    <b v="0"/>
    <s v="photography/photobooks"/>
    <n v="0.11077777777777778"/>
    <n v="500"/>
    <x v="8"/>
    <x v="20"/>
    <x v="1794"/>
    <d v="2015-02-11T13:13:42"/>
  </r>
  <r>
    <n v="28000"/>
    <n v="10846"/>
    <x v="2"/>
    <x v="12"/>
    <s v="EUR"/>
    <n v="1476460800"/>
    <n v="1473922541"/>
    <b v="1"/>
    <n v="81"/>
    <b v="0"/>
    <s v="photography/photobooks"/>
    <n v="0.38735714285714284"/>
    <n v="345.67901234567898"/>
    <x v="8"/>
    <x v="20"/>
    <x v="1795"/>
    <d v="2016-10-14T16:00:00"/>
  </r>
  <r>
    <n v="19000"/>
    <n v="4190"/>
    <x v="2"/>
    <x v="1"/>
    <s v="GBP"/>
    <n v="1469356366"/>
    <n v="1464172366"/>
    <b v="1"/>
    <n v="86"/>
    <b v="0"/>
    <s v="photography/photobooks"/>
    <n v="0.22052631578947368"/>
    <n v="220.93023255813952"/>
    <x v="8"/>
    <x v="20"/>
    <x v="1796"/>
    <d v="2016-07-24T10:32:46"/>
  </r>
  <r>
    <n v="10000"/>
    <n v="6755"/>
    <x v="2"/>
    <x v="0"/>
    <s v="USD"/>
    <n v="1481809189"/>
    <n v="1479217189"/>
    <b v="1"/>
    <n v="140"/>
    <b v="0"/>
    <s v="photography/photobooks"/>
    <n v="0.67549999999999999"/>
    <n v="71.428571428571431"/>
    <x v="8"/>
    <x v="20"/>
    <x v="1797"/>
    <d v="2016-12-15T13:39:49"/>
  </r>
  <r>
    <n v="16000"/>
    <n v="2182"/>
    <x v="2"/>
    <x v="0"/>
    <s v="USD"/>
    <n v="1454572233"/>
    <n v="1449388233"/>
    <b v="1"/>
    <n v="37"/>
    <b v="0"/>
    <s v="photography/photobooks"/>
    <n v="0.136375"/>
    <n v="432.43243243243245"/>
    <x v="8"/>
    <x v="20"/>
    <x v="1798"/>
    <d v="2016-02-04T07:50:33"/>
  </r>
  <r>
    <n v="4000"/>
    <n v="69.83"/>
    <x v="2"/>
    <x v="1"/>
    <s v="GBP"/>
    <n v="1415740408"/>
    <n v="1414008808"/>
    <b v="1"/>
    <n v="6"/>
    <b v="0"/>
    <s v="photography/photobooks"/>
    <n v="1.7457500000000001E-2"/>
    <n v="666.66666666666663"/>
    <x v="8"/>
    <x v="20"/>
    <x v="1799"/>
    <d v="2014-11-11T21:13:28"/>
  </r>
  <r>
    <n v="46260"/>
    <n v="9460"/>
    <x v="2"/>
    <x v="1"/>
    <s v="GBP"/>
    <n v="1476109970"/>
    <n v="1473517970"/>
    <b v="1"/>
    <n v="113"/>
    <b v="0"/>
    <s v="photography/photobooks"/>
    <n v="0.20449632511889321"/>
    <n v="409.3805309734513"/>
    <x v="8"/>
    <x v="20"/>
    <x v="1800"/>
    <d v="2016-10-10T14:32:50"/>
  </r>
  <r>
    <n v="17000"/>
    <n v="2355"/>
    <x v="2"/>
    <x v="1"/>
    <s v="GBP"/>
    <n v="1450181400"/>
    <n v="1447429868"/>
    <b v="1"/>
    <n v="37"/>
    <b v="0"/>
    <s v="photography/photobooks"/>
    <n v="0.13852941176470587"/>
    <n v="459.45945945945948"/>
    <x v="8"/>
    <x v="20"/>
    <x v="1801"/>
    <d v="2015-12-15T12:10:00"/>
  </r>
  <r>
    <n v="3500"/>
    <n v="1697"/>
    <x v="2"/>
    <x v="12"/>
    <s v="EUR"/>
    <n v="1435442340"/>
    <n v="1433416830"/>
    <b v="1"/>
    <n v="18"/>
    <b v="0"/>
    <s v="photography/photobooks"/>
    <n v="0.48485714285714288"/>
    <n v="194.44444444444446"/>
    <x v="8"/>
    <x v="20"/>
    <x v="1802"/>
    <d v="2015-06-27T21:59:00"/>
  </r>
  <r>
    <n v="17500"/>
    <n v="5390"/>
    <x v="2"/>
    <x v="0"/>
    <s v="USD"/>
    <n v="1423878182"/>
    <n v="1421199782"/>
    <b v="1"/>
    <n v="75"/>
    <b v="0"/>
    <s v="photography/photobooks"/>
    <n v="0.308"/>
    <n v="233.33333333333334"/>
    <x v="8"/>
    <x v="20"/>
    <x v="1803"/>
    <d v="2015-02-14T01:43:02"/>
  </r>
  <r>
    <n v="15500"/>
    <n v="5452"/>
    <x v="2"/>
    <x v="0"/>
    <s v="USD"/>
    <n v="1447521404"/>
    <n v="1444061804"/>
    <b v="1"/>
    <n v="52"/>
    <b v="0"/>
    <s v="photography/photobooks"/>
    <n v="0.35174193548387095"/>
    <n v="298.07692307692309"/>
    <x v="8"/>
    <x v="20"/>
    <x v="1804"/>
    <d v="2015-11-14T17:16:44"/>
  </r>
  <r>
    <n v="22500"/>
    <n v="8191"/>
    <x v="2"/>
    <x v="12"/>
    <s v="EUR"/>
    <n v="1443808800"/>
    <n v="1441048658"/>
    <b v="1"/>
    <n v="122"/>
    <b v="0"/>
    <s v="photography/photobooks"/>
    <n v="0.36404444444444445"/>
    <n v="184.42622950819671"/>
    <x v="8"/>
    <x v="20"/>
    <x v="1805"/>
    <d v="2015-10-02T18:00:00"/>
  </r>
  <r>
    <n v="20000"/>
    <n v="591"/>
    <x v="2"/>
    <x v="1"/>
    <s v="GBP"/>
    <n v="1412090349"/>
    <n v="1409066349"/>
    <b v="1"/>
    <n v="8"/>
    <b v="0"/>
    <s v="photography/photobooks"/>
    <n v="2.955E-2"/>
    <n v="2500"/>
    <x v="8"/>
    <x v="20"/>
    <x v="1806"/>
    <d v="2014-09-30T15:19:09"/>
  </r>
  <r>
    <n v="5000"/>
    <n v="553"/>
    <x v="2"/>
    <x v="0"/>
    <s v="USD"/>
    <n v="1411868313"/>
    <n v="1409276313"/>
    <b v="1"/>
    <n v="8"/>
    <b v="0"/>
    <s v="photography/photobooks"/>
    <n v="0.1106"/>
    <n v="625"/>
    <x v="8"/>
    <x v="20"/>
    <x v="1807"/>
    <d v="2014-09-28T01:38:33"/>
  </r>
  <r>
    <n v="28000"/>
    <n v="11594"/>
    <x v="2"/>
    <x v="0"/>
    <s v="USD"/>
    <n v="1486830030"/>
    <n v="1483806030"/>
    <b v="1"/>
    <n v="96"/>
    <b v="0"/>
    <s v="photography/photobooks"/>
    <n v="0.41407142857142859"/>
    <n v="291.66666666666669"/>
    <x v="8"/>
    <x v="20"/>
    <x v="1808"/>
    <d v="2017-02-11T16:20:30"/>
  </r>
  <r>
    <n v="3500"/>
    <n v="380"/>
    <x v="2"/>
    <x v="5"/>
    <s v="CAD"/>
    <n v="1425246439"/>
    <n v="1422222439"/>
    <b v="1"/>
    <n v="9"/>
    <b v="0"/>
    <s v="photography/photobooks"/>
    <n v="0.10857142857142857"/>
    <n v="388.88888888888891"/>
    <x v="8"/>
    <x v="20"/>
    <x v="1809"/>
    <d v="2015-03-01T21:47:19"/>
  </r>
  <r>
    <n v="450"/>
    <n v="15"/>
    <x v="2"/>
    <x v="0"/>
    <s v="USD"/>
    <n v="1408657826"/>
    <n v="1407621026"/>
    <b v="0"/>
    <n v="2"/>
    <b v="0"/>
    <s v="photography/photobooks"/>
    <n v="3.3333333333333333E-2"/>
    <n v="225"/>
    <x v="8"/>
    <x v="20"/>
    <x v="1810"/>
    <d v="2014-08-21T21:50:26"/>
  </r>
  <r>
    <n v="54000"/>
    <n v="40"/>
    <x v="2"/>
    <x v="0"/>
    <s v="USD"/>
    <n v="1414123200"/>
    <n v="1408962270"/>
    <b v="0"/>
    <n v="26"/>
    <b v="0"/>
    <s v="photography/photobooks"/>
    <n v="7.407407407407407E-4"/>
    <n v="2076.9230769230771"/>
    <x v="8"/>
    <x v="20"/>
    <x v="1811"/>
    <d v="2014-10-24T04:00:00"/>
  </r>
  <r>
    <n v="6500"/>
    <n v="865"/>
    <x v="2"/>
    <x v="1"/>
    <s v="GBP"/>
    <n v="1467531536"/>
    <n v="1464939536"/>
    <b v="0"/>
    <n v="23"/>
    <b v="0"/>
    <s v="photography/photobooks"/>
    <n v="0.13307692307692306"/>
    <n v="282.60869565217394"/>
    <x v="8"/>
    <x v="20"/>
    <x v="1812"/>
    <d v="2016-07-03T07:38:56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2000"/>
    <n v="5902"/>
    <x v="2"/>
    <x v="1"/>
    <s v="GBP"/>
    <n v="1425108736"/>
    <n v="1422516736"/>
    <b v="0"/>
    <n v="140"/>
    <b v="0"/>
    <s v="photography/photobooks"/>
    <n v="0.49183333333333334"/>
    <n v="85.714285714285708"/>
    <x v="8"/>
    <x v="20"/>
    <x v="1814"/>
    <d v="2015-02-28T07:32:16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25000"/>
    <n v="509"/>
    <x v="2"/>
    <x v="16"/>
    <s v="CHF"/>
    <n v="1469473200"/>
    <n v="1467061303"/>
    <b v="0"/>
    <n v="6"/>
    <b v="0"/>
    <s v="photography/photobooks"/>
    <n v="2.036E-2"/>
    <n v="4166.666666666667"/>
    <x v="8"/>
    <x v="20"/>
    <x v="1816"/>
    <d v="2016-07-25T19:00:00"/>
  </r>
  <r>
    <n v="18000"/>
    <n v="9419"/>
    <x v="2"/>
    <x v="0"/>
    <s v="USD"/>
    <n v="1485759540"/>
    <n v="1480607607"/>
    <b v="0"/>
    <n v="100"/>
    <b v="0"/>
    <s v="photography/photobooks"/>
    <n v="0.52327777777777773"/>
    <n v="180"/>
    <x v="8"/>
    <x v="20"/>
    <x v="1817"/>
    <d v="2017-01-30T06:59:0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200"/>
    <n v="25"/>
    <x v="2"/>
    <x v="0"/>
    <s v="USD"/>
    <n v="1406743396"/>
    <n v="1404151396"/>
    <b v="0"/>
    <n v="4"/>
    <b v="0"/>
    <s v="photography/photobooks"/>
    <n v="2.0833333333333332E-2"/>
    <n v="300"/>
    <x v="8"/>
    <x v="20"/>
    <x v="1819"/>
    <d v="2014-07-30T18:03:16"/>
  </r>
  <r>
    <n v="26000"/>
    <n v="1707"/>
    <x v="2"/>
    <x v="0"/>
    <s v="USD"/>
    <n v="1427850090"/>
    <n v="1425261690"/>
    <b v="0"/>
    <n v="8"/>
    <b v="0"/>
    <s v="photography/photobooks"/>
    <n v="6.565384615384616E-2"/>
    <n v="3250"/>
    <x v="8"/>
    <x v="20"/>
    <x v="1820"/>
    <d v="2015-04-01T01:01:30"/>
  </r>
  <r>
    <n v="2500"/>
    <n v="3372.25"/>
    <x v="0"/>
    <x v="0"/>
    <s v="USD"/>
    <n v="1330760367"/>
    <n v="1326872367"/>
    <b v="0"/>
    <n v="57"/>
    <b v="1"/>
    <s v="music/rock"/>
    <n v="1.3489"/>
    <n v="43.859649122807021"/>
    <x v="4"/>
    <x v="11"/>
    <x v="1821"/>
    <d v="2012-03-03T07:39:27"/>
  </r>
  <r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700"/>
    <n v="811"/>
    <x v="0"/>
    <x v="0"/>
    <s v="USD"/>
    <n v="1351095976"/>
    <n v="1348503976"/>
    <b v="0"/>
    <n v="33"/>
    <b v="1"/>
    <s v="music/rock"/>
    <n v="1.1585714285714286"/>
    <n v="21.212121212121211"/>
    <x v="4"/>
    <x v="11"/>
    <x v="1823"/>
    <d v="2012-10-24T16:26:16"/>
  </r>
  <r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  <x v="1824"/>
    <d v="2014-01-08T02:08:00"/>
  </r>
  <r>
    <n v="2000"/>
    <n v="2101"/>
    <x v="0"/>
    <x v="0"/>
    <s v="USD"/>
    <n v="1373572903"/>
    <n v="1371585703"/>
    <b v="0"/>
    <n v="50"/>
    <b v="1"/>
    <s v="music/rock"/>
    <n v="1.0505"/>
    <n v="40"/>
    <x v="4"/>
    <x v="11"/>
    <x v="1825"/>
    <d v="2013-07-11T20:01:43"/>
  </r>
  <r>
    <n v="2000"/>
    <n v="2020"/>
    <x v="0"/>
    <x v="0"/>
    <s v="USD"/>
    <n v="1392675017"/>
    <n v="1390083017"/>
    <b v="0"/>
    <n v="38"/>
    <b v="1"/>
    <s v="music/rock"/>
    <n v="1.01"/>
    <n v="52.631578947368418"/>
    <x v="4"/>
    <x v="11"/>
    <x v="1826"/>
    <d v="2014-02-17T22:10:17"/>
  </r>
  <r>
    <n v="8000"/>
    <n v="8053"/>
    <x v="0"/>
    <x v="0"/>
    <s v="USD"/>
    <n v="1299138561"/>
    <n v="1294818561"/>
    <b v="0"/>
    <n v="96"/>
    <b v="1"/>
    <s v="music/rock"/>
    <n v="1.0066250000000001"/>
    <n v="83.333333333333329"/>
    <x v="4"/>
    <x v="11"/>
    <x v="1827"/>
    <d v="2011-03-03T07:49:21"/>
  </r>
  <r>
    <n v="20000"/>
    <n v="20032"/>
    <x v="0"/>
    <x v="0"/>
    <s v="USD"/>
    <n v="1399672800"/>
    <n v="1396906530"/>
    <b v="0"/>
    <n v="48"/>
    <b v="1"/>
    <s v="music/rock"/>
    <n v="1.0016"/>
    <n v="416.66666666666669"/>
    <x v="4"/>
    <x v="11"/>
    <x v="1828"/>
    <d v="2014-05-09T22:00:00"/>
  </r>
  <r>
    <n v="1500"/>
    <n v="2500.25"/>
    <x v="0"/>
    <x v="0"/>
    <s v="USD"/>
    <n v="1295647200"/>
    <n v="1291428371"/>
    <b v="0"/>
    <n v="33"/>
    <b v="1"/>
    <s v="music/rock"/>
    <n v="1.6668333333333334"/>
    <n v="45.454545454545453"/>
    <x v="4"/>
    <x v="11"/>
    <x v="1829"/>
    <d v="2011-01-21T22:00:00"/>
  </r>
  <r>
    <n v="15000"/>
    <n v="15230"/>
    <x v="0"/>
    <x v="0"/>
    <s v="USD"/>
    <n v="1393259107"/>
    <n v="1390667107"/>
    <b v="0"/>
    <n v="226"/>
    <b v="1"/>
    <s v="music/rock"/>
    <n v="1.0153333333333334"/>
    <n v="66.371681415929203"/>
    <x v="4"/>
    <x v="11"/>
    <x v="1830"/>
    <d v="2014-02-24T16:25:07"/>
  </r>
  <r>
    <n v="1000"/>
    <n v="1030"/>
    <x v="0"/>
    <x v="0"/>
    <s v="USD"/>
    <n v="1336866863"/>
    <n v="1335570863"/>
    <b v="0"/>
    <n v="14"/>
    <b v="1"/>
    <s v="music/rock"/>
    <n v="1.03"/>
    <n v="71.428571428571431"/>
    <x v="4"/>
    <x v="11"/>
    <x v="1831"/>
    <d v="2012-05-12T23:54:23"/>
  </r>
  <r>
    <n v="350"/>
    <n v="500"/>
    <x v="0"/>
    <x v="0"/>
    <s v="USD"/>
    <n v="1299243427"/>
    <n v="1296651427"/>
    <b v="0"/>
    <n v="20"/>
    <b v="1"/>
    <s v="music/rock"/>
    <n v="1.4285714285714286"/>
    <n v="17.5"/>
    <x v="4"/>
    <x v="11"/>
    <x v="1832"/>
    <d v="2011-03-04T12:57:07"/>
  </r>
  <r>
    <n v="400"/>
    <n v="1050"/>
    <x v="0"/>
    <x v="0"/>
    <s v="USD"/>
    <n v="1362211140"/>
    <n v="1359421403"/>
    <b v="0"/>
    <n v="25"/>
    <b v="1"/>
    <s v="music/rock"/>
    <n v="2.625"/>
    <n v="16"/>
    <x v="4"/>
    <x v="11"/>
    <x v="1833"/>
    <d v="2013-03-02T07:59:00"/>
  </r>
  <r>
    <n v="10000"/>
    <n v="11805"/>
    <x v="0"/>
    <x v="0"/>
    <s v="USD"/>
    <n v="1422140895"/>
    <n v="1418684895"/>
    <b v="0"/>
    <n v="90"/>
    <b v="1"/>
    <s v="music/rock"/>
    <n v="1.1805000000000001"/>
    <n v="111.11111111111111"/>
    <x v="4"/>
    <x v="11"/>
    <x v="1834"/>
    <d v="2015-01-24T23:08:15"/>
  </r>
  <r>
    <n v="500"/>
    <n v="520"/>
    <x v="0"/>
    <x v="1"/>
    <s v="GBP"/>
    <n v="1459439471"/>
    <n v="1456851071"/>
    <b v="0"/>
    <n v="11"/>
    <b v="1"/>
    <s v="music/rock"/>
    <n v="1.04"/>
    <n v="45.454545454545453"/>
    <x v="4"/>
    <x v="11"/>
    <x v="1835"/>
    <d v="2016-03-31T15:51:11"/>
  </r>
  <r>
    <n v="5000"/>
    <n v="10017"/>
    <x v="0"/>
    <x v="0"/>
    <s v="USD"/>
    <n v="1361129129"/>
    <n v="1359660329"/>
    <b v="0"/>
    <n v="55"/>
    <b v="1"/>
    <s v="music/rock"/>
    <n v="2.0034000000000001"/>
    <n v="90.909090909090907"/>
    <x v="4"/>
    <x v="11"/>
    <x v="1836"/>
    <d v="2013-02-17T19:25:29"/>
  </r>
  <r>
    <n v="600"/>
    <n v="1841"/>
    <x v="0"/>
    <x v="0"/>
    <s v="USD"/>
    <n v="1332029335"/>
    <n v="1326848935"/>
    <b v="0"/>
    <n v="30"/>
    <b v="1"/>
    <s v="music/rock"/>
    <n v="3.0683333333333334"/>
    <n v="20"/>
    <x v="4"/>
    <x v="11"/>
    <x v="1837"/>
    <d v="2012-03-18T00:08:55"/>
  </r>
  <r>
    <n v="1000"/>
    <n v="1001.49"/>
    <x v="0"/>
    <x v="0"/>
    <s v="USD"/>
    <n v="1317438000"/>
    <n v="1314989557"/>
    <b v="0"/>
    <n v="28"/>
    <b v="1"/>
    <s v="music/rock"/>
    <n v="1.00149"/>
    <n v="35.714285714285715"/>
    <x v="4"/>
    <x v="11"/>
    <x v="1838"/>
    <d v="2011-10-01T03:00:00"/>
  </r>
  <r>
    <n v="1000"/>
    <n v="2053"/>
    <x v="0"/>
    <x v="0"/>
    <s v="USD"/>
    <n v="1475342382"/>
    <n v="1472750382"/>
    <b v="0"/>
    <n v="45"/>
    <b v="1"/>
    <s v="music/rock"/>
    <n v="2.0529999999999999"/>
    <n v="22.222222222222221"/>
    <x v="4"/>
    <x v="11"/>
    <x v="1839"/>
    <d v="2016-10-01T17:19:42"/>
  </r>
  <r>
    <n v="900"/>
    <n v="980"/>
    <x v="0"/>
    <x v="0"/>
    <s v="USD"/>
    <n v="1367902740"/>
    <n v="1366251510"/>
    <b v="0"/>
    <n v="13"/>
    <b v="1"/>
    <s v="music/rock"/>
    <n v="1.0888888888888888"/>
    <n v="69.230769230769226"/>
    <x v="4"/>
    <x v="11"/>
    <x v="1840"/>
    <d v="2013-05-07T04:59:00"/>
  </r>
  <r>
    <n v="2000"/>
    <n v="2035"/>
    <x v="0"/>
    <x v="0"/>
    <s v="USD"/>
    <n v="1400561940"/>
    <n v="1397679445"/>
    <b v="0"/>
    <n v="40"/>
    <b v="1"/>
    <s v="music/rock"/>
    <n v="1.0175000000000001"/>
    <n v="50"/>
    <x v="4"/>
    <x v="11"/>
    <x v="1841"/>
    <d v="2014-05-20T04:59:00"/>
  </r>
  <r>
    <n v="2000"/>
    <n v="2505"/>
    <x v="0"/>
    <x v="0"/>
    <s v="USD"/>
    <n v="1425275940"/>
    <n v="1422371381"/>
    <b v="0"/>
    <n v="21"/>
    <b v="1"/>
    <s v="music/rock"/>
    <n v="1.2524999999999999"/>
    <n v="95.238095238095241"/>
    <x v="4"/>
    <x v="11"/>
    <x v="1842"/>
    <d v="2015-03-02T05:59:00"/>
  </r>
  <r>
    <n v="10000"/>
    <n v="12400.61"/>
    <x v="0"/>
    <x v="0"/>
    <s v="USD"/>
    <n v="1298245954"/>
    <n v="1295653954"/>
    <b v="0"/>
    <n v="134"/>
    <b v="1"/>
    <s v="music/rock"/>
    <n v="1.2400610000000001"/>
    <n v="74.626865671641795"/>
    <x v="4"/>
    <x v="11"/>
    <x v="1843"/>
    <d v="2011-02-20T23:52:34"/>
  </r>
  <r>
    <n v="1500"/>
    <n v="1521"/>
    <x v="0"/>
    <x v="0"/>
    <s v="USD"/>
    <n v="1307761200"/>
    <n v="1304464914"/>
    <b v="0"/>
    <n v="20"/>
    <b v="1"/>
    <s v="music/rock"/>
    <n v="1.014"/>
    <n v="75"/>
    <x v="4"/>
    <x v="11"/>
    <x v="1844"/>
    <d v="2011-06-11T03:00:00"/>
  </r>
  <r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5000"/>
    <n v="20689"/>
    <x v="0"/>
    <x v="0"/>
    <s v="USD"/>
    <n v="1355585777"/>
    <n v="1352993777"/>
    <b v="0"/>
    <n v="209"/>
    <b v="1"/>
    <s v="music/rock"/>
    <n v="1.3792666666666666"/>
    <n v="71.770334928229659"/>
    <x v="4"/>
    <x v="11"/>
    <x v="1846"/>
    <d v="2012-12-15T15:36:17"/>
  </r>
  <r>
    <n v="2500"/>
    <n v="3022"/>
    <x v="0"/>
    <x v="0"/>
    <s v="USD"/>
    <n v="1429594832"/>
    <n v="1427780432"/>
    <b v="0"/>
    <n v="38"/>
    <b v="1"/>
    <s v="music/rock"/>
    <n v="1.2088000000000001"/>
    <n v="65.78947368421052"/>
    <x v="4"/>
    <x v="11"/>
    <x v="1847"/>
    <d v="2015-04-21T05:40:32"/>
  </r>
  <r>
    <n v="3000"/>
    <n v="3221"/>
    <x v="0"/>
    <x v="0"/>
    <s v="USD"/>
    <n v="1312095540"/>
    <n v="1306608888"/>
    <b v="0"/>
    <n v="24"/>
    <b v="1"/>
    <s v="music/rock"/>
    <n v="1.0736666666666668"/>
    <n v="125"/>
    <x v="4"/>
    <x v="11"/>
    <x v="1848"/>
    <d v="2011-07-31T06:59:00"/>
  </r>
  <r>
    <n v="300"/>
    <n v="301"/>
    <x v="0"/>
    <x v="0"/>
    <s v="USD"/>
    <n v="1350505059"/>
    <n v="1347913059"/>
    <b v="0"/>
    <n v="8"/>
    <b v="1"/>
    <s v="music/rock"/>
    <n v="1.0033333333333334"/>
    <n v="37.5"/>
    <x v="4"/>
    <x v="11"/>
    <x v="1849"/>
    <d v="2012-10-17T20:17:39"/>
  </r>
  <r>
    <n v="9000"/>
    <n v="9137"/>
    <x v="0"/>
    <x v="0"/>
    <s v="USD"/>
    <n v="1405033300"/>
    <n v="1402441300"/>
    <b v="0"/>
    <n v="179"/>
    <b v="1"/>
    <s v="music/rock"/>
    <n v="1.0152222222222222"/>
    <n v="50.279329608938546"/>
    <x v="4"/>
    <x v="11"/>
    <x v="1850"/>
    <d v="2014-07-10T23:01:40"/>
  </r>
  <r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  <x v="1851"/>
    <d v="2014-07-28T01:00:00"/>
  </r>
  <r>
    <n v="15000"/>
    <n v="17545"/>
    <x v="0"/>
    <x v="0"/>
    <s v="USD"/>
    <n v="1429920000"/>
    <n v="1426703452"/>
    <b v="0"/>
    <n v="131"/>
    <b v="1"/>
    <s v="music/rock"/>
    <n v="1.1696666666666666"/>
    <n v="114.50381679389314"/>
    <x v="4"/>
    <x v="11"/>
    <x v="1852"/>
    <d v="2015-04-25T00:00:00"/>
  </r>
  <r>
    <n v="800"/>
    <n v="815"/>
    <x v="0"/>
    <x v="0"/>
    <s v="USD"/>
    <n v="1352860017"/>
    <n v="1348536417"/>
    <b v="0"/>
    <n v="14"/>
    <b v="1"/>
    <s v="music/rock"/>
    <n v="1.01875"/>
    <n v="57.142857142857146"/>
    <x v="4"/>
    <x v="11"/>
    <x v="1853"/>
    <d v="2012-11-14T02:26:57"/>
  </r>
  <r>
    <n v="15000"/>
    <n v="15318.55"/>
    <x v="0"/>
    <x v="0"/>
    <s v="USD"/>
    <n v="1369355437"/>
    <n v="1366763437"/>
    <b v="0"/>
    <n v="174"/>
    <b v="1"/>
    <s v="music/rock"/>
    <n v="1.0212366666666666"/>
    <n v="86.206896551724142"/>
    <x v="4"/>
    <x v="11"/>
    <x v="1854"/>
    <d v="2013-05-24T00:30:37"/>
  </r>
  <r>
    <n v="8750"/>
    <n v="13480.16"/>
    <x v="0"/>
    <x v="5"/>
    <s v="CAD"/>
    <n v="1389012940"/>
    <n v="1385124940"/>
    <b v="0"/>
    <n v="191"/>
    <b v="1"/>
    <s v="music/rock"/>
    <n v="1.5405897142857143"/>
    <n v="45.811518324607327"/>
    <x v="4"/>
    <x v="11"/>
    <x v="1855"/>
    <d v="2014-01-06T12:55:40"/>
  </r>
  <r>
    <n v="2000"/>
    <n v="2025"/>
    <x v="0"/>
    <x v="0"/>
    <s v="USD"/>
    <n v="1405715472"/>
    <n v="1403901072"/>
    <b v="0"/>
    <n v="38"/>
    <b v="1"/>
    <s v="music/rock"/>
    <n v="1.0125"/>
    <n v="52.631578947368418"/>
    <x v="4"/>
    <x v="11"/>
    <x v="1856"/>
    <d v="2014-07-18T20:31:12"/>
  </r>
  <r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5555.55"/>
    <n v="6041.55"/>
    <x v="0"/>
    <x v="0"/>
    <s v="USD"/>
    <n v="1324014521"/>
    <n v="1318826921"/>
    <b v="0"/>
    <n v="149"/>
    <b v="1"/>
    <s v="music/rock"/>
    <n v="1.0874800874800874"/>
    <n v="37.285570469798657"/>
    <x v="4"/>
    <x v="11"/>
    <x v="1858"/>
    <d v="2011-12-16T05:48:41"/>
  </r>
  <r>
    <n v="3000"/>
    <n v="3955"/>
    <x v="0"/>
    <x v="0"/>
    <s v="USD"/>
    <n v="1316716129"/>
    <n v="1314124129"/>
    <b v="0"/>
    <n v="56"/>
    <b v="1"/>
    <s v="music/rock"/>
    <n v="1.3183333333333334"/>
    <n v="53.571428571428569"/>
    <x v="4"/>
    <x v="11"/>
    <x v="1859"/>
    <d v="2011-09-22T18:28:49"/>
  </r>
  <r>
    <n v="750"/>
    <n v="1001"/>
    <x v="0"/>
    <x v="0"/>
    <s v="USD"/>
    <n v="1391706084"/>
    <n v="1389891684"/>
    <b v="0"/>
    <n v="19"/>
    <b v="1"/>
    <s v="music/rock"/>
    <n v="1.3346666666666667"/>
    <n v="39.473684210526315"/>
    <x v="4"/>
    <x v="11"/>
    <x v="1860"/>
    <d v="2014-02-06T17:01:24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000"/>
    <n v="1455"/>
    <x v="2"/>
    <x v="0"/>
    <s v="USD"/>
    <n v="1488958200"/>
    <n v="1484912974"/>
    <b v="0"/>
    <n v="16"/>
    <b v="0"/>
    <s v="games/mobile games"/>
    <n v="8.0833333333333326E-2"/>
    <n v="1125"/>
    <x v="6"/>
    <x v="18"/>
    <x v="1862"/>
    <d v="2017-03-08T07:30:00"/>
  </r>
  <r>
    <n v="2500"/>
    <n v="10"/>
    <x v="2"/>
    <x v="0"/>
    <s v="USD"/>
    <n v="1402600085"/>
    <n v="1400008085"/>
    <b v="0"/>
    <n v="2"/>
    <b v="0"/>
    <s v="games/mobile games"/>
    <n v="4.0000000000000001E-3"/>
    <n v="1250"/>
    <x v="6"/>
    <x v="18"/>
    <x v="1863"/>
    <d v="2014-06-12T19:08:05"/>
  </r>
  <r>
    <n v="6500"/>
    <n v="2788"/>
    <x v="2"/>
    <x v="0"/>
    <s v="USD"/>
    <n v="1399223500"/>
    <n v="1396631500"/>
    <b v="0"/>
    <n v="48"/>
    <b v="0"/>
    <s v="games/mobile games"/>
    <n v="0.42892307692307691"/>
    <n v="135.41666666666666"/>
    <x v="6"/>
    <x v="18"/>
    <x v="1864"/>
    <d v="2014-05-04T17:11:40"/>
  </r>
  <r>
    <n v="110000"/>
    <n v="4"/>
    <x v="2"/>
    <x v="1"/>
    <s v="GBP"/>
    <n v="1478425747"/>
    <n v="1475398147"/>
    <b v="0"/>
    <n v="2"/>
    <b v="0"/>
    <s v="games/mobile games"/>
    <n v="3.6363636363636364E-5"/>
    <n v="55000"/>
    <x v="6"/>
    <x v="18"/>
    <x v="1865"/>
    <d v="2016-11-06T09:49:07"/>
  </r>
  <r>
    <n v="25000"/>
    <n v="125"/>
    <x v="2"/>
    <x v="0"/>
    <s v="USD"/>
    <n v="1488340800"/>
    <n v="1483768497"/>
    <b v="0"/>
    <n v="2"/>
    <b v="0"/>
    <s v="games/mobile games"/>
    <n v="5.0000000000000001E-3"/>
    <n v="12500"/>
    <x v="6"/>
    <x v="18"/>
    <x v="1866"/>
    <d v="2017-03-01T04:00:00"/>
  </r>
  <r>
    <n v="20000"/>
    <n v="10"/>
    <x v="2"/>
    <x v="0"/>
    <s v="USD"/>
    <n v="1478383912"/>
    <n v="1475791912"/>
    <b v="0"/>
    <n v="1"/>
    <b v="0"/>
    <s v="games/mobile games"/>
    <n v="5.0000000000000001E-4"/>
    <n v="20000"/>
    <x v="6"/>
    <x v="18"/>
    <x v="1867"/>
    <d v="2016-11-05T22:11:52"/>
  </r>
  <r>
    <n v="25000"/>
    <n v="1217"/>
    <x v="2"/>
    <x v="0"/>
    <s v="USD"/>
    <n v="1450166340"/>
    <n v="1448044925"/>
    <b v="0"/>
    <n v="17"/>
    <b v="0"/>
    <s v="games/mobile games"/>
    <n v="4.8680000000000001E-2"/>
    <n v="1470.5882352941176"/>
    <x v="6"/>
    <x v="18"/>
    <x v="1868"/>
    <d v="2015-12-15T07:59:00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3500"/>
    <n v="361"/>
    <x v="2"/>
    <x v="0"/>
    <s v="USD"/>
    <n v="1454213820"/>
    <n v="1451723535"/>
    <b v="0"/>
    <n v="11"/>
    <b v="0"/>
    <s v="games/mobile games"/>
    <n v="0.10314285714285715"/>
    <n v="318.18181818181819"/>
    <x v="6"/>
    <x v="18"/>
    <x v="1870"/>
    <d v="2016-01-31T04:17:00"/>
  </r>
  <r>
    <n v="6500"/>
    <n v="4666"/>
    <x v="2"/>
    <x v="0"/>
    <s v="USD"/>
    <n v="1416512901"/>
    <n v="1413053301"/>
    <b v="0"/>
    <n v="95"/>
    <b v="0"/>
    <s v="games/mobile games"/>
    <n v="0.7178461538461538"/>
    <n v="68.421052631578945"/>
    <x v="6"/>
    <x v="18"/>
    <x v="1871"/>
    <d v="2014-11-20T19:48:21"/>
  </r>
  <r>
    <n v="20000"/>
    <n v="212"/>
    <x v="2"/>
    <x v="0"/>
    <s v="USD"/>
    <n v="1435633602"/>
    <n v="1433041602"/>
    <b v="0"/>
    <n v="13"/>
    <b v="0"/>
    <s v="games/mobile games"/>
    <n v="1.06E-2"/>
    <n v="1538.4615384615386"/>
    <x v="6"/>
    <x v="18"/>
    <x v="1872"/>
    <d v="2015-06-30T03:06:42"/>
  </r>
  <r>
    <n v="8000"/>
    <n v="36"/>
    <x v="2"/>
    <x v="5"/>
    <s v="CAD"/>
    <n v="1436373900"/>
    <n v="1433861210"/>
    <b v="0"/>
    <n v="2"/>
    <b v="0"/>
    <s v="games/mobile games"/>
    <n v="4.4999999999999997E-3"/>
    <n v="4000"/>
    <x v="6"/>
    <x v="18"/>
    <x v="1873"/>
    <d v="2015-07-08T16:45:00"/>
  </r>
  <r>
    <n v="160000"/>
    <n v="26"/>
    <x v="2"/>
    <x v="0"/>
    <s v="USD"/>
    <n v="1467155733"/>
    <n v="1465427733"/>
    <b v="0"/>
    <n v="2"/>
    <b v="0"/>
    <s v="games/mobile games"/>
    <n v="1.6249999999999999E-4"/>
    <n v="80000"/>
    <x v="6"/>
    <x v="18"/>
    <x v="1874"/>
    <d v="2016-06-28T23:15:33"/>
  </r>
  <r>
    <n v="10000"/>
    <n v="51"/>
    <x v="2"/>
    <x v="0"/>
    <s v="USD"/>
    <n v="1470519308"/>
    <n v="1465335308"/>
    <b v="0"/>
    <n v="3"/>
    <b v="0"/>
    <s v="games/mobile games"/>
    <n v="5.1000000000000004E-3"/>
    <n v="3333.3333333333335"/>
    <x v="6"/>
    <x v="18"/>
    <x v="1875"/>
    <d v="2016-08-06T21:35:0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5000"/>
    <n v="6"/>
    <x v="2"/>
    <x v="3"/>
    <s v="EUR"/>
    <n v="1457966129"/>
    <n v="1455377729"/>
    <b v="0"/>
    <n v="2"/>
    <b v="0"/>
    <s v="games/mobile games"/>
    <n v="1.1999999999999999E-3"/>
    <n v="2500"/>
    <x v="6"/>
    <x v="18"/>
    <x v="1879"/>
    <d v="2016-03-14T14:35:29"/>
  </r>
  <r>
    <n v="5000"/>
    <n v="1004"/>
    <x v="2"/>
    <x v="1"/>
    <s v="GBP"/>
    <n v="1459341380"/>
    <n v="1456839380"/>
    <b v="0"/>
    <n v="24"/>
    <b v="0"/>
    <s v="games/mobile games"/>
    <n v="0.20080000000000001"/>
    <n v="208.33333333333334"/>
    <x v="6"/>
    <x v="18"/>
    <x v="1880"/>
    <d v="2016-03-30T12:36:20"/>
  </r>
  <r>
    <n v="2000"/>
    <n v="3453.69"/>
    <x v="0"/>
    <x v="0"/>
    <s v="USD"/>
    <n v="1425955189"/>
    <n v="1423366789"/>
    <b v="0"/>
    <n v="70"/>
    <b v="1"/>
    <s v="music/indie rock"/>
    <n v="1.726845"/>
    <n v="28.571428571428573"/>
    <x v="4"/>
    <x v="14"/>
    <x v="1881"/>
    <d v="2015-03-10T02:39:49"/>
  </r>
  <r>
    <n v="3350"/>
    <n v="3380"/>
    <x v="0"/>
    <x v="0"/>
    <s v="USD"/>
    <n v="1341964080"/>
    <n v="1339109212"/>
    <b v="0"/>
    <n v="81"/>
    <b v="1"/>
    <s v="music/indie rock"/>
    <n v="1.008955223880597"/>
    <n v="41.358024691358025"/>
    <x v="4"/>
    <x v="14"/>
    <x v="1882"/>
    <d v="2012-07-10T23:48:00"/>
  </r>
  <r>
    <n v="999"/>
    <n v="1047"/>
    <x v="0"/>
    <x v="0"/>
    <s v="USD"/>
    <n v="1333921508"/>
    <n v="1331333108"/>
    <b v="0"/>
    <n v="32"/>
    <b v="1"/>
    <s v="music/indie rock"/>
    <n v="1.0480480480480481"/>
    <n v="31.21875"/>
    <x v="4"/>
    <x v="14"/>
    <x v="1883"/>
    <d v="2012-04-08T21:45:08"/>
  </r>
  <r>
    <n v="1000"/>
    <n v="1351"/>
    <x v="0"/>
    <x v="0"/>
    <s v="USD"/>
    <n v="1354017600"/>
    <n v="1350967535"/>
    <b v="0"/>
    <n v="26"/>
    <b v="1"/>
    <s v="music/indie rock"/>
    <n v="1.351"/>
    <n v="38.46153846153846"/>
    <x v="4"/>
    <x v="14"/>
    <x v="1884"/>
    <d v="2012-11-27T12:00:00"/>
  </r>
  <r>
    <n v="4575"/>
    <n v="5322"/>
    <x v="0"/>
    <x v="0"/>
    <s v="USD"/>
    <n v="1344636000"/>
    <n v="1341800110"/>
    <b v="0"/>
    <n v="105"/>
    <b v="1"/>
    <s v="music/indie rock"/>
    <n v="1.1632786885245903"/>
    <n v="43.571428571428569"/>
    <x v="4"/>
    <x v="14"/>
    <x v="1885"/>
    <d v="2012-08-10T22:00:00"/>
  </r>
  <r>
    <n v="1200"/>
    <n v="1225"/>
    <x v="0"/>
    <x v="0"/>
    <s v="USD"/>
    <n v="1415832338"/>
    <n v="1413236738"/>
    <b v="0"/>
    <n v="29"/>
    <b v="1"/>
    <s v="music/indie rock"/>
    <n v="1.0208333333333333"/>
    <n v="41.379310344827587"/>
    <x v="4"/>
    <x v="14"/>
    <x v="1886"/>
    <d v="2014-11-12T22:45:38"/>
  </r>
  <r>
    <n v="3000"/>
    <n v="3335"/>
    <x v="0"/>
    <x v="3"/>
    <s v="EUR"/>
    <n v="1449178200"/>
    <n v="1447614732"/>
    <b v="0"/>
    <n v="8"/>
    <b v="1"/>
    <s v="music/indie rock"/>
    <n v="1.1116666666666666"/>
    <n v="375"/>
    <x v="4"/>
    <x v="14"/>
    <x v="1887"/>
    <d v="2015-12-03T21:30:00"/>
  </r>
  <r>
    <n v="2500"/>
    <n v="4152"/>
    <x v="0"/>
    <x v="0"/>
    <s v="USD"/>
    <n v="1275368340"/>
    <n v="1272692732"/>
    <b v="0"/>
    <n v="89"/>
    <b v="1"/>
    <s v="music/indie rock"/>
    <n v="1.6608000000000001"/>
    <n v="28.089887640449437"/>
    <x v="4"/>
    <x v="14"/>
    <x v="1888"/>
    <d v="2010-06-01T04:59:00"/>
  </r>
  <r>
    <n v="2000"/>
    <n v="2132"/>
    <x v="0"/>
    <x v="0"/>
    <s v="USD"/>
    <n v="1363024946"/>
    <n v="1359140546"/>
    <b v="0"/>
    <n v="44"/>
    <b v="1"/>
    <s v="music/indie rock"/>
    <n v="1.0660000000000001"/>
    <n v="45.454545454545453"/>
    <x v="4"/>
    <x v="14"/>
    <x v="1889"/>
    <d v="2013-03-11T18:02:26"/>
  </r>
  <r>
    <n v="12000"/>
    <n v="17350.13"/>
    <x v="0"/>
    <x v="0"/>
    <s v="USD"/>
    <n v="1355597528"/>
    <n v="1353005528"/>
    <b v="0"/>
    <n v="246"/>
    <b v="1"/>
    <s v="music/indie rock"/>
    <n v="1.4458441666666668"/>
    <n v="48.780487804878049"/>
    <x v="4"/>
    <x v="14"/>
    <x v="1890"/>
    <d v="2012-12-15T18:52:08"/>
  </r>
  <r>
    <n v="10000"/>
    <n v="10555"/>
    <x v="0"/>
    <x v="0"/>
    <s v="USD"/>
    <n v="1279778400"/>
    <n v="1275851354"/>
    <b v="0"/>
    <n v="120"/>
    <b v="1"/>
    <s v="music/indie rock"/>
    <n v="1.0555000000000001"/>
    <n v="83.333333333333329"/>
    <x v="4"/>
    <x v="14"/>
    <x v="1891"/>
    <d v="2010-07-22T06:00:00"/>
  </r>
  <r>
    <n v="500"/>
    <n v="683"/>
    <x v="0"/>
    <x v="0"/>
    <s v="USD"/>
    <n v="1307459881"/>
    <n v="1304867881"/>
    <b v="0"/>
    <n v="26"/>
    <b v="1"/>
    <s v="music/indie rock"/>
    <n v="1.3660000000000001"/>
    <n v="19.23076923076923"/>
    <x v="4"/>
    <x v="14"/>
    <x v="1892"/>
    <d v="2011-06-07T15:18:01"/>
  </r>
  <r>
    <n v="2500"/>
    <n v="2600"/>
    <x v="0"/>
    <x v="0"/>
    <s v="USD"/>
    <n v="1302926340"/>
    <n v="1301524585"/>
    <b v="0"/>
    <n v="45"/>
    <b v="1"/>
    <s v="music/indie rock"/>
    <n v="1.04"/>
    <n v="55.555555555555557"/>
    <x v="4"/>
    <x v="14"/>
    <x v="1893"/>
    <d v="2011-04-16T03:59:00"/>
  </r>
  <r>
    <n v="1000"/>
    <n v="1145"/>
    <x v="0"/>
    <x v="0"/>
    <s v="USD"/>
    <n v="1329082983"/>
    <n v="1326404583"/>
    <b v="0"/>
    <n v="20"/>
    <b v="1"/>
    <s v="music/indie rock"/>
    <n v="1.145"/>
    <n v="50"/>
    <x v="4"/>
    <x v="14"/>
    <x v="1894"/>
    <d v="2012-02-12T21:43:03"/>
  </r>
  <r>
    <n v="9072"/>
    <n v="9228"/>
    <x v="0"/>
    <x v="0"/>
    <s v="USD"/>
    <n v="1445363722"/>
    <n v="1442771722"/>
    <b v="0"/>
    <n v="47"/>
    <b v="1"/>
    <s v="music/indie rock"/>
    <n v="1.0171957671957672"/>
    <n v="193.02127659574469"/>
    <x v="4"/>
    <x v="14"/>
    <x v="1895"/>
    <d v="2015-10-20T17:55:22"/>
  </r>
  <r>
    <n v="451"/>
    <n v="559"/>
    <x v="0"/>
    <x v="0"/>
    <s v="USD"/>
    <n v="1334250165"/>
    <n v="1331658165"/>
    <b v="0"/>
    <n v="13"/>
    <b v="1"/>
    <s v="music/indie rock"/>
    <n v="1.2394678492239468"/>
    <n v="34.692307692307693"/>
    <x v="4"/>
    <x v="14"/>
    <x v="1896"/>
    <d v="2012-04-12T17:02:45"/>
  </r>
  <r>
    <n v="6350"/>
    <n v="6506"/>
    <x v="0"/>
    <x v="0"/>
    <s v="USD"/>
    <n v="1393966800"/>
    <n v="1392040806"/>
    <b v="0"/>
    <n v="183"/>
    <b v="1"/>
    <s v="music/indie rock"/>
    <n v="1.0245669291338582"/>
    <n v="34.699453551912569"/>
    <x v="4"/>
    <x v="14"/>
    <x v="1897"/>
    <d v="2014-03-04T21:00:00"/>
  </r>
  <r>
    <n v="1000"/>
    <n v="1445"/>
    <x v="0"/>
    <x v="0"/>
    <s v="USD"/>
    <n v="1454349600"/>
    <n v="1451277473"/>
    <b v="0"/>
    <n v="21"/>
    <b v="1"/>
    <s v="music/indie rock"/>
    <n v="1.4450000000000001"/>
    <n v="47.61904761904762"/>
    <x v="4"/>
    <x v="14"/>
    <x v="1898"/>
    <d v="2016-02-01T18:00:00"/>
  </r>
  <r>
    <n v="900"/>
    <n v="1200"/>
    <x v="0"/>
    <x v="0"/>
    <s v="USD"/>
    <n v="1427319366"/>
    <n v="1424730966"/>
    <b v="0"/>
    <n v="42"/>
    <b v="1"/>
    <s v="music/indie rock"/>
    <n v="1.3333333333333333"/>
    <n v="21.428571428571427"/>
    <x v="4"/>
    <x v="14"/>
    <x v="1899"/>
    <d v="2015-03-25T21:36:06"/>
  </r>
  <r>
    <n v="2500"/>
    <n v="2734.11"/>
    <x v="0"/>
    <x v="0"/>
    <s v="USD"/>
    <n v="1349517540"/>
    <n v="1347137731"/>
    <b v="0"/>
    <n v="54"/>
    <b v="1"/>
    <s v="music/indie rock"/>
    <n v="1.0936440000000001"/>
    <n v="46.296296296296298"/>
    <x v="4"/>
    <x v="14"/>
    <x v="1900"/>
    <d v="2012-10-06T09:59:00"/>
  </r>
  <r>
    <n v="99000"/>
    <n v="2670"/>
    <x v="2"/>
    <x v="1"/>
    <s v="GBP"/>
    <n v="1432299600"/>
    <n v="1429707729"/>
    <b v="0"/>
    <n v="25"/>
    <b v="0"/>
    <s v="technology/gadgets"/>
    <n v="2.696969696969697E-2"/>
    <n v="3960"/>
    <x v="2"/>
    <x v="29"/>
    <x v="1901"/>
    <d v="2015-05-22T13:00:00"/>
  </r>
  <r>
    <n v="1000"/>
    <n v="12"/>
    <x v="2"/>
    <x v="9"/>
    <s v="EUR"/>
    <n v="1425495447"/>
    <n v="1422903447"/>
    <b v="0"/>
    <n v="3"/>
    <b v="0"/>
    <s v="technology/gadgets"/>
    <n v="1.2E-2"/>
    <n v="333.33333333333331"/>
    <x v="2"/>
    <x v="29"/>
    <x v="1902"/>
    <d v="2015-03-04T18:57:27"/>
  </r>
  <r>
    <n v="3000"/>
    <n v="1398"/>
    <x v="2"/>
    <x v="0"/>
    <s v="USD"/>
    <n v="1485541791"/>
    <n v="1480357791"/>
    <b v="0"/>
    <n v="41"/>
    <b v="0"/>
    <s v="technology/gadgets"/>
    <n v="0.46600000000000003"/>
    <n v="73.170731707317074"/>
    <x v="2"/>
    <x v="29"/>
    <x v="1903"/>
    <d v="2017-01-27T18:29:51"/>
  </r>
  <r>
    <n v="50000"/>
    <n v="50"/>
    <x v="2"/>
    <x v="0"/>
    <s v="USD"/>
    <n v="1451752021"/>
    <n v="1447864021"/>
    <b v="0"/>
    <n v="2"/>
    <b v="0"/>
    <s v="technology/gadgets"/>
    <n v="1E-3"/>
    <n v="25000"/>
    <x v="2"/>
    <x v="29"/>
    <x v="1904"/>
    <d v="2016-01-02T16:27:01"/>
  </r>
  <r>
    <n v="25000"/>
    <n v="42"/>
    <x v="2"/>
    <x v="0"/>
    <s v="USD"/>
    <n v="1410127994"/>
    <n v="1407535994"/>
    <b v="0"/>
    <n v="4"/>
    <b v="0"/>
    <s v="technology/gadgets"/>
    <n v="1.6800000000000001E-3"/>
    <n v="6250"/>
    <x v="2"/>
    <x v="29"/>
    <x v="1905"/>
    <d v="2014-09-07T22:13:14"/>
  </r>
  <r>
    <n v="50000"/>
    <n v="21380"/>
    <x v="2"/>
    <x v="0"/>
    <s v="USD"/>
    <n v="1466697983"/>
    <n v="1464105983"/>
    <b v="0"/>
    <n v="99"/>
    <b v="0"/>
    <s v="technology/gadgets"/>
    <n v="0.42759999999999998"/>
    <n v="505.05050505050502"/>
    <x v="2"/>
    <x v="29"/>
    <x v="1906"/>
    <d v="2016-06-23T16:06:23"/>
  </r>
  <r>
    <n v="30000"/>
    <n v="85"/>
    <x v="2"/>
    <x v="0"/>
    <s v="USD"/>
    <n v="1400853925"/>
    <n v="1399557925"/>
    <b v="0"/>
    <n v="4"/>
    <b v="0"/>
    <s v="technology/gadgets"/>
    <n v="2.8333333333333335E-3"/>
    <n v="7500"/>
    <x v="2"/>
    <x v="29"/>
    <x v="1907"/>
    <d v="2014-05-23T14:05:25"/>
  </r>
  <r>
    <n v="25000"/>
    <n v="433"/>
    <x v="2"/>
    <x v="0"/>
    <s v="USD"/>
    <n v="1483048900"/>
    <n v="1480456900"/>
    <b v="0"/>
    <n v="4"/>
    <b v="0"/>
    <s v="technology/gadgets"/>
    <n v="1.7319999999999999E-2"/>
    <n v="6250"/>
    <x v="2"/>
    <x v="29"/>
    <x v="1908"/>
    <d v="2016-12-29T22:01:40"/>
  </r>
  <r>
    <n v="35000"/>
    <n v="4939"/>
    <x v="2"/>
    <x v="0"/>
    <s v="USD"/>
    <n v="1414059479"/>
    <n v="1411467479"/>
    <b v="0"/>
    <n v="38"/>
    <b v="0"/>
    <s v="technology/gadgets"/>
    <n v="0.14111428571428572"/>
    <n v="921.0526315789474"/>
    <x v="2"/>
    <x v="29"/>
    <x v="1909"/>
    <d v="2014-10-23T10:17:59"/>
  </r>
  <r>
    <n v="85000"/>
    <n v="33486"/>
    <x v="2"/>
    <x v="9"/>
    <s v="EUR"/>
    <n v="1446331500"/>
    <n v="1442531217"/>
    <b v="0"/>
    <n v="285"/>
    <b v="0"/>
    <s v="technology/gadgets"/>
    <n v="0.39395294117647056"/>
    <n v="298.24561403508773"/>
    <x v="2"/>
    <x v="29"/>
    <x v="1910"/>
    <d v="2015-10-31T22:45:00"/>
  </r>
  <r>
    <n v="42500"/>
    <n v="10"/>
    <x v="2"/>
    <x v="4"/>
    <s v="NZD"/>
    <n v="1407545334"/>
    <n v="1404953334"/>
    <b v="0"/>
    <n v="1"/>
    <b v="0"/>
    <s v="technology/gadgets"/>
    <n v="2.3529411764705883E-4"/>
    <n v="42500"/>
    <x v="2"/>
    <x v="29"/>
    <x v="1911"/>
    <d v="2014-08-09T00:48:54"/>
  </r>
  <r>
    <n v="5000"/>
    <n v="2965"/>
    <x v="2"/>
    <x v="0"/>
    <s v="USD"/>
    <n v="1433395560"/>
    <n v="1430803560"/>
    <b v="0"/>
    <n v="42"/>
    <b v="0"/>
    <s v="technology/gadgets"/>
    <n v="0.59299999999999997"/>
    <n v="119.04761904761905"/>
    <x v="2"/>
    <x v="29"/>
    <x v="1912"/>
    <d v="2015-06-04T05:26:00"/>
  </r>
  <r>
    <n v="48000"/>
    <n v="637"/>
    <x v="2"/>
    <x v="1"/>
    <s v="GBP"/>
    <n v="1412770578"/>
    <n v="1410178578"/>
    <b v="0"/>
    <n v="26"/>
    <b v="0"/>
    <s v="technology/gadgets"/>
    <n v="1.3270833333333334E-2"/>
    <n v="1846.1538461538462"/>
    <x v="2"/>
    <x v="29"/>
    <x v="1913"/>
    <d v="2014-10-08T12:16:18"/>
  </r>
  <r>
    <n v="666"/>
    <n v="60"/>
    <x v="2"/>
    <x v="0"/>
    <s v="USD"/>
    <n v="1414814340"/>
    <n v="1413519073"/>
    <b v="0"/>
    <n v="2"/>
    <b v="0"/>
    <s v="technology/gadgets"/>
    <n v="9.0090090090090086E-2"/>
    <n v="333"/>
    <x v="2"/>
    <x v="29"/>
    <x v="1914"/>
    <d v="2014-11-01T03:59:00"/>
  </r>
  <r>
    <n v="500"/>
    <n v="8"/>
    <x v="2"/>
    <x v="0"/>
    <s v="USD"/>
    <n v="1409620222"/>
    <n v="1407892222"/>
    <b v="0"/>
    <n v="4"/>
    <b v="0"/>
    <s v="technology/gadgets"/>
    <n v="1.6E-2"/>
    <n v="125"/>
    <x v="2"/>
    <x v="29"/>
    <x v="1915"/>
    <d v="2014-09-02T01:10:22"/>
  </r>
  <r>
    <n v="20000"/>
    <n v="102"/>
    <x v="2"/>
    <x v="0"/>
    <s v="USD"/>
    <n v="1478542375"/>
    <n v="1476378775"/>
    <b v="0"/>
    <n v="6"/>
    <b v="0"/>
    <s v="technology/gadgets"/>
    <n v="5.1000000000000004E-3"/>
    <n v="3333.3333333333335"/>
    <x v="2"/>
    <x v="29"/>
    <x v="1916"/>
    <d v="2016-11-07T18:12:55"/>
  </r>
  <r>
    <n v="390000"/>
    <n v="205025"/>
    <x v="2"/>
    <x v="7"/>
    <s v="HKD"/>
    <n v="1486708133"/>
    <n v="1484116133"/>
    <b v="0"/>
    <n v="70"/>
    <b v="0"/>
    <s v="technology/gadgets"/>
    <n v="0.52570512820512816"/>
    <n v="5571.4285714285716"/>
    <x v="2"/>
    <x v="29"/>
    <x v="1917"/>
    <d v="2017-02-10T06:28:53"/>
  </r>
  <r>
    <n v="25000"/>
    <n v="260"/>
    <x v="2"/>
    <x v="0"/>
    <s v="USD"/>
    <n v="1407869851"/>
    <n v="1404845851"/>
    <b v="0"/>
    <n v="9"/>
    <b v="0"/>
    <s v="technology/gadgets"/>
    <n v="1.04E-2"/>
    <n v="2777.7777777777778"/>
    <x v="2"/>
    <x v="29"/>
    <x v="1918"/>
    <d v="2014-08-12T18:57:31"/>
  </r>
  <r>
    <n v="500"/>
    <n v="237"/>
    <x v="2"/>
    <x v="0"/>
    <s v="USD"/>
    <n v="1432069249"/>
    <n v="1429477249"/>
    <b v="0"/>
    <n v="8"/>
    <b v="0"/>
    <s v="technology/gadgets"/>
    <n v="0.47399999999999998"/>
    <n v="62.5"/>
    <x v="2"/>
    <x v="29"/>
    <x v="1919"/>
    <d v="2015-05-19T21:00:49"/>
  </r>
  <r>
    <n v="10000"/>
    <n v="4303"/>
    <x v="2"/>
    <x v="1"/>
    <s v="GBP"/>
    <n v="1445468400"/>
    <n v="1443042061"/>
    <b v="0"/>
    <n v="105"/>
    <b v="0"/>
    <s v="technology/gadgets"/>
    <n v="0.43030000000000002"/>
    <n v="95.238095238095241"/>
    <x v="2"/>
    <x v="29"/>
    <x v="1920"/>
    <d v="2015-10-21T23:00:00"/>
  </r>
  <r>
    <n v="1500"/>
    <n v="2052"/>
    <x v="0"/>
    <x v="0"/>
    <s v="USD"/>
    <n v="1342243143"/>
    <n v="1339651143"/>
    <b v="0"/>
    <n v="38"/>
    <b v="1"/>
    <s v="music/indie rock"/>
    <n v="1.3680000000000001"/>
    <n v="39.473684210526315"/>
    <x v="4"/>
    <x v="14"/>
    <x v="1921"/>
    <d v="2012-07-14T05:19:03"/>
  </r>
  <r>
    <n v="2000"/>
    <n v="2311"/>
    <x v="0"/>
    <x v="0"/>
    <s v="USD"/>
    <n v="1386828507"/>
    <n v="1384236507"/>
    <b v="0"/>
    <n v="64"/>
    <b v="1"/>
    <s v="music/indie rock"/>
    <n v="1.1555"/>
    <n v="31.25"/>
    <x v="4"/>
    <x v="14"/>
    <x v="1922"/>
    <d v="2013-12-12T06:08:27"/>
  </r>
  <r>
    <n v="125"/>
    <n v="301"/>
    <x v="0"/>
    <x v="0"/>
    <s v="USD"/>
    <n v="1317099540"/>
    <n v="1313612532"/>
    <b v="0"/>
    <n v="13"/>
    <b v="1"/>
    <s v="music/indie rock"/>
    <n v="2.4079999999999999"/>
    <n v="9.615384615384615"/>
    <x v="4"/>
    <x v="14"/>
    <x v="1923"/>
    <d v="2011-09-27T04:59:00"/>
  </r>
  <r>
    <n v="3000"/>
    <n v="3432"/>
    <x v="0"/>
    <x v="0"/>
    <s v="USD"/>
    <n v="1389814380"/>
    <n v="1387390555"/>
    <b v="0"/>
    <n v="33"/>
    <b v="1"/>
    <s v="music/indie rock"/>
    <n v="1.1439999999999999"/>
    <n v="90.909090909090907"/>
    <x v="4"/>
    <x v="14"/>
    <x v="1924"/>
    <d v="2014-01-15T19:33:00"/>
  </r>
  <r>
    <n v="1500"/>
    <n v="1655"/>
    <x v="0"/>
    <x v="0"/>
    <s v="USD"/>
    <n v="1381449600"/>
    <n v="1379540288"/>
    <b v="0"/>
    <n v="52"/>
    <b v="1"/>
    <s v="music/indie rock"/>
    <n v="1.1033333333333333"/>
    <n v="28.846153846153847"/>
    <x v="4"/>
    <x v="14"/>
    <x v="1925"/>
    <d v="2013-10-11T00:00:00"/>
  </r>
  <r>
    <n v="1500"/>
    <n v="2930.69"/>
    <x v="0"/>
    <x v="0"/>
    <s v="USD"/>
    <n v="1288657560"/>
    <n v="1286319256"/>
    <b v="0"/>
    <n v="107"/>
    <b v="1"/>
    <s v="music/indie rock"/>
    <n v="1.9537933333333333"/>
    <n v="14.018691588785046"/>
    <x v="4"/>
    <x v="14"/>
    <x v="1926"/>
    <d v="2010-11-02T00:26:00"/>
  </r>
  <r>
    <n v="600"/>
    <n v="620"/>
    <x v="0"/>
    <x v="0"/>
    <s v="USD"/>
    <n v="1331182740"/>
    <n v="1329856839"/>
    <b v="0"/>
    <n v="11"/>
    <b v="1"/>
    <s v="music/indie rock"/>
    <n v="1.0333333333333334"/>
    <n v="54.545454545454547"/>
    <x v="4"/>
    <x v="14"/>
    <x v="1927"/>
    <d v="2012-03-08T04:59:00"/>
  </r>
  <r>
    <n v="2550"/>
    <n v="2630"/>
    <x v="0"/>
    <x v="0"/>
    <s v="USD"/>
    <n v="1367940794"/>
    <n v="1365348794"/>
    <b v="0"/>
    <n v="34"/>
    <b v="1"/>
    <s v="music/indie rock"/>
    <n v="1.031372549019608"/>
    <n v="75"/>
    <x v="4"/>
    <x v="14"/>
    <x v="1928"/>
    <d v="2013-05-07T15:33:14"/>
  </r>
  <r>
    <n v="3200"/>
    <n v="3210"/>
    <x v="0"/>
    <x v="0"/>
    <s v="USD"/>
    <n v="1309825866"/>
    <n v="1306197066"/>
    <b v="0"/>
    <n v="75"/>
    <b v="1"/>
    <s v="music/indie rock"/>
    <n v="1.003125"/>
    <n v="42.666666666666664"/>
    <x v="4"/>
    <x v="14"/>
    <x v="1929"/>
    <d v="2011-07-05T00:31:06"/>
  </r>
  <r>
    <n v="1000"/>
    <n v="1270"/>
    <x v="0"/>
    <x v="0"/>
    <s v="USD"/>
    <n v="1373203482"/>
    <n v="1368019482"/>
    <b v="0"/>
    <n v="26"/>
    <b v="1"/>
    <s v="music/indie rock"/>
    <n v="1.27"/>
    <n v="38.46153846153846"/>
    <x v="4"/>
    <x v="14"/>
    <x v="1930"/>
    <d v="2013-07-07T13:24:42"/>
  </r>
  <r>
    <n v="2000"/>
    <n v="2412.02"/>
    <x v="0"/>
    <x v="0"/>
    <s v="USD"/>
    <n v="1337657400"/>
    <n v="1336512309"/>
    <b v="0"/>
    <n v="50"/>
    <b v="1"/>
    <s v="music/indie rock"/>
    <n v="1.20601"/>
    <n v="40"/>
    <x v="4"/>
    <x v="14"/>
    <x v="1931"/>
    <d v="2012-05-22T03:30:00"/>
  </r>
  <r>
    <n v="5250"/>
    <n v="5617"/>
    <x v="0"/>
    <x v="0"/>
    <s v="USD"/>
    <n v="1327433173"/>
    <n v="1325618773"/>
    <b v="0"/>
    <n v="80"/>
    <b v="1"/>
    <s v="music/indie rock"/>
    <n v="1.0699047619047619"/>
    <n v="65.625"/>
    <x v="4"/>
    <x v="14"/>
    <x v="1932"/>
    <d v="2012-01-24T19:26:13"/>
  </r>
  <r>
    <n v="6000"/>
    <n v="10346"/>
    <x v="0"/>
    <x v="0"/>
    <s v="USD"/>
    <n v="1411787307"/>
    <n v="1409195307"/>
    <b v="0"/>
    <n v="110"/>
    <b v="1"/>
    <s v="music/indie rock"/>
    <n v="1.7243333333333333"/>
    <n v="54.545454545454547"/>
    <x v="4"/>
    <x v="14"/>
    <x v="1933"/>
    <d v="2014-09-27T03:08:27"/>
  </r>
  <r>
    <n v="5000"/>
    <n v="6181"/>
    <x v="0"/>
    <x v="0"/>
    <s v="USD"/>
    <n v="1324789200"/>
    <n v="1321649321"/>
    <b v="0"/>
    <n v="77"/>
    <b v="1"/>
    <s v="music/indie rock"/>
    <n v="1.2362"/>
    <n v="64.935064935064929"/>
    <x v="4"/>
    <x v="14"/>
    <x v="1934"/>
    <d v="2011-12-25T05:00:00"/>
  </r>
  <r>
    <n v="2500"/>
    <n v="2710"/>
    <x v="0"/>
    <x v="0"/>
    <s v="USD"/>
    <n v="1403326740"/>
    <n v="1400106171"/>
    <b v="0"/>
    <n v="50"/>
    <b v="1"/>
    <s v="music/indie rock"/>
    <n v="1.0840000000000001"/>
    <n v="50"/>
    <x v="4"/>
    <x v="14"/>
    <x v="1935"/>
    <d v="2014-06-21T04:59:00"/>
  </r>
  <r>
    <n v="7500"/>
    <n v="8739.01"/>
    <x v="0"/>
    <x v="0"/>
    <s v="USD"/>
    <n v="1323151140"/>
    <n v="1320528070"/>
    <b v="0"/>
    <n v="145"/>
    <b v="1"/>
    <s v="music/indie rock"/>
    <n v="1.1652013333333333"/>
    <n v="51.724137931034484"/>
    <x v="4"/>
    <x v="14"/>
    <x v="1936"/>
    <d v="2011-12-06T05:59:00"/>
  </r>
  <r>
    <n v="600"/>
    <n v="1123.47"/>
    <x v="0"/>
    <x v="0"/>
    <s v="USD"/>
    <n v="1339732740"/>
    <n v="1338346281"/>
    <b v="0"/>
    <n v="29"/>
    <b v="1"/>
    <s v="music/indie rock"/>
    <n v="1.8724499999999999"/>
    <n v="20.689655172413794"/>
    <x v="4"/>
    <x v="14"/>
    <x v="1937"/>
    <d v="2012-06-15T03:59:00"/>
  </r>
  <r>
    <n v="15000"/>
    <n v="17390"/>
    <x v="0"/>
    <x v="0"/>
    <s v="USD"/>
    <n v="1372741200"/>
    <n v="1370067231"/>
    <b v="0"/>
    <n v="114"/>
    <b v="1"/>
    <s v="music/indie rock"/>
    <n v="1.1593333333333333"/>
    <n v="131.57894736842104"/>
    <x v="4"/>
    <x v="14"/>
    <x v="1938"/>
    <d v="2013-07-02T05:00:00"/>
  </r>
  <r>
    <n v="10000"/>
    <n v="11070"/>
    <x v="0"/>
    <x v="0"/>
    <s v="USD"/>
    <n v="1362955108"/>
    <n v="1360366708"/>
    <b v="0"/>
    <n v="96"/>
    <b v="1"/>
    <s v="music/indie rock"/>
    <n v="1.107"/>
    <n v="104.16666666666667"/>
    <x v="4"/>
    <x v="14"/>
    <x v="1939"/>
    <d v="2013-03-10T22:38:28"/>
  </r>
  <r>
    <n v="650"/>
    <n v="1111"/>
    <x v="0"/>
    <x v="0"/>
    <s v="USD"/>
    <n v="1308110340"/>
    <n v="1304770233"/>
    <b v="0"/>
    <n v="31"/>
    <b v="1"/>
    <s v="music/indie rock"/>
    <n v="1.7092307692307693"/>
    <n v="20.967741935483872"/>
    <x v="4"/>
    <x v="14"/>
    <x v="1940"/>
    <d v="2011-06-15T03:59:00"/>
  </r>
  <r>
    <n v="250000"/>
    <n v="315295.89"/>
    <x v="0"/>
    <x v="0"/>
    <s v="USD"/>
    <n v="1400137131"/>
    <n v="1397545131"/>
    <b v="1"/>
    <n v="4883"/>
    <b v="1"/>
    <s v="technology/hardware"/>
    <n v="1.2611835600000001"/>
    <n v="51.198033995494576"/>
    <x v="2"/>
    <x v="30"/>
    <x v="1941"/>
    <d v="2014-05-15T06:58:51"/>
  </r>
  <r>
    <n v="6000"/>
    <n v="8306.42"/>
    <x v="0"/>
    <x v="0"/>
    <s v="USD"/>
    <n v="1309809140"/>
    <n v="1302033140"/>
    <b v="1"/>
    <n v="95"/>
    <b v="1"/>
    <s v="technology/hardware"/>
    <n v="1.3844033333333334"/>
    <n v="63.157894736842103"/>
    <x v="2"/>
    <x v="30"/>
    <x v="1942"/>
    <d v="2011-07-04T19:52:20"/>
  </r>
  <r>
    <n v="10000"/>
    <n v="170525"/>
    <x v="0"/>
    <x v="0"/>
    <s v="USD"/>
    <n v="1470896916"/>
    <n v="1467008916"/>
    <b v="1"/>
    <n v="2478"/>
    <b v="1"/>
    <s v="technology/hardware"/>
    <n v="17.052499999999998"/>
    <n v="4.0355125100887816"/>
    <x v="2"/>
    <x v="30"/>
    <x v="1943"/>
    <d v="2016-08-11T06:28:36"/>
  </r>
  <r>
    <n v="40000"/>
    <n v="315222.2"/>
    <x v="0"/>
    <x v="0"/>
    <s v="USD"/>
    <n v="1398952890"/>
    <n v="1396360890"/>
    <b v="1"/>
    <n v="1789"/>
    <b v="1"/>
    <s v="technology/hardware"/>
    <n v="7.8805550000000002"/>
    <n v="22.358859698155396"/>
    <x v="2"/>
    <x v="30"/>
    <x v="1944"/>
    <d v="2014-05-01T14:01:30"/>
  </r>
  <r>
    <n v="100000"/>
    <n v="348018"/>
    <x v="0"/>
    <x v="3"/>
    <s v="EUR"/>
    <n v="1436680958"/>
    <n v="1433224958"/>
    <b v="1"/>
    <n v="680"/>
    <b v="1"/>
    <s v="technology/hardware"/>
    <n v="3.4801799999999998"/>
    <n v="147.05882352941177"/>
    <x v="2"/>
    <x v="30"/>
    <x v="1945"/>
    <d v="2015-07-12T06:02:38"/>
  </r>
  <r>
    <n v="7500"/>
    <n v="11231"/>
    <x v="0"/>
    <x v="0"/>
    <s v="USD"/>
    <n v="1397961361"/>
    <n v="1392780961"/>
    <b v="1"/>
    <n v="70"/>
    <b v="1"/>
    <s v="technology/hardware"/>
    <n v="1.4974666666666667"/>
    <n v="107.14285714285714"/>
    <x v="2"/>
    <x v="30"/>
    <x v="1946"/>
    <d v="2014-04-20T02:36:01"/>
  </r>
  <r>
    <n v="800"/>
    <n v="805.07"/>
    <x v="0"/>
    <x v="0"/>
    <s v="USD"/>
    <n v="1258955940"/>
    <n v="1255730520"/>
    <b v="1"/>
    <n v="23"/>
    <b v="1"/>
    <s v="technology/hardware"/>
    <n v="1.0063375000000001"/>
    <n v="34.782608695652172"/>
    <x v="2"/>
    <x v="30"/>
    <x v="1947"/>
    <d v="2009-11-23T05:59:00"/>
  </r>
  <r>
    <n v="100000"/>
    <n v="800211"/>
    <x v="0"/>
    <x v="0"/>
    <s v="USD"/>
    <n v="1465232520"/>
    <n v="1460557809"/>
    <b v="1"/>
    <n v="4245"/>
    <b v="1"/>
    <s v="technology/hardware"/>
    <n v="8.0021100000000001"/>
    <n v="23.557126030624264"/>
    <x v="2"/>
    <x v="30"/>
    <x v="1948"/>
    <d v="2016-06-06T17:02:00"/>
  </r>
  <r>
    <n v="50000"/>
    <n v="53001.3"/>
    <x v="0"/>
    <x v="1"/>
    <s v="GBP"/>
    <n v="1404986951"/>
    <n v="1402394951"/>
    <b v="1"/>
    <n v="943"/>
    <b v="1"/>
    <s v="technology/hardware"/>
    <n v="1.0600260000000001"/>
    <n v="53.022269353128316"/>
    <x v="2"/>
    <x v="30"/>
    <x v="1949"/>
    <d v="2014-07-10T10:09:11"/>
  </r>
  <r>
    <n v="48000"/>
    <n v="96248.960000000006"/>
    <x v="0"/>
    <x v="0"/>
    <s v="USD"/>
    <n v="1303446073"/>
    <n v="1300767673"/>
    <b v="1"/>
    <n v="1876"/>
    <b v="1"/>
    <s v="technology/hardware"/>
    <n v="2.0051866666666669"/>
    <n v="25.586353944562898"/>
    <x v="2"/>
    <x v="30"/>
    <x v="1950"/>
    <d v="2011-04-22T04:21:13"/>
  </r>
  <r>
    <n v="50000"/>
    <n v="106222"/>
    <x v="0"/>
    <x v="0"/>
    <s v="USD"/>
    <n v="1478516737"/>
    <n v="1475921137"/>
    <b v="1"/>
    <n v="834"/>
    <b v="1"/>
    <s v="technology/hardware"/>
    <n v="2.1244399999999999"/>
    <n v="59.952038369304553"/>
    <x v="2"/>
    <x v="30"/>
    <x v="1951"/>
    <d v="2016-11-07T11:05:37"/>
  </r>
  <r>
    <n v="35000"/>
    <n v="69465.33"/>
    <x v="0"/>
    <x v="5"/>
    <s v="CAD"/>
    <n v="1381934015"/>
    <n v="1378737215"/>
    <b v="1"/>
    <n v="682"/>
    <b v="1"/>
    <s v="technology/hardware"/>
    <n v="1.9847237142857144"/>
    <n v="51.319648093841643"/>
    <x v="2"/>
    <x v="30"/>
    <x v="1952"/>
    <d v="2013-10-16T14:33:35"/>
  </r>
  <r>
    <n v="15000"/>
    <n v="33892"/>
    <x v="0"/>
    <x v="0"/>
    <s v="USD"/>
    <n v="1330657200"/>
    <n v="1328158065"/>
    <b v="1"/>
    <n v="147"/>
    <b v="1"/>
    <s v="technology/hardware"/>
    <n v="2.2594666666666665"/>
    <n v="102.04081632653062"/>
    <x v="2"/>
    <x v="30"/>
    <x v="1953"/>
    <d v="2012-03-02T03:00:00"/>
  </r>
  <r>
    <n v="50000"/>
    <n v="349474"/>
    <x v="0"/>
    <x v="0"/>
    <s v="USD"/>
    <n v="1457758800"/>
    <n v="1453730176"/>
    <b v="1"/>
    <n v="415"/>
    <b v="1"/>
    <s v="technology/hardware"/>
    <n v="6.9894800000000004"/>
    <n v="120.48192771084338"/>
    <x v="2"/>
    <x v="30"/>
    <x v="1954"/>
    <d v="2016-03-12T05:00:00"/>
  </r>
  <r>
    <n v="42000"/>
    <n v="167410.01999999999"/>
    <x v="0"/>
    <x v="0"/>
    <s v="USD"/>
    <n v="1337799600"/>
    <n v="1334989881"/>
    <b v="1"/>
    <n v="290"/>
    <b v="1"/>
    <s v="technology/hardware"/>
    <n v="3.9859528571428569"/>
    <n v="144.82758620689654"/>
    <x v="2"/>
    <x v="30"/>
    <x v="1955"/>
    <d v="2012-05-23T19:00:00"/>
  </r>
  <r>
    <n v="60000"/>
    <n v="176420"/>
    <x v="0"/>
    <x v="0"/>
    <s v="USD"/>
    <n v="1429391405"/>
    <n v="1425507005"/>
    <b v="1"/>
    <n v="365"/>
    <b v="1"/>
    <s v="technology/hardware"/>
    <n v="2.9403333333333332"/>
    <n v="164.38356164383561"/>
    <x v="2"/>
    <x v="30"/>
    <x v="1956"/>
    <d v="2015-04-18T21:10:05"/>
  </r>
  <r>
    <n v="30000"/>
    <n v="50251.41"/>
    <x v="0"/>
    <x v="0"/>
    <s v="USD"/>
    <n v="1351304513"/>
    <n v="1348712513"/>
    <b v="1"/>
    <n v="660"/>
    <b v="1"/>
    <s v="technology/hardware"/>
    <n v="1.6750470000000002"/>
    <n v="45.454545454545453"/>
    <x v="2"/>
    <x v="30"/>
    <x v="1957"/>
    <d v="2012-10-27T02:21:53"/>
  </r>
  <r>
    <n v="7000"/>
    <n v="100490.02"/>
    <x v="0"/>
    <x v="0"/>
    <s v="USD"/>
    <n v="1364078561"/>
    <n v="1361490161"/>
    <b v="1"/>
    <n v="1356"/>
    <b v="1"/>
    <s v="technology/hardware"/>
    <n v="14.355717142857143"/>
    <n v="5.1622418879056049"/>
    <x v="2"/>
    <x v="30"/>
    <x v="1958"/>
    <d v="2013-03-23T22:42:41"/>
  </r>
  <r>
    <n v="10000"/>
    <n v="15673.44"/>
    <x v="0"/>
    <x v="0"/>
    <s v="USD"/>
    <n v="1412121600"/>
    <n v="1408565860"/>
    <b v="1"/>
    <n v="424"/>
    <b v="1"/>
    <s v="technology/hardware"/>
    <n v="1.5673440000000001"/>
    <n v="23.584905660377359"/>
    <x v="2"/>
    <x v="30"/>
    <x v="1959"/>
    <d v="2014-10-01T00:00:00"/>
  </r>
  <r>
    <n v="70000"/>
    <n v="82532"/>
    <x v="0"/>
    <x v="11"/>
    <s v="SEK"/>
    <n v="1419151341"/>
    <n v="1416559341"/>
    <b v="1"/>
    <n v="33"/>
    <b v="1"/>
    <s v="technology/hardware"/>
    <n v="1.1790285714285715"/>
    <n v="2121.212121212121"/>
    <x v="2"/>
    <x v="30"/>
    <x v="1960"/>
    <d v="2014-12-21T08:42:21"/>
  </r>
  <r>
    <n v="10000"/>
    <n v="110538.12"/>
    <x v="0"/>
    <x v="0"/>
    <s v="USD"/>
    <n v="1349495940"/>
    <n v="1346042417"/>
    <b v="1"/>
    <n v="1633"/>
    <b v="1"/>
    <s v="technology/hardware"/>
    <n v="11.053811999999999"/>
    <n v="6.1236987140232699"/>
    <x v="2"/>
    <x v="30"/>
    <x v="1961"/>
    <d v="2012-10-06T03:59:00"/>
  </r>
  <r>
    <n v="10000"/>
    <n v="19292.5"/>
    <x v="0"/>
    <x v="0"/>
    <s v="USD"/>
    <n v="1400006636"/>
    <n v="1397414636"/>
    <b v="1"/>
    <n v="306"/>
    <b v="1"/>
    <s v="technology/hardware"/>
    <n v="1.9292499999999999"/>
    <n v="32.679738562091501"/>
    <x v="2"/>
    <x v="30"/>
    <x v="1962"/>
    <d v="2014-05-13T18:43:56"/>
  </r>
  <r>
    <n v="19000"/>
    <n v="24108"/>
    <x v="0"/>
    <x v="1"/>
    <s v="GBP"/>
    <n v="1410862734"/>
    <n v="1407838734"/>
    <b v="1"/>
    <n v="205"/>
    <b v="1"/>
    <s v="technology/hardware"/>
    <n v="1.268842105263158"/>
    <n v="92.682926829268297"/>
    <x v="2"/>
    <x v="30"/>
    <x v="1963"/>
    <d v="2014-09-16T10:18:54"/>
  </r>
  <r>
    <n v="89200"/>
    <n v="231543.12"/>
    <x v="0"/>
    <x v="13"/>
    <s v="EUR"/>
    <n v="1461306772"/>
    <n v="1458714772"/>
    <b v="1"/>
    <n v="1281"/>
    <b v="1"/>
    <s v="technology/hardware"/>
    <n v="2.5957748878923765"/>
    <n v="69.633099141295858"/>
    <x v="2"/>
    <x v="30"/>
    <x v="1964"/>
    <d v="2016-04-22T06:32:52"/>
  </r>
  <r>
    <n v="5000"/>
    <n v="13114"/>
    <x v="0"/>
    <x v="0"/>
    <s v="USD"/>
    <n v="1326330000"/>
    <n v="1324433310"/>
    <b v="1"/>
    <n v="103"/>
    <b v="1"/>
    <s v="technology/hardware"/>
    <n v="2.6227999999999998"/>
    <n v="48.543689320388353"/>
    <x v="2"/>
    <x v="30"/>
    <x v="1965"/>
    <d v="2012-01-12T01:00:00"/>
  </r>
  <r>
    <n v="100000"/>
    <n v="206743.09"/>
    <x v="0"/>
    <x v="0"/>
    <s v="USD"/>
    <n v="1408021098"/>
    <n v="1405429098"/>
    <b v="1"/>
    <n v="1513"/>
    <b v="1"/>
    <s v="technology/hardware"/>
    <n v="2.0674309000000002"/>
    <n v="66.093853271645742"/>
    <x v="2"/>
    <x v="30"/>
    <x v="1966"/>
    <d v="2014-08-14T12:58:18"/>
  </r>
  <r>
    <n v="20000"/>
    <n v="74026"/>
    <x v="0"/>
    <x v="0"/>
    <s v="USD"/>
    <n v="1398959729"/>
    <n v="1396367729"/>
    <b v="1"/>
    <n v="405"/>
    <b v="1"/>
    <s v="technology/hardware"/>
    <n v="3.7012999999999998"/>
    <n v="49.382716049382715"/>
    <x v="2"/>
    <x v="30"/>
    <x v="1967"/>
    <d v="2014-05-01T15:55:29"/>
  </r>
  <r>
    <n v="50000"/>
    <n v="142483"/>
    <x v="0"/>
    <x v="0"/>
    <s v="USD"/>
    <n v="1480777515"/>
    <n v="1478095515"/>
    <b v="1"/>
    <n v="510"/>
    <b v="1"/>
    <s v="technology/hardware"/>
    <n v="2.8496600000000001"/>
    <n v="98.039215686274517"/>
    <x v="2"/>
    <x v="30"/>
    <x v="1968"/>
    <d v="2016-12-03T15:05:15"/>
  </r>
  <r>
    <n v="20000"/>
    <n v="115816"/>
    <x v="0"/>
    <x v="1"/>
    <s v="GBP"/>
    <n v="1470423668"/>
    <n v="1467831668"/>
    <b v="1"/>
    <n v="1887"/>
    <b v="1"/>
    <s v="technology/hardware"/>
    <n v="5.7907999999999999"/>
    <n v="10.598834128245892"/>
    <x v="2"/>
    <x v="30"/>
    <x v="1969"/>
    <d v="2016-08-05T19:01:08"/>
  </r>
  <r>
    <n v="5000"/>
    <n v="56590"/>
    <x v="0"/>
    <x v="0"/>
    <s v="USD"/>
    <n v="1366429101"/>
    <n v="1361248701"/>
    <b v="1"/>
    <n v="701"/>
    <b v="1"/>
    <s v="technology/hardware"/>
    <n v="11.318"/>
    <n v="7.132667617689016"/>
    <x v="2"/>
    <x v="30"/>
    <x v="1970"/>
    <d v="2013-04-20T03:38:21"/>
  </r>
  <r>
    <n v="400000"/>
    <n v="1052110.8700000001"/>
    <x v="0"/>
    <x v="0"/>
    <s v="USD"/>
    <n v="1384488000"/>
    <n v="1381752061"/>
    <b v="1"/>
    <n v="3863"/>
    <b v="1"/>
    <s v="technology/hardware"/>
    <n v="2.6302771750000002"/>
    <n v="103.54646647683148"/>
    <x v="2"/>
    <x v="30"/>
    <x v="1971"/>
    <d v="2013-11-15T04:00:00"/>
  </r>
  <r>
    <n v="2500"/>
    <n v="16862"/>
    <x v="0"/>
    <x v="0"/>
    <s v="USD"/>
    <n v="1353201444"/>
    <n v="1350605844"/>
    <b v="1"/>
    <n v="238"/>
    <b v="1"/>
    <s v="technology/hardware"/>
    <n v="6.7447999999999997"/>
    <n v="10.504201680672269"/>
    <x v="2"/>
    <x v="30"/>
    <x v="1972"/>
    <d v="2012-11-18T01:17:24"/>
  </r>
  <r>
    <n v="198000"/>
    <n v="508525.01"/>
    <x v="0"/>
    <x v="0"/>
    <s v="USD"/>
    <n v="1470466800"/>
    <n v="1467134464"/>
    <b v="1"/>
    <n v="2051"/>
    <b v="1"/>
    <s v="technology/hardware"/>
    <n v="2.5683081313131315"/>
    <n v="96.538274012676737"/>
    <x v="2"/>
    <x v="30"/>
    <x v="1973"/>
    <d v="2016-08-06T07:00:00"/>
  </r>
  <r>
    <n v="20000"/>
    <n v="75099.199999999997"/>
    <x v="0"/>
    <x v="1"/>
    <s v="GBP"/>
    <n v="1376899269"/>
    <n v="1371715269"/>
    <b v="1"/>
    <n v="402"/>
    <b v="1"/>
    <s v="technology/hardware"/>
    <n v="3.7549600000000001"/>
    <n v="49.75124378109453"/>
    <x v="2"/>
    <x v="30"/>
    <x v="1974"/>
    <d v="2013-08-19T08:01:09"/>
  </r>
  <r>
    <n v="16000"/>
    <n v="33393.339999999997"/>
    <x v="0"/>
    <x v="0"/>
    <s v="USD"/>
    <n v="1362938851"/>
    <n v="1360346851"/>
    <b v="1"/>
    <n v="253"/>
    <b v="1"/>
    <s v="technology/hardware"/>
    <n v="2.0870837499999997"/>
    <n v="63.241106719367586"/>
    <x v="2"/>
    <x v="30"/>
    <x v="1975"/>
    <d v="2013-03-10T18:07:31"/>
  </r>
  <r>
    <n v="4000"/>
    <n v="13864"/>
    <x v="0"/>
    <x v="1"/>
    <s v="GBP"/>
    <n v="1373751325"/>
    <n v="1371159325"/>
    <b v="1"/>
    <n v="473"/>
    <b v="1"/>
    <s v="technology/hardware"/>
    <n v="3.4660000000000002"/>
    <n v="8.456659619450317"/>
    <x v="2"/>
    <x v="30"/>
    <x v="1976"/>
    <d v="2013-07-13T21:35:25"/>
  </r>
  <r>
    <n v="50000"/>
    <n v="201165"/>
    <x v="0"/>
    <x v="0"/>
    <s v="USD"/>
    <n v="1450511940"/>
    <n v="1446527540"/>
    <b v="1"/>
    <n v="821"/>
    <b v="1"/>
    <s v="technology/hardware"/>
    <n v="4.0232999999999999"/>
    <n v="60.90133982947625"/>
    <x v="2"/>
    <x v="30"/>
    <x v="1977"/>
    <d v="2015-12-19T07:59:00"/>
  </r>
  <r>
    <n v="50000"/>
    <n v="513422.57"/>
    <x v="0"/>
    <x v="0"/>
    <s v="USD"/>
    <n v="1339484400"/>
    <n v="1336627492"/>
    <b v="1"/>
    <n v="388"/>
    <b v="1"/>
    <s v="technology/hardware"/>
    <n v="10.2684514"/>
    <n v="128.86597938144331"/>
    <x v="2"/>
    <x v="30"/>
    <x v="1978"/>
    <d v="2012-06-12T07:00:00"/>
  </r>
  <r>
    <n v="200000"/>
    <n v="229802.31"/>
    <x v="0"/>
    <x v="0"/>
    <s v="USD"/>
    <n v="1447909140"/>
    <n v="1444734146"/>
    <b v="1"/>
    <n v="813"/>
    <b v="1"/>
    <s v="technology/hardware"/>
    <n v="1.14901155"/>
    <n v="246.00246002460025"/>
    <x v="2"/>
    <x v="30"/>
    <x v="1979"/>
    <d v="2015-11-19T04:59:00"/>
  </r>
  <r>
    <n v="50000"/>
    <n v="177412.01"/>
    <x v="0"/>
    <x v="12"/>
    <s v="EUR"/>
    <n v="1459684862"/>
    <n v="1456232462"/>
    <b v="1"/>
    <n v="1945"/>
    <b v="1"/>
    <s v="technology/hardware"/>
    <n v="3.5482402000000004"/>
    <n v="25.70694087403599"/>
    <x v="2"/>
    <x v="30"/>
    <x v="1980"/>
    <d v="2016-04-03T12:01:02"/>
  </r>
  <r>
    <n v="7500"/>
    <n v="381"/>
    <x v="2"/>
    <x v="5"/>
    <s v="CAD"/>
    <n v="1404926665"/>
    <n v="1402334665"/>
    <b v="0"/>
    <n v="12"/>
    <b v="0"/>
    <s v="photography/people"/>
    <n v="5.0799999999999998E-2"/>
    <n v="625"/>
    <x v="8"/>
    <x v="31"/>
    <x v="1981"/>
    <d v="2014-07-09T17:24:25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33000"/>
    <n v="1419"/>
    <x v="2"/>
    <x v="0"/>
    <s v="USD"/>
    <n v="1472799600"/>
    <n v="1470874618"/>
    <b v="0"/>
    <n v="16"/>
    <b v="0"/>
    <s v="photography/people"/>
    <n v="4.2999999999999997E-2"/>
    <n v="2062.5"/>
    <x v="8"/>
    <x v="31"/>
    <x v="1983"/>
    <d v="2016-09-02T07:00:00"/>
  </r>
  <r>
    <n v="15000"/>
    <n v="3172"/>
    <x v="2"/>
    <x v="0"/>
    <s v="USD"/>
    <n v="1417377481"/>
    <n v="1412189881"/>
    <b v="0"/>
    <n v="7"/>
    <b v="0"/>
    <s v="photography/people"/>
    <n v="0.21146666666666666"/>
    <n v="2142.8571428571427"/>
    <x v="8"/>
    <x v="31"/>
    <x v="1984"/>
    <d v="2014-11-30T19:58:01"/>
  </r>
  <r>
    <n v="1600"/>
    <n v="51"/>
    <x v="2"/>
    <x v="1"/>
    <s v="GBP"/>
    <n v="1470178800"/>
    <n v="1467650771"/>
    <b v="0"/>
    <n v="4"/>
    <b v="0"/>
    <s v="photography/people"/>
    <n v="3.1875000000000001E-2"/>
    <n v="400"/>
    <x v="8"/>
    <x v="31"/>
    <x v="1985"/>
    <d v="2016-08-02T23:00:00"/>
  </r>
  <r>
    <n v="2000"/>
    <n v="1"/>
    <x v="2"/>
    <x v="1"/>
    <s v="GBP"/>
    <n v="1457947483"/>
    <n v="1455359083"/>
    <b v="0"/>
    <n v="1"/>
    <b v="0"/>
    <s v="photography/people"/>
    <n v="5.0000000000000001E-4"/>
    <n v="2000"/>
    <x v="8"/>
    <x v="31"/>
    <x v="1986"/>
    <d v="2016-03-14T09:24:43"/>
  </r>
  <r>
    <n v="5500"/>
    <n v="2336"/>
    <x v="2"/>
    <x v="1"/>
    <s v="GBP"/>
    <n v="1425223276"/>
    <n v="1422631276"/>
    <b v="0"/>
    <n v="28"/>
    <b v="0"/>
    <s v="photography/people"/>
    <n v="0.42472727272727273"/>
    <n v="196.42857142857142"/>
    <x v="8"/>
    <x v="31"/>
    <x v="1987"/>
    <d v="2015-03-01T15:21:16"/>
  </r>
  <r>
    <n v="6000"/>
    <n v="25"/>
    <x v="2"/>
    <x v="0"/>
    <s v="USD"/>
    <n v="1440094742"/>
    <n v="1437502742"/>
    <b v="0"/>
    <n v="1"/>
    <b v="0"/>
    <s v="photography/people"/>
    <n v="4.1666666666666666E-3"/>
    <n v="6000"/>
    <x v="8"/>
    <x v="31"/>
    <x v="1988"/>
    <d v="2015-08-20T18:19:02"/>
  </r>
  <r>
    <n v="5000"/>
    <n v="50"/>
    <x v="2"/>
    <x v="0"/>
    <s v="USD"/>
    <n v="1481473208"/>
    <n v="1478881208"/>
    <b v="0"/>
    <n v="1"/>
    <b v="0"/>
    <s v="photography/people"/>
    <n v="0.01"/>
    <n v="5000"/>
    <x v="8"/>
    <x v="31"/>
    <x v="1989"/>
    <d v="2016-12-11T16:20:08"/>
  </r>
  <r>
    <n v="3000"/>
    <n v="509"/>
    <x v="2"/>
    <x v="0"/>
    <s v="USD"/>
    <n v="1455338532"/>
    <n v="1454042532"/>
    <b v="0"/>
    <n v="5"/>
    <b v="0"/>
    <s v="photography/people"/>
    <n v="0.16966666666666666"/>
    <n v="600"/>
    <x v="8"/>
    <x v="31"/>
    <x v="1990"/>
    <d v="2016-02-13T04:42:12"/>
  </r>
  <r>
    <n v="2000"/>
    <n v="140"/>
    <x v="2"/>
    <x v="0"/>
    <s v="USD"/>
    <n v="1435958786"/>
    <n v="1434144386"/>
    <b v="0"/>
    <n v="3"/>
    <b v="0"/>
    <s v="photography/people"/>
    <n v="7.0000000000000007E-2"/>
    <n v="666.66666666666663"/>
    <x v="8"/>
    <x v="31"/>
    <x v="1991"/>
    <d v="2015-07-03T21:26:26"/>
  </r>
  <r>
    <n v="1500"/>
    <n v="2"/>
    <x v="2"/>
    <x v="0"/>
    <s v="USD"/>
    <n v="1424229991"/>
    <n v="1421637991"/>
    <b v="0"/>
    <n v="2"/>
    <b v="0"/>
    <s v="photography/people"/>
    <n v="1.3333333333333333E-3"/>
    <n v="750"/>
    <x v="8"/>
    <x v="31"/>
    <x v="1992"/>
    <d v="2015-02-18T03:26: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000"/>
    <n v="78"/>
    <x v="2"/>
    <x v="5"/>
    <s v="CAD"/>
    <n v="1437082736"/>
    <n v="1435354736"/>
    <b v="0"/>
    <n v="3"/>
    <b v="0"/>
    <s v="photography/people"/>
    <n v="7.8E-2"/>
    <n v="333.33333333333331"/>
    <x v="8"/>
    <x v="31"/>
    <x v="1995"/>
    <d v="2015-07-16T21:38:56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2500"/>
    <n v="655"/>
    <x v="2"/>
    <x v="0"/>
    <s v="USD"/>
    <n v="1406861438"/>
    <n v="1402973438"/>
    <b v="0"/>
    <n v="3"/>
    <b v="0"/>
    <s v="photography/people"/>
    <n v="0.26200000000000001"/>
    <n v="833.33333333333337"/>
    <x v="8"/>
    <x v="31"/>
    <x v="1998"/>
    <d v="2014-08-01T02:50:38"/>
  </r>
  <r>
    <n v="31000"/>
    <n v="236"/>
    <x v="2"/>
    <x v="1"/>
    <s v="GBP"/>
    <n v="1415882108"/>
    <n v="1413286508"/>
    <b v="0"/>
    <n v="7"/>
    <b v="0"/>
    <s v="photography/people"/>
    <n v="7.6129032258064515E-3"/>
    <n v="4428.5714285714284"/>
    <x v="8"/>
    <x v="31"/>
    <x v="1999"/>
    <d v="2014-11-13T12:35:08"/>
  </r>
  <r>
    <n v="5000"/>
    <n v="625"/>
    <x v="2"/>
    <x v="5"/>
    <s v="CAD"/>
    <n v="1452120613"/>
    <n v="1449528613"/>
    <b v="0"/>
    <n v="25"/>
    <b v="0"/>
    <s v="photography/people"/>
    <n v="0.125"/>
    <n v="200"/>
    <x v="8"/>
    <x v="31"/>
    <x v="2000"/>
    <d v="2016-01-06T22:50:13"/>
  </r>
  <r>
    <n v="55000"/>
    <n v="210171"/>
    <x v="0"/>
    <x v="12"/>
    <s v="EUR"/>
    <n v="1434139200"/>
    <n v="1431406916"/>
    <b v="1"/>
    <n v="1637"/>
    <b v="1"/>
    <s v="technology/hardware"/>
    <n v="3.8212909090909091"/>
    <n v="33.598045204642638"/>
    <x v="2"/>
    <x v="30"/>
    <x v="2001"/>
    <d v="2015-06-12T20:00:00"/>
  </r>
  <r>
    <n v="50000"/>
    <n v="108397.11"/>
    <x v="0"/>
    <x v="0"/>
    <s v="USD"/>
    <n v="1485191143"/>
    <n v="1482599143"/>
    <b v="1"/>
    <n v="1375"/>
    <b v="1"/>
    <s v="technology/hardware"/>
    <n v="2.1679422000000002"/>
    <n v="36.363636363636367"/>
    <x v="2"/>
    <x v="30"/>
    <x v="2002"/>
    <d v="2017-01-23T17:05:43"/>
  </r>
  <r>
    <n v="500"/>
    <n v="1560"/>
    <x v="0"/>
    <x v="0"/>
    <s v="USD"/>
    <n v="1278111600"/>
    <n v="1276830052"/>
    <b v="1"/>
    <n v="17"/>
    <b v="1"/>
    <s v="technology/hardware"/>
    <n v="3.12"/>
    <n v="29.411764705882351"/>
    <x v="2"/>
    <x v="30"/>
    <x v="2003"/>
    <d v="2010-07-02T23:00:00"/>
  </r>
  <r>
    <n v="50000"/>
    <n v="117210.24000000001"/>
    <x v="0"/>
    <x v="0"/>
    <s v="USD"/>
    <n v="1405002663"/>
    <n v="1402410663"/>
    <b v="1"/>
    <n v="354"/>
    <b v="1"/>
    <s v="technology/hardware"/>
    <n v="2.3442048"/>
    <n v="141.24293785310735"/>
    <x v="2"/>
    <x v="30"/>
    <x v="2004"/>
    <d v="2014-07-10T14:31:03"/>
  </r>
  <r>
    <n v="30000"/>
    <n v="37104.03"/>
    <x v="0"/>
    <x v="0"/>
    <s v="USD"/>
    <n v="1381895940"/>
    <n v="1379532618"/>
    <b v="1"/>
    <n v="191"/>
    <b v="1"/>
    <s v="technology/hardware"/>
    <n v="1.236801"/>
    <n v="157.06806282722513"/>
    <x v="2"/>
    <x v="30"/>
    <x v="2005"/>
    <d v="2013-10-16T03:59:00"/>
  </r>
  <r>
    <n v="50000"/>
    <n v="123920"/>
    <x v="0"/>
    <x v="0"/>
    <s v="USD"/>
    <n v="1417611645"/>
    <n v="1414584045"/>
    <b v="1"/>
    <n v="303"/>
    <b v="1"/>
    <s v="technology/hardware"/>
    <n v="2.4784000000000002"/>
    <n v="165.01650165016503"/>
    <x v="2"/>
    <x v="30"/>
    <x v="2006"/>
    <d v="2014-12-03T13:00:45"/>
  </r>
  <r>
    <n v="10000"/>
    <n v="11570.92"/>
    <x v="0"/>
    <x v="0"/>
    <s v="USD"/>
    <n v="1282622400"/>
    <n v="1276891586"/>
    <b v="1"/>
    <n v="137"/>
    <b v="1"/>
    <s v="technology/hardware"/>
    <n v="1.157092"/>
    <n v="72.992700729927009"/>
    <x v="2"/>
    <x v="30"/>
    <x v="2007"/>
    <d v="2010-08-24T04:00:00"/>
  </r>
  <r>
    <n v="1570.79"/>
    <n v="1839"/>
    <x v="0"/>
    <x v="0"/>
    <s v="USD"/>
    <n v="1316442622"/>
    <n v="1312641022"/>
    <b v="1"/>
    <n v="41"/>
    <b v="1"/>
    <s v="technology/hardware"/>
    <n v="1.1707484768810599"/>
    <n v="38.311951219512196"/>
    <x v="2"/>
    <x v="30"/>
    <x v="2008"/>
    <d v="2011-09-19T14:30:22"/>
  </r>
  <r>
    <n v="50000"/>
    <n v="152579"/>
    <x v="0"/>
    <x v="12"/>
    <s v="EUR"/>
    <n v="1479890743"/>
    <n v="1476776743"/>
    <b v="1"/>
    <n v="398"/>
    <b v="1"/>
    <s v="technology/hardware"/>
    <n v="3.05158"/>
    <n v="125.62814070351759"/>
    <x v="2"/>
    <x v="30"/>
    <x v="2009"/>
    <d v="2016-11-23T08:45:43"/>
  </r>
  <r>
    <n v="30000"/>
    <n v="96015.9"/>
    <x v="0"/>
    <x v="0"/>
    <s v="USD"/>
    <n v="1471564491"/>
    <n v="1468972491"/>
    <b v="1"/>
    <n v="1737"/>
    <b v="1"/>
    <s v="technology/hardware"/>
    <n v="3.2005299999999997"/>
    <n v="17.271157167530223"/>
    <x v="2"/>
    <x v="30"/>
    <x v="2010"/>
    <d v="2016-08-18T23:54:51"/>
  </r>
  <r>
    <n v="50000"/>
    <n v="409782"/>
    <x v="0"/>
    <x v="15"/>
    <s v="EUR"/>
    <n v="1452553200"/>
    <n v="1449650173"/>
    <b v="1"/>
    <n v="971"/>
    <b v="1"/>
    <s v="technology/hardware"/>
    <n v="8.1956399999999991"/>
    <n v="51.493305870236867"/>
    <x v="2"/>
    <x v="30"/>
    <x v="2011"/>
    <d v="2016-01-11T23:00:00"/>
  </r>
  <r>
    <n v="5000"/>
    <n v="11745"/>
    <x v="0"/>
    <x v="0"/>
    <s v="USD"/>
    <n v="1423165441"/>
    <n v="1420573441"/>
    <b v="1"/>
    <n v="183"/>
    <b v="1"/>
    <s v="technology/hardware"/>
    <n v="2.3490000000000002"/>
    <n v="27.3224043715847"/>
    <x v="2"/>
    <x v="30"/>
    <x v="2012"/>
    <d v="2015-02-05T19:44:01"/>
  </r>
  <r>
    <n v="160000"/>
    <n v="791862"/>
    <x v="0"/>
    <x v="0"/>
    <s v="USD"/>
    <n v="1468019014"/>
    <n v="1462835014"/>
    <b v="1"/>
    <n v="4562"/>
    <b v="1"/>
    <s v="technology/hardware"/>
    <n v="4.9491375"/>
    <n v="35.072336694432266"/>
    <x v="2"/>
    <x v="30"/>
    <x v="2013"/>
    <d v="2016-07-08T23:03:34"/>
  </r>
  <r>
    <n v="30000"/>
    <n v="2344134.67"/>
    <x v="0"/>
    <x v="0"/>
    <s v="USD"/>
    <n v="1364184539"/>
    <n v="1361250539"/>
    <b v="1"/>
    <n v="26457"/>
    <b v="1"/>
    <s v="technology/hardware"/>
    <n v="78.137822333333332"/>
    <n v="1.1339154099104207"/>
    <x v="2"/>
    <x v="30"/>
    <x v="2014"/>
    <d v="2013-03-25T04:08:59"/>
  </r>
  <r>
    <n v="7200"/>
    <n v="8136.01"/>
    <x v="0"/>
    <x v="0"/>
    <s v="USD"/>
    <n v="1315602163"/>
    <n v="1313010163"/>
    <b v="1"/>
    <n v="162"/>
    <b v="1"/>
    <s v="technology/hardware"/>
    <n v="1.1300013888888889"/>
    <n v="44.444444444444443"/>
    <x v="2"/>
    <x v="30"/>
    <x v="2015"/>
    <d v="2011-09-09T21:02:43"/>
  </r>
  <r>
    <n v="10000"/>
    <n v="92154.22"/>
    <x v="0"/>
    <x v="0"/>
    <s v="USD"/>
    <n v="1362863299"/>
    <n v="1360271299"/>
    <b v="1"/>
    <n v="479"/>
    <b v="1"/>
    <s v="technology/hardware"/>
    <n v="9.2154220000000002"/>
    <n v="20.876826722338205"/>
    <x v="2"/>
    <x v="30"/>
    <x v="2016"/>
    <d v="2013-03-09T21:08:19"/>
  </r>
  <r>
    <n v="25000"/>
    <n v="31275.599999999999"/>
    <x v="0"/>
    <x v="0"/>
    <s v="USD"/>
    <n v="1332561600"/>
    <n v="1329873755"/>
    <b v="1"/>
    <n v="426"/>
    <b v="1"/>
    <s v="technology/hardware"/>
    <n v="1.2510239999999999"/>
    <n v="58.685446009389672"/>
    <x v="2"/>
    <x v="30"/>
    <x v="2017"/>
    <d v="2012-03-24T04:00:00"/>
  </r>
  <r>
    <n v="65000"/>
    <n v="66458.23"/>
    <x v="0"/>
    <x v="17"/>
    <s v="EUR"/>
    <n v="1439455609"/>
    <n v="1436863609"/>
    <b v="1"/>
    <n v="450"/>
    <b v="1"/>
    <s v="technology/hardware"/>
    <n v="1.0224343076923077"/>
    <n v="144.44444444444446"/>
    <x v="2"/>
    <x v="30"/>
    <x v="2018"/>
    <d v="2015-08-13T08:46:49"/>
  </r>
  <r>
    <n v="40000"/>
    <n v="193963.9"/>
    <x v="0"/>
    <x v="0"/>
    <s v="USD"/>
    <n v="1474563621"/>
    <n v="1471971621"/>
    <b v="1"/>
    <n v="1780"/>
    <b v="1"/>
    <s v="technology/hardware"/>
    <n v="4.8490975000000001"/>
    <n v="22.471910112359552"/>
    <x v="2"/>
    <x v="30"/>
    <x v="2019"/>
    <d v="2016-09-22T17:00:21"/>
  </r>
  <r>
    <n v="1500"/>
    <n v="2885"/>
    <x v="0"/>
    <x v="0"/>
    <s v="USD"/>
    <n v="1400108640"/>
    <n v="1396923624"/>
    <b v="1"/>
    <n v="122"/>
    <b v="1"/>
    <s v="technology/hardware"/>
    <n v="1.9233333333333333"/>
    <n v="12.295081967213115"/>
    <x v="2"/>
    <x v="30"/>
    <x v="2020"/>
    <d v="2014-05-14T23:04:00"/>
  </r>
  <r>
    <n v="5000"/>
    <n v="14055"/>
    <x v="0"/>
    <x v="0"/>
    <s v="USD"/>
    <n v="1411522897"/>
    <n v="1407634897"/>
    <b v="1"/>
    <n v="95"/>
    <b v="1"/>
    <s v="technology/hardware"/>
    <n v="2.8109999999999999"/>
    <n v="52.631578947368418"/>
    <x v="2"/>
    <x v="30"/>
    <x v="2021"/>
    <d v="2014-09-24T01:41:37"/>
  </r>
  <r>
    <n v="100000"/>
    <n v="125137"/>
    <x v="0"/>
    <x v="0"/>
    <s v="USD"/>
    <n v="1465652372"/>
    <n v="1463060372"/>
    <b v="1"/>
    <n v="325"/>
    <b v="1"/>
    <s v="technology/hardware"/>
    <n v="1.2513700000000001"/>
    <n v="307.69230769230768"/>
    <x v="2"/>
    <x v="30"/>
    <x v="2022"/>
    <d v="2016-06-11T13:39:32"/>
  </r>
  <r>
    <n v="100000"/>
    <n v="161459"/>
    <x v="0"/>
    <x v="0"/>
    <s v="USD"/>
    <n v="1434017153"/>
    <n v="1431425153"/>
    <b v="1"/>
    <n v="353"/>
    <b v="1"/>
    <s v="technology/hardware"/>
    <n v="1.61459"/>
    <n v="283.28611898016999"/>
    <x v="2"/>
    <x v="30"/>
    <x v="2023"/>
    <d v="2015-06-11T10:05:53"/>
  </r>
  <r>
    <n v="4000"/>
    <n v="23414"/>
    <x v="0"/>
    <x v="0"/>
    <s v="USD"/>
    <n v="1344826800"/>
    <n v="1341875544"/>
    <b v="1"/>
    <n v="105"/>
    <b v="1"/>
    <s v="technology/hardware"/>
    <n v="5.8535000000000004"/>
    <n v="38.095238095238095"/>
    <x v="2"/>
    <x v="30"/>
    <x v="2024"/>
    <d v="2012-08-13T03:00:00"/>
  </r>
  <r>
    <n v="80000"/>
    <n v="160920"/>
    <x v="0"/>
    <x v="12"/>
    <s v="EUR"/>
    <n v="1433996746"/>
    <n v="1431404746"/>
    <b v="1"/>
    <n v="729"/>
    <b v="1"/>
    <s v="technology/hardware"/>
    <n v="2.0114999999999998"/>
    <n v="109.73936899862825"/>
    <x v="2"/>
    <x v="30"/>
    <x v="2025"/>
    <d v="2015-06-11T04:25:46"/>
  </r>
  <r>
    <n v="25000"/>
    <n v="33370.769999999997"/>
    <x v="0"/>
    <x v="0"/>
    <s v="USD"/>
    <n v="1398052740"/>
    <n v="1394127585"/>
    <b v="1"/>
    <n v="454"/>
    <b v="1"/>
    <s v="technology/hardware"/>
    <n v="1.3348307999999998"/>
    <n v="55.066079295154182"/>
    <x v="2"/>
    <x v="30"/>
    <x v="2026"/>
    <d v="2014-04-21T03:59:00"/>
  </r>
  <r>
    <n v="100000"/>
    <n v="120249"/>
    <x v="0"/>
    <x v="0"/>
    <s v="USD"/>
    <n v="1427740319"/>
    <n v="1423855919"/>
    <b v="1"/>
    <n v="539"/>
    <b v="1"/>
    <s v="technology/hardware"/>
    <n v="1.2024900000000001"/>
    <n v="185.5287569573284"/>
    <x v="2"/>
    <x v="30"/>
    <x v="2027"/>
    <d v="2015-03-30T18:31:59"/>
  </r>
  <r>
    <n v="3000"/>
    <n v="3785"/>
    <x v="0"/>
    <x v="0"/>
    <s v="USD"/>
    <n v="1268690100"/>
    <n v="1265493806"/>
    <b v="1"/>
    <n v="79"/>
    <b v="1"/>
    <s v="technology/hardware"/>
    <n v="1.2616666666666667"/>
    <n v="37.974683544303801"/>
    <x v="2"/>
    <x v="30"/>
    <x v="2028"/>
    <d v="2010-03-15T21:55:00"/>
  </r>
  <r>
    <n v="2500"/>
    <n v="9030"/>
    <x v="0"/>
    <x v="0"/>
    <s v="USD"/>
    <n v="1409099481"/>
    <n v="1406507481"/>
    <b v="1"/>
    <n v="94"/>
    <b v="1"/>
    <s v="technology/hardware"/>
    <n v="3.6120000000000001"/>
    <n v="26.595744680851062"/>
    <x v="2"/>
    <x v="30"/>
    <x v="2029"/>
    <d v="2014-08-27T00:31:21"/>
  </r>
  <r>
    <n v="32768"/>
    <n v="74134"/>
    <x v="0"/>
    <x v="1"/>
    <s v="GBP"/>
    <n v="1354233296"/>
    <n v="1351641296"/>
    <b v="1"/>
    <n v="625"/>
    <b v="1"/>
    <s v="technology/hardware"/>
    <n v="2.26239013671875"/>
    <n v="52.428800000000003"/>
    <x v="2"/>
    <x v="30"/>
    <x v="2030"/>
    <d v="2012-11-29T23:54:56"/>
  </r>
  <r>
    <n v="50000"/>
    <n v="60175"/>
    <x v="0"/>
    <x v="9"/>
    <s v="EUR"/>
    <n v="1420765200"/>
    <n v="1417506853"/>
    <b v="1"/>
    <n v="508"/>
    <b v="1"/>
    <s v="technology/hardware"/>
    <n v="1.2035"/>
    <n v="98.425196850393704"/>
    <x v="2"/>
    <x v="30"/>
    <x v="2031"/>
    <d v="2015-01-09T01:00:00"/>
  </r>
  <r>
    <n v="25000"/>
    <n v="76047"/>
    <x v="0"/>
    <x v="0"/>
    <s v="USD"/>
    <n v="1481778000"/>
    <n v="1479216874"/>
    <b v="1"/>
    <n v="531"/>
    <b v="1"/>
    <s v="technology/hardware"/>
    <n v="3.0418799999999999"/>
    <n v="47.080979284369114"/>
    <x v="2"/>
    <x v="30"/>
    <x v="2032"/>
    <d v="2016-12-15T05:00:00"/>
  </r>
  <r>
    <n v="25000"/>
    <n v="44669"/>
    <x v="0"/>
    <x v="0"/>
    <s v="USD"/>
    <n v="1398477518"/>
    <n v="1395885518"/>
    <b v="1"/>
    <n v="158"/>
    <b v="1"/>
    <s v="technology/hardware"/>
    <n v="1.7867599999999999"/>
    <n v="158.22784810126583"/>
    <x v="2"/>
    <x v="30"/>
    <x v="2033"/>
    <d v="2014-04-26T01:58:38"/>
  </r>
  <r>
    <n v="78000"/>
    <n v="301719.59000000003"/>
    <x v="0"/>
    <x v="0"/>
    <s v="USD"/>
    <n v="1430981880"/>
    <n v="1426216033"/>
    <b v="1"/>
    <n v="508"/>
    <b v="1"/>
    <s v="technology/hardware"/>
    <n v="3.868199871794872"/>
    <n v="153.54330708661416"/>
    <x v="2"/>
    <x v="30"/>
    <x v="2034"/>
    <d v="2015-05-07T06:58:00"/>
  </r>
  <r>
    <n v="80000"/>
    <n v="168829.14"/>
    <x v="0"/>
    <x v="0"/>
    <s v="USD"/>
    <n v="1450486800"/>
    <n v="1446562807"/>
    <b v="1"/>
    <n v="644"/>
    <b v="1"/>
    <s v="technology/hardware"/>
    <n v="2.1103642500000004"/>
    <n v="124.22360248447205"/>
    <x v="2"/>
    <x v="30"/>
    <x v="2035"/>
    <d v="2015-12-19T01:00:00"/>
  </r>
  <r>
    <n v="30000"/>
    <n v="39500.5"/>
    <x v="0"/>
    <x v="0"/>
    <s v="USD"/>
    <n v="1399668319"/>
    <n v="1397076319"/>
    <b v="1"/>
    <n v="848"/>
    <b v="1"/>
    <s v="technology/hardware"/>
    <n v="1.3166833333333334"/>
    <n v="35.377358490566039"/>
    <x v="2"/>
    <x v="30"/>
    <x v="2036"/>
    <d v="2014-05-09T20:45:19"/>
  </r>
  <r>
    <n v="10000"/>
    <n v="30047.64"/>
    <x v="0"/>
    <x v="0"/>
    <s v="USD"/>
    <n v="1388383353"/>
    <n v="1383195753"/>
    <b v="1"/>
    <n v="429"/>
    <b v="1"/>
    <s v="technology/hardware"/>
    <n v="3.0047639999999998"/>
    <n v="23.310023310023311"/>
    <x v="2"/>
    <x v="30"/>
    <x v="2037"/>
    <d v="2013-12-30T06:02:33"/>
  </r>
  <r>
    <n v="8000"/>
    <n v="33641"/>
    <x v="0"/>
    <x v="1"/>
    <s v="GBP"/>
    <n v="1372701600"/>
    <n v="1369895421"/>
    <b v="1"/>
    <n v="204"/>
    <b v="1"/>
    <s v="technology/hardware"/>
    <n v="4.2051249999999998"/>
    <n v="39.215686274509807"/>
    <x v="2"/>
    <x v="30"/>
    <x v="2038"/>
    <d v="2013-07-01T18:00:00"/>
  </r>
  <r>
    <n v="125000"/>
    <n v="170271"/>
    <x v="0"/>
    <x v="0"/>
    <s v="USD"/>
    <n v="1480568340"/>
    <n v="1477996325"/>
    <b v="1"/>
    <n v="379"/>
    <b v="1"/>
    <s v="technology/hardware"/>
    <n v="1.362168"/>
    <n v="329.81530343007915"/>
    <x v="2"/>
    <x v="30"/>
    <x v="2039"/>
    <d v="2016-12-01T04:59:00"/>
  </r>
  <r>
    <n v="3000"/>
    <n v="7445.14"/>
    <x v="0"/>
    <x v="0"/>
    <s v="USD"/>
    <n v="1384557303"/>
    <n v="1383257703"/>
    <b v="1"/>
    <n v="271"/>
    <b v="1"/>
    <s v="technology/hardware"/>
    <n v="2.4817133333333334"/>
    <n v="11.07011070110701"/>
    <x v="2"/>
    <x v="30"/>
    <x v="2040"/>
    <d v="2013-11-15T23:15:03"/>
  </r>
  <r>
    <n v="9500"/>
    <n v="17277"/>
    <x v="0"/>
    <x v="0"/>
    <s v="USD"/>
    <n v="1478785027"/>
    <n v="1476189427"/>
    <b v="0"/>
    <n v="120"/>
    <b v="1"/>
    <s v="technology/hardware"/>
    <n v="1.8186315789473684"/>
    <n v="79.166666666666671"/>
    <x v="2"/>
    <x v="30"/>
    <x v="2041"/>
    <d v="2016-11-10T13:37:07"/>
  </r>
  <r>
    <n v="10000"/>
    <n v="12353"/>
    <x v="0"/>
    <x v="0"/>
    <s v="USD"/>
    <n v="1453481974"/>
    <n v="1448297974"/>
    <b v="0"/>
    <n v="140"/>
    <b v="1"/>
    <s v="technology/hardware"/>
    <n v="1.2353000000000001"/>
    <n v="71.428571428571431"/>
    <x v="2"/>
    <x v="30"/>
    <x v="2042"/>
    <d v="2016-01-22T16:59:34"/>
  </r>
  <r>
    <n v="1385"/>
    <n v="7011"/>
    <x v="0"/>
    <x v="0"/>
    <s v="USD"/>
    <n v="1481432340"/>
    <n v="1476764077"/>
    <b v="0"/>
    <n v="193"/>
    <b v="1"/>
    <s v="technology/hardware"/>
    <n v="5.0620938628158845"/>
    <n v="7.176165803108808"/>
    <x v="2"/>
    <x v="30"/>
    <x v="2043"/>
    <d v="2016-12-11T04:59:00"/>
  </r>
  <r>
    <n v="15000"/>
    <n v="16232"/>
    <x v="0"/>
    <x v="0"/>
    <s v="USD"/>
    <n v="1434212714"/>
    <n v="1431620714"/>
    <b v="0"/>
    <n v="180"/>
    <b v="1"/>
    <s v="technology/hardware"/>
    <n v="1.0821333333333334"/>
    <n v="83.333333333333329"/>
    <x v="2"/>
    <x v="30"/>
    <x v="2044"/>
    <d v="2015-06-13T16:25:14"/>
  </r>
  <r>
    <n v="4900"/>
    <n v="40140.01"/>
    <x v="0"/>
    <x v="0"/>
    <s v="USD"/>
    <n v="1341799647"/>
    <n v="1339207647"/>
    <b v="0"/>
    <n v="263"/>
    <b v="1"/>
    <s v="technology/hardware"/>
    <n v="8.1918387755102042"/>
    <n v="18.631178707224336"/>
    <x v="2"/>
    <x v="30"/>
    <x v="2045"/>
    <d v="2012-07-09T02:07:27"/>
  </r>
  <r>
    <n v="10000"/>
    <n v="12110"/>
    <x v="0"/>
    <x v="0"/>
    <s v="USD"/>
    <n v="1369282044"/>
    <n v="1366690044"/>
    <b v="0"/>
    <n v="217"/>
    <b v="1"/>
    <s v="technology/hardware"/>
    <n v="1.2110000000000001"/>
    <n v="46.082949308755758"/>
    <x v="2"/>
    <x v="30"/>
    <x v="2046"/>
    <d v="2013-05-23T04:07:24"/>
  </r>
  <r>
    <n v="98000"/>
    <n v="100939"/>
    <x v="0"/>
    <x v="2"/>
    <s v="AUD"/>
    <n v="1429228800"/>
    <n v="1426714870"/>
    <b v="0"/>
    <n v="443"/>
    <b v="1"/>
    <s v="technology/hardware"/>
    <n v="1.0299897959183673"/>
    <n v="221.21896162528216"/>
    <x v="2"/>
    <x v="30"/>
    <x v="2047"/>
    <d v="2015-04-17T00:00:00"/>
  </r>
  <r>
    <n v="85000"/>
    <n v="126082.45"/>
    <x v="0"/>
    <x v="0"/>
    <s v="USD"/>
    <n v="1369323491"/>
    <n v="1366731491"/>
    <b v="0"/>
    <n v="1373"/>
    <b v="1"/>
    <s v="technology/hardware"/>
    <n v="1.4833229411764706"/>
    <n v="61.908230152949749"/>
    <x v="2"/>
    <x v="30"/>
    <x v="2048"/>
    <d v="2013-05-23T15:38:11"/>
  </r>
  <r>
    <n v="50000"/>
    <n v="60095.35"/>
    <x v="0"/>
    <x v="1"/>
    <s v="GBP"/>
    <n v="1386025140"/>
    <n v="1382963963"/>
    <b v="0"/>
    <n v="742"/>
    <b v="1"/>
    <s v="technology/hardware"/>
    <n v="1.2019070000000001"/>
    <n v="67.385444743935309"/>
    <x v="2"/>
    <x v="30"/>
    <x v="2049"/>
    <d v="2013-12-02T22:59:00"/>
  </r>
  <r>
    <n v="10000"/>
    <n v="47327"/>
    <x v="0"/>
    <x v="0"/>
    <s v="USD"/>
    <n v="1433036578"/>
    <n v="1429580578"/>
    <b v="0"/>
    <n v="170"/>
    <b v="1"/>
    <s v="technology/hardware"/>
    <n v="4.7327000000000004"/>
    <n v="58.823529411764703"/>
    <x v="2"/>
    <x v="30"/>
    <x v="2050"/>
    <d v="2015-05-31T01:42:58"/>
  </r>
  <r>
    <n v="8000"/>
    <n v="10429"/>
    <x v="0"/>
    <x v="0"/>
    <s v="USD"/>
    <n v="1388017937"/>
    <n v="1385425937"/>
    <b v="0"/>
    <n v="242"/>
    <b v="1"/>
    <s v="technology/hardware"/>
    <n v="1.303625"/>
    <n v="33.057851239669418"/>
    <x v="2"/>
    <x v="30"/>
    <x v="2051"/>
    <d v="2013-12-26T00:32:17"/>
  </r>
  <r>
    <n v="50000"/>
    <n v="176524"/>
    <x v="0"/>
    <x v="0"/>
    <s v="USD"/>
    <n v="1455933653"/>
    <n v="1452045653"/>
    <b v="0"/>
    <n v="541"/>
    <b v="1"/>
    <s v="technology/hardware"/>
    <n v="3.5304799999999998"/>
    <n v="92.421441774491683"/>
    <x v="2"/>
    <x v="30"/>
    <x v="2052"/>
    <d v="2016-02-20T02:00:53"/>
  </r>
  <r>
    <n v="5000"/>
    <n v="5051"/>
    <x v="0"/>
    <x v="0"/>
    <s v="USD"/>
    <n v="1448466551"/>
    <n v="1445870951"/>
    <b v="0"/>
    <n v="121"/>
    <b v="1"/>
    <s v="technology/hardware"/>
    <n v="1.0102"/>
    <n v="41.32231404958678"/>
    <x v="2"/>
    <x v="30"/>
    <x v="2053"/>
    <d v="2015-11-25T15:49:11"/>
  </r>
  <r>
    <n v="35000"/>
    <n v="39757"/>
    <x v="0"/>
    <x v="1"/>
    <s v="GBP"/>
    <n v="1399033810"/>
    <n v="1396441810"/>
    <b v="0"/>
    <n v="621"/>
    <b v="1"/>
    <s v="technology/hardware"/>
    <n v="1.1359142857142857"/>
    <n v="56.36070853462158"/>
    <x v="2"/>
    <x v="30"/>
    <x v="2054"/>
    <d v="2014-05-02T12:30:10"/>
  </r>
  <r>
    <n v="6000"/>
    <n v="10045"/>
    <x v="0"/>
    <x v="0"/>
    <s v="USD"/>
    <n v="1417579200"/>
    <n v="1415031043"/>
    <b v="0"/>
    <n v="101"/>
    <b v="1"/>
    <s v="technology/hardware"/>
    <n v="1.6741666666666666"/>
    <n v="59.405940594059409"/>
    <x v="2"/>
    <x v="30"/>
    <x v="2055"/>
    <d v="2014-12-03T04:00:00"/>
  </r>
  <r>
    <n v="50000"/>
    <n v="76726"/>
    <x v="0"/>
    <x v="0"/>
    <s v="USD"/>
    <n v="1366222542"/>
    <n v="1363630542"/>
    <b v="0"/>
    <n v="554"/>
    <b v="1"/>
    <s v="technology/hardware"/>
    <n v="1.5345200000000001"/>
    <n v="90.25270758122744"/>
    <x v="2"/>
    <x v="30"/>
    <x v="2056"/>
    <d v="2013-04-17T18:15:42"/>
  </r>
  <r>
    <n v="15000"/>
    <n v="30334.83"/>
    <x v="0"/>
    <x v="1"/>
    <s v="GBP"/>
    <n v="1456487532"/>
    <n v="1453895532"/>
    <b v="0"/>
    <n v="666"/>
    <b v="1"/>
    <s v="technology/hardware"/>
    <n v="2.022322"/>
    <n v="22.522522522522522"/>
    <x v="2"/>
    <x v="30"/>
    <x v="2057"/>
    <d v="2016-02-26T11:52:12"/>
  </r>
  <r>
    <n v="2560"/>
    <n v="4308"/>
    <x v="0"/>
    <x v="1"/>
    <s v="GBP"/>
    <n v="1425326400"/>
    <n v="1421916830"/>
    <b v="0"/>
    <n v="410"/>
    <b v="1"/>
    <s v="technology/hardware"/>
    <n v="1.6828125"/>
    <n v="6.2439024390243905"/>
    <x v="2"/>
    <x v="30"/>
    <x v="2058"/>
    <d v="2015-03-02T20:00:00"/>
  </r>
  <r>
    <n v="30000"/>
    <n v="43037"/>
    <x v="0"/>
    <x v="0"/>
    <s v="USD"/>
    <n v="1454277540"/>
    <n v="1450880854"/>
    <b v="0"/>
    <n v="375"/>
    <b v="1"/>
    <s v="technology/hardware"/>
    <n v="1.4345666666666668"/>
    <n v="80"/>
    <x v="2"/>
    <x v="30"/>
    <x v="2059"/>
    <d v="2016-01-31T21:59:00"/>
  </r>
  <r>
    <n v="25000"/>
    <n v="49100"/>
    <x v="0"/>
    <x v="0"/>
    <s v="USD"/>
    <n v="1406129150"/>
    <n v="1400945150"/>
    <b v="0"/>
    <n v="1364"/>
    <b v="1"/>
    <s v="technology/hardware"/>
    <n v="1.964"/>
    <n v="18.328445747800586"/>
    <x v="2"/>
    <x v="30"/>
    <x v="2060"/>
    <d v="2014-07-23T15:25:50"/>
  </r>
  <r>
    <n v="5000"/>
    <n v="5396"/>
    <x v="0"/>
    <x v="0"/>
    <s v="USD"/>
    <n v="1483208454"/>
    <n v="1480616454"/>
    <b v="0"/>
    <n v="35"/>
    <b v="1"/>
    <s v="technology/hardware"/>
    <n v="1.0791999999999999"/>
    <n v="142.85714285714286"/>
    <x v="2"/>
    <x v="30"/>
    <x v="2061"/>
    <d v="2016-12-31T18:20:54"/>
  </r>
  <r>
    <n v="100000"/>
    <n v="114977"/>
    <x v="0"/>
    <x v="8"/>
    <s v="DKK"/>
    <n v="1458807098"/>
    <n v="1456218698"/>
    <b v="0"/>
    <n v="203"/>
    <b v="1"/>
    <s v="technology/hardware"/>
    <n v="1.14977"/>
    <n v="492.61083743842363"/>
    <x v="2"/>
    <x v="30"/>
    <x v="2062"/>
    <d v="2016-03-24T08:11:38"/>
  </r>
  <r>
    <n v="4000"/>
    <n v="5922"/>
    <x v="0"/>
    <x v="12"/>
    <s v="EUR"/>
    <n v="1463333701"/>
    <n v="1460482501"/>
    <b v="0"/>
    <n v="49"/>
    <b v="1"/>
    <s v="technology/hardware"/>
    <n v="1.4804999999999999"/>
    <n v="81.632653061224488"/>
    <x v="2"/>
    <x v="30"/>
    <x v="2063"/>
    <d v="2016-05-15T17:35:01"/>
  </r>
  <r>
    <n v="261962"/>
    <n v="500784.27"/>
    <x v="0"/>
    <x v="0"/>
    <s v="USD"/>
    <n v="1370001600"/>
    <n v="1366879523"/>
    <b v="0"/>
    <n v="5812"/>
    <b v="1"/>
    <s v="technology/hardware"/>
    <n v="1.9116676082790633"/>
    <n v="45.072608396421195"/>
    <x v="2"/>
    <x v="30"/>
    <x v="2064"/>
    <d v="2013-05-31T12:00:00"/>
  </r>
  <r>
    <n v="40000"/>
    <n v="79686.05"/>
    <x v="0"/>
    <x v="1"/>
    <s v="GBP"/>
    <n v="1387958429"/>
    <n v="1385366429"/>
    <b v="0"/>
    <n v="1556"/>
    <b v="1"/>
    <s v="technology/hardware"/>
    <n v="1.99215125"/>
    <n v="25.70694087403599"/>
    <x v="2"/>
    <x v="30"/>
    <x v="2065"/>
    <d v="2013-12-25T08:00:29"/>
  </r>
  <r>
    <n v="2000"/>
    <n v="4372"/>
    <x v="0"/>
    <x v="0"/>
    <s v="USD"/>
    <n v="1408818683"/>
    <n v="1406226683"/>
    <b v="0"/>
    <n v="65"/>
    <b v="1"/>
    <s v="technology/hardware"/>
    <n v="2.1859999999999999"/>
    <n v="30.76923076923077"/>
    <x v="2"/>
    <x v="30"/>
    <x v="2066"/>
    <d v="2014-08-23T18:31:23"/>
  </r>
  <r>
    <n v="495"/>
    <n v="628"/>
    <x v="0"/>
    <x v="1"/>
    <s v="GBP"/>
    <n v="1432499376"/>
    <n v="1429648176"/>
    <b v="0"/>
    <n v="10"/>
    <b v="1"/>
    <s v="technology/hardware"/>
    <n v="1.2686868686868686"/>
    <n v="49.5"/>
    <x v="2"/>
    <x v="30"/>
    <x v="2067"/>
    <d v="2015-05-24T20:29:36"/>
  </r>
  <r>
    <n v="25000"/>
    <n v="26305.97"/>
    <x v="0"/>
    <x v="0"/>
    <s v="USD"/>
    <n v="1476994315"/>
    <n v="1474402315"/>
    <b v="0"/>
    <n v="76"/>
    <b v="1"/>
    <s v="technology/hardware"/>
    <n v="1.0522388"/>
    <n v="328.94736842105266"/>
    <x v="2"/>
    <x v="30"/>
    <x v="2068"/>
    <d v="2016-10-20T20:11:55"/>
  </r>
  <r>
    <n v="50000"/>
    <n v="64203.33"/>
    <x v="0"/>
    <x v="0"/>
    <s v="USD"/>
    <n v="1451776791"/>
    <n v="1449098391"/>
    <b v="0"/>
    <n v="263"/>
    <b v="1"/>
    <s v="technology/hardware"/>
    <n v="1.2840666000000001"/>
    <n v="190.11406844106463"/>
    <x v="2"/>
    <x v="30"/>
    <x v="2069"/>
    <d v="2016-01-02T23:19:51"/>
  </r>
  <r>
    <n v="125000"/>
    <n v="396659"/>
    <x v="0"/>
    <x v="12"/>
    <s v="EUR"/>
    <n v="1467128723"/>
    <n v="1464536723"/>
    <b v="0"/>
    <n v="1530"/>
    <b v="1"/>
    <s v="technology/hardware"/>
    <n v="3.1732719999999999"/>
    <n v="81.699346405228752"/>
    <x v="2"/>
    <x v="30"/>
    <x v="2070"/>
    <d v="2016-06-28T15:45:23"/>
  </r>
  <r>
    <n v="20000"/>
    <n v="56146"/>
    <x v="0"/>
    <x v="0"/>
    <s v="USD"/>
    <n v="1475390484"/>
    <n v="1471502484"/>
    <b v="0"/>
    <n v="278"/>
    <b v="1"/>
    <s v="technology/hardware"/>
    <n v="2.8073000000000001"/>
    <n v="71.942446043165461"/>
    <x v="2"/>
    <x v="30"/>
    <x v="2071"/>
    <d v="2016-10-02T06:41:24"/>
  </r>
  <r>
    <n v="71500"/>
    <n v="79173"/>
    <x v="0"/>
    <x v="0"/>
    <s v="USD"/>
    <n v="1462629432"/>
    <n v="1460037432"/>
    <b v="0"/>
    <n v="350"/>
    <b v="1"/>
    <s v="technology/hardware"/>
    <n v="1.1073146853146854"/>
    <n v="204.28571428571428"/>
    <x v="2"/>
    <x v="30"/>
    <x v="2072"/>
    <d v="2016-05-07T13:57:12"/>
  </r>
  <r>
    <n v="100000"/>
    <n v="152604.29999999999"/>
    <x v="0"/>
    <x v="0"/>
    <s v="USD"/>
    <n v="1431100918"/>
    <n v="1427212918"/>
    <b v="0"/>
    <n v="470"/>
    <b v="1"/>
    <s v="technology/hardware"/>
    <n v="1.5260429999999998"/>
    <n v="212.7659574468085"/>
    <x v="2"/>
    <x v="30"/>
    <x v="2073"/>
    <d v="2015-05-08T16:01:58"/>
  </r>
  <r>
    <n v="600"/>
    <n v="615"/>
    <x v="0"/>
    <x v="0"/>
    <s v="USD"/>
    <n v="1462564182"/>
    <n v="1459972182"/>
    <b v="0"/>
    <n v="3"/>
    <b v="1"/>
    <s v="technology/hardware"/>
    <n v="1.0249999999999999"/>
    <n v="200"/>
    <x v="2"/>
    <x v="30"/>
    <x v="2074"/>
    <d v="2016-05-06T19:49:42"/>
  </r>
  <r>
    <n v="9999"/>
    <n v="167820.6"/>
    <x v="0"/>
    <x v="0"/>
    <s v="USD"/>
    <n v="1374769288"/>
    <n v="1372177288"/>
    <b v="0"/>
    <n v="8200"/>
    <b v="1"/>
    <s v="technology/hardware"/>
    <n v="16.783738373837384"/>
    <n v="1.2193902439024391"/>
    <x v="2"/>
    <x v="30"/>
    <x v="2075"/>
    <d v="2013-07-25T16:21:28"/>
  </r>
  <r>
    <n v="179000"/>
    <n v="972594.99"/>
    <x v="0"/>
    <x v="1"/>
    <s v="GBP"/>
    <n v="1406149689"/>
    <n v="1402693689"/>
    <b v="0"/>
    <n v="8359"/>
    <b v="1"/>
    <s v="technology/hardware"/>
    <n v="5.4334915642458101"/>
    <n v="21.414044742194044"/>
    <x v="2"/>
    <x v="30"/>
    <x v="2076"/>
    <d v="2014-07-23T21:08:09"/>
  </r>
  <r>
    <n v="50000"/>
    <n v="57754"/>
    <x v="0"/>
    <x v="0"/>
    <s v="USD"/>
    <n v="1433538000"/>
    <n v="1428541276"/>
    <b v="0"/>
    <n v="188"/>
    <b v="1"/>
    <s v="technology/hardware"/>
    <n v="1.1550800000000001"/>
    <n v="265.95744680851061"/>
    <x v="2"/>
    <x v="30"/>
    <x v="2077"/>
    <d v="2015-06-05T21:00:00"/>
  </r>
  <r>
    <n v="20000"/>
    <n v="26241"/>
    <x v="0"/>
    <x v="3"/>
    <s v="EUR"/>
    <n v="1482085857"/>
    <n v="1479493857"/>
    <b v="0"/>
    <n v="48"/>
    <b v="1"/>
    <s v="technology/hardware"/>
    <n v="1.3120499999999999"/>
    <n v="416.66666666666669"/>
    <x v="2"/>
    <x v="30"/>
    <x v="2078"/>
    <d v="2016-12-18T18:30:57"/>
  </r>
  <r>
    <n v="10000"/>
    <n v="28817"/>
    <x v="0"/>
    <x v="1"/>
    <s v="GBP"/>
    <n v="1435258800"/>
    <n v="1432659793"/>
    <b v="0"/>
    <n v="607"/>
    <b v="1"/>
    <s v="technology/hardware"/>
    <n v="2.8816999999999999"/>
    <n v="16.474464579901152"/>
    <x v="2"/>
    <x v="30"/>
    <x v="2079"/>
    <d v="2015-06-25T19:00:00"/>
  </r>
  <r>
    <n v="1000"/>
    <n v="5078"/>
    <x v="0"/>
    <x v="0"/>
    <s v="USD"/>
    <n v="1447286300"/>
    <n v="1444690700"/>
    <b v="0"/>
    <n v="50"/>
    <b v="1"/>
    <s v="technology/hardware"/>
    <n v="5.0780000000000003"/>
    <n v="20"/>
    <x v="2"/>
    <x v="30"/>
    <x v="2080"/>
    <d v="2015-11-11T23:58:20"/>
  </r>
  <r>
    <n v="3500"/>
    <n v="4010"/>
    <x v="0"/>
    <x v="0"/>
    <s v="USD"/>
    <n v="1337144340"/>
    <n v="1333597555"/>
    <b v="0"/>
    <n v="55"/>
    <b v="1"/>
    <s v="music/indie rock"/>
    <n v="1.1457142857142857"/>
    <n v="63.636363636363633"/>
    <x v="4"/>
    <x v="14"/>
    <x v="2081"/>
    <d v="2012-05-16T04:59:00"/>
  </r>
  <r>
    <n v="1500"/>
    <n v="1661"/>
    <x v="0"/>
    <x v="0"/>
    <s v="USD"/>
    <n v="1322106796"/>
    <n v="1316919196"/>
    <b v="0"/>
    <n v="38"/>
    <b v="1"/>
    <s v="music/indie rock"/>
    <n v="1.1073333333333333"/>
    <n v="39.473684210526315"/>
    <x v="4"/>
    <x v="14"/>
    <x v="2082"/>
    <d v="2011-11-24T03:53:16"/>
  </r>
  <r>
    <n v="750"/>
    <n v="850"/>
    <x v="0"/>
    <x v="0"/>
    <s v="USD"/>
    <n v="1338830395"/>
    <n v="1336238395"/>
    <b v="0"/>
    <n v="25"/>
    <b v="1"/>
    <s v="music/indie rock"/>
    <n v="1.1333333333333333"/>
    <n v="30"/>
    <x v="4"/>
    <x v="14"/>
    <x v="2083"/>
    <d v="2012-06-04T17:19:55"/>
  </r>
  <r>
    <n v="3000"/>
    <n v="3250"/>
    <x v="0"/>
    <x v="0"/>
    <s v="USD"/>
    <n v="1399186740"/>
    <n v="1396468782"/>
    <b v="0"/>
    <n v="46"/>
    <b v="1"/>
    <s v="music/indie rock"/>
    <n v="1.0833333333333333"/>
    <n v="65.217391304347828"/>
    <x v="4"/>
    <x v="14"/>
    <x v="2084"/>
    <d v="2014-05-04T06:59:00"/>
  </r>
  <r>
    <n v="6000"/>
    <n v="7412"/>
    <x v="0"/>
    <x v="0"/>
    <s v="USD"/>
    <n v="1342382587"/>
    <n v="1339790587"/>
    <b v="0"/>
    <n v="83"/>
    <b v="1"/>
    <s v="music/indie rock"/>
    <n v="1.2353333333333334"/>
    <n v="72.289156626506028"/>
    <x v="4"/>
    <x v="14"/>
    <x v="2085"/>
    <d v="2012-07-15T20:03:07"/>
  </r>
  <r>
    <n v="4000"/>
    <n v="4028"/>
    <x v="0"/>
    <x v="0"/>
    <s v="USD"/>
    <n v="1323838740"/>
    <n v="1321200332"/>
    <b v="0"/>
    <n v="35"/>
    <b v="1"/>
    <s v="music/indie rock"/>
    <n v="1.0069999999999999"/>
    <n v="114.28571428571429"/>
    <x v="4"/>
    <x v="14"/>
    <x v="2086"/>
    <d v="2011-12-14T04:59:00"/>
  </r>
  <r>
    <n v="1500"/>
    <n v="1553"/>
    <x v="0"/>
    <x v="0"/>
    <s v="USD"/>
    <n v="1315457658"/>
    <n v="1312865658"/>
    <b v="0"/>
    <n v="25"/>
    <b v="1"/>
    <s v="music/indie rock"/>
    <n v="1.0353333333333334"/>
    <n v="60"/>
    <x v="4"/>
    <x v="14"/>
    <x v="2087"/>
    <d v="2011-09-08T04:54:18"/>
  </r>
  <r>
    <n v="3000"/>
    <n v="3465.32"/>
    <x v="0"/>
    <x v="0"/>
    <s v="USD"/>
    <n v="1284177540"/>
    <n v="1281028152"/>
    <b v="0"/>
    <n v="75"/>
    <b v="1"/>
    <s v="music/indie rock"/>
    <n v="1.1551066666666667"/>
    <n v="40"/>
    <x v="4"/>
    <x v="14"/>
    <x v="2088"/>
    <d v="2010-09-11T03:59:00"/>
  </r>
  <r>
    <n v="2500"/>
    <n v="3010.01"/>
    <x v="0"/>
    <x v="0"/>
    <s v="USD"/>
    <n v="1375408194"/>
    <n v="1372384194"/>
    <b v="0"/>
    <n v="62"/>
    <b v="1"/>
    <s v="music/indie rock"/>
    <n v="1.2040040000000001"/>
    <n v="40.322580645161288"/>
    <x v="4"/>
    <x v="14"/>
    <x v="2089"/>
    <d v="2013-08-02T01:49:54"/>
  </r>
  <r>
    <n v="8000"/>
    <n v="9203.23"/>
    <x v="0"/>
    <x v="0"/>
    <s v="USD"/>
    <n v="1361696955"/>
    <n v="1359104955"/>
    <b v="0"/>
    <n v="160"/>
    <b v="1"/>
    <s v="music/indie rock"/>
    <n v="1.1504037499999999"/>
    <n v="50"/>
    <x v="4"/>
    <x v="14"/>
    <x v="2090"/>
    <d v="2013-02-24T09:09:15"/>
  </r>
  <r>
    <n v="18000"/>
    <n v="21684.2"/>
    <x v="0"/>
    <x v="0"/>
    <s v="USD"/>
    <n v="1299009600"/>
    <n v="1294818278"/>
    <b v="0"/>
    <n v="246"/>
    <b v="1"/>
    <s v="music/indie rock"/>
    <n v="1.2046777777777777"/>
    <n v="73.170731707317074"/>
    <x v="4"/>
    <x v="14"/>
    <x v="2091"/>
    <d v="2011-03-01T20:00:00"/>
  </r>
  <r>
    <n v="6000"/>
    <n v="6077"/>
    <x v="0"/>
    <x v="0"/>
    <s v="USD"/>
    <n v="1318006732"/>
    <n v="1312822732"/>
    <b v="0"/>
    <n v="55"/>
    <b v="1"/>
    <s v="music/indie rock"/>
    <n v="1.0128333333333333"/>
    <n v="109.09090909090909"/>
    <x v="4"/>
    <x v="14"/>
    <x v="2092"/>
    <d v="2011-10-07T16:58:52"/>
  </r>
  <r>
    <n v="1500"/>
    <n v="1537"/>
    <x v="0"/>
    <x v="0"/>
    <s v="USD"/>
    <n v="1356211832"/>
    <n v="1351024232"/>
    <b v="0"/>
    <n v="23"/>
    <b v="1"/>
    <s v="music/indie rock"/>
    <n v="1.0246666666666666"/>
    <n v="65.217391304347828"/>
    <x v="4"/>
    <x v="14"/>
    <x v="2093"/>
    <d v="2012-12-22T21:30:32"/>
  </r>
  <r>
    <n v="3500"/>
    <n v="4219"/>
    <x v="0"/>
    <x v="0"/>
    <s v="USD"/>
    <n v="1330916400"/>
    <n v="1327969730"/>
    <b v="0"/>
    <n v="72"/>
    <b v="1"/>
    <s v="music/indie rock"/>
    <n v="1.2054285714285715"/>
    <n v="48.611111111111114"/>
    <x v="4"/>
    <x v="14"/>
    <x v="2094"/>
    <d v="2012-03-05T03:00:00"/>
  </r>
  <r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600"/>
    <n v="610"/>
    <x v="0"/>
    <x v="0"/>
    <s v="USD"/>
    <n v="1351223940"/>
    <n v="1349892735"/>
    <b v="0"/>
    <n v="14"/>
    <b v="1"/>
    <s v="music/indie rock"/>
    <n v="1.0166666666666666"/>
    <n v="42.857142857142854"/>
    <x v="4"/>
    <x v="14"/>
    <x v="2096"/>
    <d v="2012-10-26T03:59:00"/>
  </r>
  <r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6000"/>
    <n v="6020"/>
    <x v="0"/>
    <x v="0"/>
    <s v="USD"/>
    <n v="1331174635"/>
    <n v="1328582635"/>
    <b v="0"/>
    <n v="32"/>
    <b v="1"/>
    <s v="music/indie rock"/>
    <n v="1.0033333333333334"/>
    <n v="187.5"/>
    <x v="4"/>
    <x v="14"/>
    <x v="2098"/>
    <d v="2012-03-08T02:43:55"/>
  </r>
  <r>
    <n v="3000"/>
    <n v="3971"/>
    <x v="0"/>
    <x v="0"/>
    <s v="USD"/>
    <n v="1435808400"/>
    <n v="1434650084"/>
    <b v="0"/>
    <n v="63"/>
    <b v="1"/>
    <s v="music/indie rock"/>
    <n v="1.3236666666666668"/>
    <n v="47.61904761904762"/>
    <x v="4"/>
    <x v="14"/>
    <x v="2099"/>
    <d v="2015-07-02T03:40:00"/>
  </r>
  <r>
    <n v="600"/>
    <n v="820"/>
    <x v="0"/>
    <x v="0"/>
    <s v="USD"/>
    <n v="1341028740"/>
    <n v="1339704141"/>
    <b v="0"/>
    <n v="27"/>
    <b v="1"/>
    <s v="music/indie rock"/>
    <n v="1.3666666666666667"/>
    <n v="22.222222222222221"/>
    <x v="4"/>
    <x v="14"/>
    <x v="2100"/>
    <d v="2012-06-30T03:59:00"/>
  </r>
  <r>
    <n v="2000"/>
    <n v="2265"/>
    <x v="0"/>
    <x v="0"/>
    <s v="USD"/>
    <n v="1329104114"/>
    <n v="1323920114"/>
    <b v="0"/>
    <n v="44"/>
    <b v="1"/>
    <s v="music/indie rock"/>
    <n v="1.1325000000000001"/>
    <n v="45.454545454545453"/>
    <x v="4"/>
    <x v="14"/>
    <x v="2101"/>
    <d v="2012-02-13T03:35:14"/>
  </r>
  <r>
    <n v="1000"/>
    <n v="1360"/>
    <x v="0"/>
    <x v="0"/>
    <s v="USD"/>
    <n v="1304628648"/>
    <n v="1302036648"/>
    <b v="0"/>
    <n v="38"/>
    <b v="1"/>
    <s v="music/indie rock"/>
    <n v="1.36"/>
    <n v="26.315789473684209"/>
    <x v="4"/>
    <x v="14"/>
    <x v="2102"/>
    <d v="2011-05-05T20:50:48"/>
  </r>
  <r>
    <n v="7777"/>
    <n v="11364"/>
    <x v="0"/>
    <x v="0"/>
    <s v="USD"/>
    <n v="1352488027"/>
    <n v="1349892427"/>
    <b v="0"/>
    <n v="115"/>
    <b v="1"/>
    <s v="music/indie rock"/>
    <n v="1.4612318374694613"/>
    <n v="67.626086956521746"/>
    <x v="4"/>
    <x v="14"/>
    <x v="2103"/>
    <d v="2012-11-09T19:07:07"/>
  </r>
  <r>
    <n v="800"/>
    <n v="1036"/>
    <x v="0"/>
    <x v="0"/>
    <s v="USD"/>
    <n v="1369958400"/>
    <n v="1367286434"/>
    <b v="0"/>
    <n v="37"/>
    <b v="1"/>
    <s v="music/indie rock"/>
    <n v="1.2949999999999999"/>
    <n v="21.621621621621621"/>
    <x v="4"/>
    <x v="14"/>
    <x v="2104"/>
    <d v="2013-05-31T00:00:00"/>
  </r>
  <r>
    <n v="2000"/>
    <n v="5080"/>
    <x v="0"/>
    <x v="0"/>
    <s v="USD"/>
    <n v="1416542400"/>
    <n v="1415472953"/>
    <b v="0"/>
    <n v="99"/>
    <b v="1"/>
    <s v="music/indie rock"/>
    <n v="2.54"/>
    <n v="20.202020202020201"/>
    <x v="4"/>
    <x v="14"/>
    <x v="2105"/>
    <d v="2014-11-21T04:00:00"/>
  </r>
  <r>
    <n v="2200"/>
    <n v="2355"/>
    <x v="0"/>
    <x v="0"/>
    <s v="USD"/>
    <n v="1359176974"/>
    <n v="1356584974"/>
    <b v="0"/>
    <n v="44"/>
    <b v="1"/>
    <s v="music/indie rock"/>
    <n v="1.0704545454545455"/>
    <n v="50"/>
    <x v="4"/>
    <x v="14"/>
    <x v="2106"/>
    <d v="2013-01-26T05:09:34"/>
  </r>
  <r>
    <n v="2000"/>
    <n v="2154.66"/>
    <x v="0"/>
    <x v="0"/>
    <s v="USD"/>
    <n v="1415815393"/>
    <n v="1413997393"/>
    <b v="0"/>
    <n v="58"/>
    <b v="1"/>
    <s v="music/indie rock"/>
    <n v="1.0773299999999999"/>
    <n v="34.482758620689658"/>
    <x v="4"/>
    <x v="14"/>
    <x v="2107"/>
    <d v="2014-11-12T18:03:13"/>
  </r>
  <r>
    <n v="16000"/>
    <n v="17170"/>
    <x v="0"/>
    <x v="0"/>
    <s v="USD"/>
    <n v="1347249300"/>
    <n v="1344917580"/>
    <b v="0"/>
    <n v="191"/>
    <b v="1"/>
    <s v="music/indie rock"/>
    <n v="1.0731250000000001"/>
    <n v="83.769633507853399"/>
    <x v="4"/>
    <x v="14"/>
    <x v="2108"/>
    <d v="2012-09-10T03:55:00"/>
  </r>
  <r>
    <n v="4000"/>
    <n v="4261"/>
    <x v="0"/>
    <x v="0"/>
    <s v="USD"/>
    <n v="1436115617"/>
    <n v="1433523617"/>
    <b v="0"/>
    <n v="40"/>
    <b v="1"/>
    <s v="music/indie rock"/>
    <n v="1.06525"/>
    <n v="100"/>
    <x v="4"/>
    <x v="14"/>
    <x v="2109"/>
    <d v="2015-07-05T17:00:17"/>
  </r>
  <r>
    <n v="2000"/>
    <n v="2007"/>
    <x v="0"/>
    <x v="0"/>
    <s v="USD"/>
    <n v="1401253140"/>
    <n v="1398873969"/>
    <b v="0"/>
    <n v="38"/>
    <b v="1"/>
    <s v="music/indie rock"/>
    <n v="1.0035000000000001"/>
    <n v="52.631578947368418"/>
    <x v="4"/>
    <x v="14"/>
    <x v="2110"/>
    <d v="2014-05-28T04:59:00"/>
  </r>
  <r>
    <n v="2000"/>
    <n v="2130"/>
    <x v="0"/>
    <x v="0"/>
    <s v="USD"/>
    <n v="1313370000"/>
    <n v="1307594625"/>
    <b v="0"/>
    <n v="39"/>
    <b v="1"/>
    <s v="music/indie rock"/>
    <n v="1.0649999999999999"/>
    <n v="51.282051282051285"/>
    <x v="4"/>
    <x v="14"/>
    <x v="2111"/>
    <d v="2011-08-15T01:00:00"/>
  </r>
  <r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7000"/>
    <n v="7340"/>
    <x v="0"/>
    <x v="0"/>
    <s v="USD"/>
    <n v="1411505176"/>
    <n v="1408481176"/>
    <b v="0"/>
    <n v="107"/>
    <b v="1"/>
    <s v="music/indie rock"/>
    <n v="1.0485714285714285"/>
    <n v="65.420560747663558"/>
    <x v="4"/>
    <x v="14"/>
    <x v="2113"/>
    <d v="2014-09-23T20:46:16"/>
  </r>
  <r>
    <n v="5000"/>
    <n v="5235"/>
    <x v="0"/>
    <x v="0"/>
    <s v="USD"/>
    <n v="1291870740"/>
    <n v="1286480070"/>
    <b v="0"/>
    <n v="147"/>
    <b v="1"/>
    <s v="music/indie rock"/>
    <n v="1.0469999999999999"/>
    <n v="34.013605442176868"/>
    <x v="4"/>
    <x v="14"/>
    <x v="2114"/>
    <d v="2010-12-09T04:59:00"/>
  </r>
  <r>
    <n v="1500"/>
    <n v="3385"/>
    <x v="0"/>
    <x v="0"/>
    <s v="USD"/>
    <n v="1298167001"/>
    <n v="1295575001"/>
    <b v="0"/>
    <n v="36"/>
    <b v="1"/>
    <s v="music/indie rock"/>
    <n v="2.2566666666666668"/>
    <n v="41.666666666666664"/>
    <x v="4"/>
    <x v="14"/>
    <x v="2115"/>
    <d v="2011-02-20T01:56:41"/>
  </r>
  <r>
    <n v="48000"/>
    <n v="48434"/>
    <x v="0"/>
    <x v="0"/>
    <s v="USD"/>
    <n v="1349203203"/>
    <n v="1345056003"/>
    <b v="0"/>
    <n v="92"/>
    <b v="1"/>
    <s v="music/indie rock"/>
    <n v="1.0090416666666666"/>
    <n v="521.73913043478262"/>
    <x v="4"/>
    <x v="14"/>
    <x v="2116"/>
    <d v="2012-10-02T18:40:03"/>
  </r>
  <r>
    <n v="1200"/>
    <n v="1773"/>
    <x v="0"/>
    <x v="0"/>
    <s v="USD"/>
    <n v="1445921940"/>
    <n v="1444699549"/>
    <b v="0"/>
    <n v="35"/>
    <b v="1"/>
    <s v="music/indie rock"/>
    <n v="1.4775"/>
    <n v="34.285714285714285"/>
    <x v="4"/>
    <x v="14"/>
    <x v="2117"/>
    <d v="2015-10-27T04:59:00"/>
  </r>
  <r>
    <n v="1000"/>
    <n v="1346.11"/>
    <x v="0"/>
    <x v="0"/>
    <s v="USD"/>
    <n v="1311538136"/>
    <n v="1308946136"/>
    <b v="0"/>
    <n v="17"/>
    <b v="1"/>
    <s v="music/indie rock"/>
    <n v="1.3461099999999999"/>
    <n v="58.823529411764703"/>
    <x v="4"/>
    <x v="14"/>
    <x v="2118"/>
    <d v="2011-07-24T20:08:56"/>
  </r>
  <r>
    <n v="2000"/>
    <n v="2015"/>
    <x v="0"/>
    <x v="0"/>
    <s v="USD"/>
    <n v="1345086445"/>
    <n v="1342494445"/>
    <b v="0"/>
    <n v="22"/>
    <b v="1"/>
    <s v="music/indie rock"/>
    <n v="1.0075000000000001"/>
    <n v="90.909090909090907"/>
    <x v="4"/>
    <x v="14"/>
    <x v="2119"/>
    <d v="2012-08-16T03:07:25"/>
  </r>
  <r>
    <n v="8000"/>
    <n v="8070.43"/>
    <x v="0"/>
    <x v="0"/>
    <s v="USD"/>
    <n v="1388617736"/>
    <n v="1384384136"/>
    <b v="0"/>
    <n v="69"/>
    <b v="1"/>
    <s v="music/indie rock"/>
    <n v="1.00880375"/>
    <n v="115.94202898550725"/>
    <x v="4"/>
    <x v="14"/>
    <x v="2120"/>
    <d v="2014-01-01T23:08:56"/>
  </r>
  <r>
    <n v="50000"/>
    <n v="284"/>
    <x v="2"/>
    <x v="16"/>
    <s v="CHF"/>
    <n v="1484156948"/>
    <n v="1481564948"/>
    <b v="0"/>
    <n v="10"/>
    <b v="0"/>
    <s v="games/video games"/>
    <n v="5.6800000000000002E-3"/>
    <n v="5000"/>
    <x v="6"/>
    <x v="17"/>
    <x v="2121"/>
    <d v="2017-01-11T17:49:08"/>
  </r>
  <r>
    <n v="80000"/>
    <n v="310"/>
    <x v="2"/>
    <x v="14"/>
    <s v="MXN"/>
    <n v="1483773169"/>
    <n v="1481181169"/>
    <b v="0"/>
    <n v="3"/>
    <b v="0"/>
    <s v="games/video games"/>
    <n v="3.875E-3"/>
    <n v="26666.666666666668"/>
    <x v="6"/>
    <x v="17"/>
    <x v="2122"/>
    <d v="2017-01-07T07:12:49"/>
  </r>
  <r>
    <n v="500"/>
    <n v="50"/>
    <x v="2"/>
    <x v="0"/>
    <s v="USD"/>
    <n v="1268636340"/>
    <n v="1263982307"/>
    <b v="0"/>
    <n v="5"/>
    <b v="0"/>
    <s v="games/video games"/>
    <n v="0.1"/>
    <n v="100"/>
    <x v="6"/>
    <x v="17"/>
    <x v="2123"/>
    <d v="2010-03-15T06:59:00"/>
  </r>
  <r>
    <n v="1100"/>
    <n v="115"/>
    <x v="2"/>
    <x v="0"/>
    <s v="USD"/>
    <n v="1291093200"/>
    <n v="1286930435"/>
    <b v="0"/>
    <n v="5"/>
    <b v="0"/>
    <s v="games/video games"/>
    <n v="0.10454545454545454"/>
    <n v="220"/>
    <x v="6"/>
    <x v="17"/>
    <x v="2124"/>
    <d v="2010-11-30T05:00:00"/>
  </r>
  <r>
    <n v="60000"/>
    <n v="852"/>
    <x v="2"/>
    <x v="0"/>
    <s v="USD"/>
    <n v="1438734833"/>
    <n v="1436142833"/>
    <b v="0"/>
    <n v="27"/>
    <b v="0"/>
    <s v="games/video games"/>
    <n v="1.4200000000000001E-2"/>
    <n v="2222.2222222222222"/>
    <x v="6"/>
    <x v="17"/>
    <x v="2125"/>
    <d v="2015-08-05T00:33:53"/>
  </r>
  <r>
    <n v="20000"/>
    <n v="10"/>
    <x v="2"/>
    <x v="0"/>
    <s v="USD"/>
    <n v="1418080887"/>
    <n v="1415488887"/>
    <b v="0"/>
    <n v="2"/>
    <b v="0"/>
    <s v="games/video games"/>
    <n v="5.0000000000000001E-4"/>
    <n v="10000"/>
    <x v="6"/>
    <x v="17"/>
    <x v="2126"/>
    <d v="2014-12-08T23:21:27"/>
  </r>
  <r>
    <n v="28000"/>
    <n v="8076"/>
    <x v="2"/>
    <x v="1"/>
    <s v="GBP"/>
    <n v="1426158463"/>
    <n v="1423570063"/>
    <b v="0"/>
    <n v="236"/>
    <b v="0"/>
    <s v="games/video games"/>
    <n v="0.28842857142857142"/>
    <n v="118.64406779661017"/>
    <x v="6"/>
    <x v="17"/>
    <x v="2127"/>
    <d v="2015-03-12T11:07:43"/>
  </r>
  <r>
    <n v="15000"/>
    <n v="25"/>
    <x v="2"/>
    <x v="5"/>
    <s v="CAD"/>
    <n v="1411324369"/>
    <n v="1406140369"/>
    <b v="0"/>
    <n v="1"/>
    <b v="0"/>
    <s v="games/video games"/>
    <n v="1.6666666666666668E-3"/>
    <n v="15000"/>
    <x v="6"/>
    <x v="17"/>
    <x v="2128"/>
    <d v="2014-09-21T18:32:49"/>
  </r>
  <r>
    <n v="2000"/>
    <n v="236"/>
    <x v="2"/>
    <x v="0"/>
    <s v="USD"/>
    <n v="1457570100"/>
    <n v="1454978100"/>
    <b v="0"/>
    <n v="12"/>
    <b v="0"/>
    <s v="games/video games"/>
    <n v="0.11799999999999999"/>
    <n v="166.66666666666666"/>
    <x v="6"/>
    <x v="17"/>
    <x v="2129"/>
    <d v="2016-03-10T00:35:00"/>
  </r>
  <r>
    <n v="42000"/>
    <n v="85"/>
    <x v="2"/>
    <x v="0"/>
    <s v="USD"/>
    <n v="1408154663"/>
    <n v="1405130663"/>
    <b v="0"/>
    <n v="4"/>
    <b v="0"/>
    <s v="games/video games"/>
    <n v="2.0238095238095236E-3"/>
    <n v="10500"/>
    <x v="6"/>
    <x v="17"/>
    <x v="2130"/>
    <d v="2014-08-16T02:04:23"/>
  </r>
  <r>
    <n v="500"/>
    <n v="25"/>
    <x v="2"/>
    <x v="0"/>
    <s v="USD"/>
    <n v="1436677091"/>
    <n v="1434085091"/>
    <b v="0"/>
    <n v="3"/>
    <b v="0"/>
    <s v="games/video games"/>
    <n v="0.05"/>
    <n v="166.66666666666666"/>
    <x v="6"/>
    <x v="17"/>
    <x v="2131"/>
    <d v="2015-07-12T04:58:11"/>
  </r>
  <r>
    <n v="100000"/>
    <n v="2112.9899999999998"/>
    <x v="2"/>
    <x v="0"/>
    <s v="USD"/>
    <n v="1391427692"/>
    <n v="1388835692"/>
    <b v="0"/>
    <n v="99"/>
    <b v="0"/>
    <s v="games/video games"/>
    <n v="2.1129899999999997E-2"/>
    <n v="1010.10101010101"/>
    <x v="6"/>
    <x v="17"/>
    <x v="2132"/>
    <d v="2014-02-03T11:41:32"/>
  </r>
  <r>
    <n v="1000"/>
    <n v="16"/>
    <x v="2"/>
    <x v="0"/>
    <s v="USD"/>
    <n v="1303628340"/>
    <n v="1300328399"/>
    <b v="0"/>
    <n v="3"/>
    <b v="0"/>
    <s v="games/video games"/>
    <n v="1.6E-2"/>
    <n v="333.33333333333331"/>
    <x v="6"/>
    <x v="17"/>
    <x v="2133"/>
    <d v="2011-04-24T06:59:00"/>
  </r>
  <r>
    <n v="6000"/>
    <n v="104"/>
    <x v="2"/>
    <x v="0"/>
    <s v="USD"/>
    <n v="1367097391"/>
    <n v="1364505391"/>
    <b v="0"/>
    <n v="3"/>
    <b v="0"/>
    <s v="games/video games"/>
    <n v="1.7333333333333333E-2"/>
    <n v="2000"/>
    <x v="6"/>
    <x v="17"/>
    <x v="2134"/>
    <d v="2013-04-27T21:16:31"/>
  </r>
  <r>
    <n v="5000"/>
    <n v="478"/>
    <x v="2"/>
    <x v="0"/>
    <s v="USD"/>
    <n v="1349392033"/>
    <n v="1346800033"/>
    <b v="0"/>
    <n v="22"/>
    <b v="0"/>
    <s v="games/video games"/>
    <n v="9.5600000000000004E-2"/>
    <n v="227.27272727272728"/>
    <x v="6"/>
    <x v="17"/>
    <x v="2135"/>
    <d v="2012-10-04T23:07:13"/>
  </r>
  <r>
    <n v="80000"/>
    <n v="47.69"/>
    <x v="2"/>
    <x v="0"/>
    <s v="USD"/>
    <n v="1382184786"/>
    <n v="1379592786"/>
    <b v="0"/>
    <n v="4"/>
    <b v="0"/>
    <s v="games/video games"/>
    <n v="5.9612499999999998E-4"/>
    <n v="20000"/>
    <x v="6"/>
    <x v="17"/>
    <x v="2136"/>
    <d v="2013-10-19T12:13:06"/>
  </r>
  <r>
    <n v="50000"/>
    <n v="14203"/>
    <x v="2"/>
    <x v="5"/>
    <s v="CAD"/>
    <n v="1417804229"/>
    <n v="1415212229"/>
    <b v="0"/>
    <n v="534"/>
    <b v="0"/>
    <s v="games/video games"/>
    <n v="0.28405999999999998"/>
    <n v="93.632958801498134"/>
    <x v="6"/>
    <x v="17"/>
    <x v="2137"/>
    <d v="2014-12-05T18:30:29"/>
  </r>
  <r>
    <n v="1000"/>
    <n v="128"/>
    <x v="2"/>
    <x v="1"/>
    <s v="GBP"/>
    <n v="1383959939"/>
    <n v="1381364339"/>
    <b v="0"/>
    <n v="12"/>
    <b v="0"/>
    <s v="games/video games"/>
    <n v="0.128"/>
    <n v="83.333333333333329"/>
    <x v="6"/>
    <x v="17"/>
    <x v="2138"/>
    <d v="2013-11-09T01:18:59"/>
  </r>
  <r>
    <n v="30000"/>
    <n v="1626"/>
    <x v="2"/>
    <x v="0"/>
    <s v="USD"/>
    <n v="1478196008"/>
    <n v="1475604008"/>
    <b v="0"/>
    <n v="56"/>
    <b v="0"/>
    <s v="games/video games"/>
    <n v="5.4199999999999998E-2"/>
    <n v="535.71428571428567"/>
    <x v="6"/>
    <x v="17"/>
    <x v="2139"/>
    <d v="2016-11-03T18:00:08"/>
  </r>
  <r>
    <n v="500000"/>
    <n v="560"/>
    <x v="2"/>
    <x v="0"/>
    <s v="USD"/>
    <n v="1357934424"/>
    <n v="1355342424"/>
    <b v="0"/>
    <n v="11"/>
    <b v="0"/>
    <s v="games/video games"/>
    <n v="1.1199999999999999E-3"/>
    <n v="45454.545454545456"/>
    <x v="6"/>
    <x v="17"/>
    <x v="2140"/>
    <d v="2013-01-11T20:00:24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10500"/>
    <n v="601"/>
    <x v="2"/>
    <x v="12"/>
    <s v="EUR"/>
    <n v="1451494210"/>
    <n v="1449075010"/>
    <b v="0"/>
    <n v="12"/>
    <b v="0"/>
    <s v="games/video games"/>
    <n v="5.7238095238095241E-2"/>
    <n v="875"/>
    <x v="6"/>
    <x v="17"/>
    <x v="2142"/>
    <d v="2015-12-30T16:50:10"/>
  </r>
  <r>
    <n v="2000"/>
    <n v="225"/>
    <x v="2"/>
    <x v="0"/>
    <s v="USD"/>
    <n v="1279738800"/>
    <n v="1275599812"/>
    <b v="0"/>
    <n v="5"/>
    <b v="0"/>
    <s v="games/video games"/>
    <n v="0.1125"/>
    <n v="400"/>
    <x v="6"/>
    <x v="17"/>
    <x v="2143"/>
    <d v="2010-07-21T19:00:00"/>
  </r>
  <r>
    <n v="35500"/>
    <n v="607"/>
    <x v="2"/>
    <x v="0"/>
    <s v="USD"/>
    <n v="1379164040"/>
    <n v="1376399240"/>
    <b v="0"/>
    <n v="24"/>
    <b v="0"/>
    <s v="games/video games"/>
    <n v="1.7098591549295775E-2"/>
    <n v="1479.1666666666667"/>
    <x v="6"/>
    <x v="17"/>
    <x v="2144"/>
    <d v="2013-09-14T13:07:20"/>
  </r>
  <r>
    <n v="15000"/>
    <n v="4565"/>
    <x v="2"/>
    <x v="0"/>
    <s v="USD"/>
    <n v="1385534514"/>
    <n v="1382938914"/>
    <b v="0"/>
    <n v="89"/>
    <b v="0"/>
    <s v="games/video games"/>
    <n v="0.30433333333333334"/>
    <n v="168.53932584269663"/>
    <x v="6"/>
    <x v="17"/>
    <x v="2145"/>
    <d v="2013-11-27T06:41:54"/>
  </r>
  <r>
    <n v="5000"/>
    <n v="1"/>
    <x v="2"/>
    <x v="0"/>
    <s v="USD"/>
    <n v="1455207510"/>
    <n v="1453997910"/>
    <b v="0"/>
    <n v="1"/>
    <b v="0"/>
    <s v="games/video games"/>
    <n v="2.0000000000000001E-4"/>
    <n v="5000"/>
    <x v="6"/>
    <x v="17"/>
    <x v="2146"/>
    <d v="2016-02-11T16:18:30"/>
  </r>
  <r>
    <n v="390000"/>
    <n v="2716"/>
    <x v="2"/>
    <x v="0"/>
    <s v="USD"/>
    <n v="1416125148"/>
    <n v="1413356748"/>
    <b v="0"/>
    <n v="55"/>
    <b v="0"/>
    <s v="games/video games"/>
    <n v="6.9641025641025639E-3"/>
    <n v="7090.909090909091"/>
    <x v="6"/>
    <x v="17"/>
    <x v="2147"/>
    <d v="2014-11-16T08:05:48"/>
  </r>
  <r>
    <n v="100"/>
    <n v="2"/>
    <x v="2"/>
    <x v="1"/>
    <s v="GBP"/>
    <n v="1427992582"/>
    <n v="1425404182"/>
    <b v="0"/>
    <n v="2"/>
    <b v="0"/>
    <s v="games/video games"/>
    <n v="0.02"/>
    <n v="50"/>
    <x v="6"/>
    <x v="17"/>
    <x v="2148"/>
    <d v="2015-04-02T16:36:22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50000"/>
    <n v="405"/>
    <x v="2"/>
    <x v="10"/>
    <s v="NOK"/>
    <n v="1468392599"/>
    <n v="1465800599"/>
    <b v="0"/>
    <n v="4"/>
    <b v="0"/>
    <s v="games/video games"/>
    <n v="8.0999999999999996E-3"/>
    <n v="12500"/>
    <x v="6"/>
    <x v="17"/>
    <x v="2150"/>
    <d v="2016-07-13T06:49:59"/>
  </r>
  <r>
    <n v="45000"/>
    <n v="118"/>
    <x v="2"/>
    <x v="0"/>
    <s v="USD"/>
    <n v="1467231614"/>
    <n v="1464639614"/>
    <b v="0"/>
    <n v="6"/>
    <b v="0"/>
    <s v="games/video games"/>
    <n v="2.6222222222222224E-3"/>
    <n v="7500"/>
    <x v="6"/>
    <x v="17"/>
    <x v="2151"/>
    <d v="2016-06-29T20:20:14"/>
  </r>
  <r>
    <n v="30000"/>
    <n v="50"/>
    <x v="2"/>
    <x v="0"/>
    <s v="USD"/>
    <n v="1394909909"/>
    <n v="1392321509"/>
    <b v="0"/>
    <n v="4"/>
    <b v="0"/>
    <s v="games/video games"/>
    <n v="1.6666666666666668E-3"/>
    <n v="7500"/>
    <x v="6"/>
    <x v="17"/>
    <x v="2152"/>
    <d v="2014-03-15T18:58:29"/>
  </r>
  <r>
    <n v="372625"/>
    <n v="34"/>
    <x v="2"/>
    <x v="0"/>
    <s v="USD"/>
    <n v="1420876740"/>
    <n v="1417470718"/>
    <b v="0"/>
    <n v="4"/>
    <b v="0"/>
    <s v="games/video games"/>
    <n v="9.1244548809124457E-5"/>
    <n v="93156.25"/>
    <x v="6"/>
    <x v="17"/>
    <x v="2153"/>
    <d v="2015-01-10T07:59:00"/>
  </r>
  <r>
    <n v="250"/>
    <n v="2"/>
    <x v="2"/>
    <x v="0"/>
    <s v="USD"/>
    <n v="1390921827"/>
    <n v="1389193827"/>
    <b v="0"/>
    <n v="2"/>
    <b v="0"/>
    <s v="games/video games"/>
    <n v="8.0000000000000002E-3"/>
    <n v="125"/>
    <x v="6"/>
    <x v="17"/>
    <x v="2154"/>
    <d v="2014-01-28T15:10:27"/>
  </r>
  <r>
    <n v="5000"/>
    <n v="115"/>
    <x v="2"/>
    <x v="1"/>
    <s v="GBP"/>
    <n v="1459443385"/>
    <n v="1456854985"/>
    <b v="0"/>
    <n v="5"/>
    <b v="0"/>
    <s v="games/video games"/>
    <n v="2.3E-2"/>
    <n v="1000"/>
    <x v="6"/>
    <x v="17"/>
    <x v="2155"/>
    <d v="2016-03-31T16:56:25"/>
  </r>
  <r>
    <n v="56000"/>
    <n v="1493"/>
    <x v="2"/>
    <x v="0"/>
    <s v="USD"/>
    <n v="1379363406"/>
    <n v="1375475406"/>
    <b v="0"/>
    <n v="83"/>
    <b v="0"/>
    <s v="games/video games"/>
    <n v="2.6660714285714284E-2"/>
    <n v="674.69879518072287"/>
    <x v="6"/>
    <x v="17"/>
    <x v="2156"/>
    <d v="2013-09-16T20:30:06"/>
  </r>
  <r>
    <n v="75000"/>
    <n v="21144"/>
    <x v="2"/>
    <x v="0"/>
    <s v="USD"/>
    <n v="1482479940"/>
    <n v="1479684783"/>
    <b v="0"/>
    <n v="57"/>
    <b v="0"/>
    <s v="games/video games"/>
    <n v="0.28192"/>
    <n v="1315.7894736842106"/>
    <x v="6"/>
    <x v="17"/>
    <x v="2157"/>
    <d v="2016-12-23T07:59:00"/>
  </r>
  <r>
    <n v="300000"/>
    <n v="19770.11"/>
    <x v="2"/>
    <x v="0"/>
    <s v="USD"/>
    <n v="1360009774"/>
    <n v="1356121774"/>
    <b v="0"/>
    <n v="311"/>
    <b v="0"/>
    <s v="games/video games"/>
    <n v="6.5900366666666668E-2"/>
    <n v="964.6302250803858"/>
    <x v="6"/>
    <x v="17"/>
    <x v="2158"/>
    <d v="2013-02-04T20:29:34"/>
  </r>
  <r>
    <n v="3600"/>
    <n v="26"/>
    <x v="2"/>
    <x v="0"/>
    <s v="USD"/>
    <n v="1310837574"/>
    <n v="1308245574"/>
    <b v="0"/>
    <n v="2"/>
    <b v="0"/>
    <s v="games/video games"/>
    <n v="7.2222222222222219E-3"/>
    <n v="1800"/>
    <x v="6"/>
    <x v="17"/>
    <x v="2159"/>
    <d v="2011-07-16T17:32:54"/>
  </r>
  <r>
    <n v="10000"/>
    <n v="85"/>
    <x v="2"/>
    <x v="0"/>
    <s v="USD"/>
    <n v="1337447105"/>
    <n v="1334855105"/>
    <b v="0"/>
    <n v="16"/>
    <b v="0"/>
    <s v="games/video games"/>
    <n v="8.5000000000000006E-3"/>
    <n v="625"/>
    <x v="6"/>
    <x v="17"/>
    <x v="2160"/>
    <d v="2012-05-19T17:05:05"/>
  </r>
  <r>
    <n v="400"/>
    <n v="463"/>
    <x v="0"/>
    <x v="0"/>
    <s v="USD"/>
    <n v="1443040059"/>
    <n v="1440448059"/>
    <b v="0"/>
    <n v="13"/>
    <b v="1"/>
    <s v="music/rock"/>
    <n v="1.1575"/>
    <n v="30.76923076923077"/>
    <x v="4"/>
    <x v="11"/>
    <x v="2161"/>
    <d v="2015-09-23T20:27:39"/>
  </r>
  <r>
    <n v="4500"/>
    <n v="5052"/>
    <x v="0"/>
    <x v="0"/>
    <s v="USD"/>
    <n v="1406226191"/>
    <n v="1403547791"/>
    <b v="0"/>
    <n v="58"/>
    <b v="1"/>
    <s v="music/rock"/>
    <n v="1.1226666666666667"/>
    <n v="77.58620689655173"/>
    <x v="4"/>
    <x v="11"/>
    <x v="2162"/>
    <d v="2014-07-24T18:23:11"/>
  </r>
  <r>
    <n v="2500"/>
    <n v="3305"/>
    <x v="0"/>
    <x v="0"/>
    <s v="USD"/>
    <n v="1433735400"/>
    <n v="1429306520"/>
    <b v="0"/>
    <n v="44"/>
    <b v="1"/>
    <s v="music/rock"/>
    <n v="1.3220000000000001"/>
    <n v="56.81818181818182"/>
    <x v="4"/>
    <x v="11"/>
    <x v="2163"/>
    <d v="2015-06-08T03:50:00"/>
  </r>
  <r>
    <n v="5500"/>
    <n v="5645"/>
    <x v="0"/>
    <x v="0"/>
    <s v="USD"/>
    <n v="1466827140"/>
    <n v="1464196414"/>
    <b v="0"/>
    <n v="83"/>
    <b v="1"/>
    <s v="music/rock"/>
    <n v="1.0263636363636364"/>
    <n v="66.265060240963862"/>
    <x v="4"/>
    <x v="11"/>
    <x v="2164"/>
    <d v="2016-06-25T03:59:00"/>
  </r>
  <r>
    <n v="2500"/>
    <n v="3466"/>
    <x v="0"/>
    <x v="6"/>
    <s v="EUR"/>
    <n v="1460127635"/>
    <n v="1457539235"/>
    <b v="0"/>
    <n v="117"/>
    <b v="1"/>
    <s v="music/rock"/>
    <n v="1.3864000000000001"/>
    <n v="21.367521367521366"/>
    <x v="4"/>
    <x v="11"/>
    <x v="2165"/>
    <d v="2016-04-08T15:00:35"/>
  </r>
  <r>
    <n v="2000"/>
    <n v="2932"/>
    <x v="0"/>
    <x v="0"/>
    <s v="USD"/>
    <n v="1417813618"/>
    <n v="1413922018"/>
    <b v="0"/>
    <n v="32"/>
    <b v="1"/>
    <s v="music/rock"/>
    <n v="1.466"/>
    <n v="62.5"/>
    <x v="4"/>
    <x v="11"/>
    <x v="2166"/>
    <d v="2014-12-05T21:06:58"/>
  </r>
  <r>
    <n v="150"/>
    <n v="180"/>
    <x v="0"/>
    <x v="0"/>
    <s v="USD"/>
    <n v="1347672937"/>
    <n v="1346463337"/>
    <b v="0"/>
    <n v="8"/>
    <b v="1"/>
    <s v="music/rock"/>
    <n v="1.2"/>
    <n v="18.75"/>
    <x v="4"/>
    <x v="11"/>
    <x v="2167"/>
    <d v="2012-09-15T01:35:37"/>
  </r>
  <r>
    <n v="18000"/>
    <n v="21884.69"/>
    <x v="0"/>
    <x v="0"/>
    <s v="USD"/>
    <n v="1486702800"/>
    <n v="1484058261"/>
    <b v="0"/>
    <n v="340"/>
    <b v="1"/>
    <s v="music/rock"/>
    <n v="1.215816111111111"/>
    <n v="52.941176470588232"/>
    <x v="4"/>
    <x v="11"/>
    <x v="2168"/>
    <d v="2017-02-10T05:00:00"/>
  </r>
  <r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350"/>
    <n v="633"/>
    <x v="0"/>
    <x v="0"/>
    <s v="USD"/>
    <n v="1440266422"/>
    <n v="1436810422"/>
    <b v="0"/>
    <n v="19"/>
    <b v="1"/>
    <s v="music/rock"/>
    <n v="1.8085714285714285"/>
    <n v="18.421052631578949"/>
    <x v="4"/>
    <x v="11"/>
    <x v="2170"/>
    <d v="2015-08-22T18:00:22"/>
  </r>
  <r>
    <n v="4000"/>
    <n v="4243"/>
    <x v="0"/>
    <x v="0"/>
    <s v="USD"/>
    <n v="1434949200"/>
    <n v="1431903495"/>
    <b v="0"/>
    <n v="47"/>
    <b v="1"/>
    <s v="music/rock"/>
    <n v="1.0607500000000001"/>
    <n v="85.106382978723403"/>
    <x v="4"/>
    <x v="11"/>
    <x v="2171"/>
    <d v="2015-06-22T05:00:00"/>
  </r>
  <r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4200"/>
    <n v="5331"/>
    <x v="0"/>
    <x v="0"/>
    <s v="USD"/>
    <n v="1378785540"/>
    <n v="1376066243"/>
    <b v="0"/>
    <n v="90"/>
    <b v="1"/>
    <s v="music/rock"/>
    <n v="1.2692857142857144"/>
    <n v="46.666666666666664"/>
    <x v="4"/>
    <x v="11"/>
    <x v="2173"/>
    <d v="2013-09-10T03:59:00"/>
  </r>
  <r>
    <n v="4000"/>
    <n v="4119"/>
    <x v="0"/>
    <x v="1"/>
    <s v="GBP"/>
    <n v="1462453307"/>
    <n v="1459861307"/>
    <b v="0"/>
    <n v="63"/>
    <b v="1"/>
    <s v="music/rock"/>
    <n v="1.0297499999999999"/>
    <n v="63.492063492063494"/>
    <x v="4"/>
    <x v="11"/>
    <x v="2174"/>
    <d v="2016-05-05T13:01:47"/>
  </r>
  <r>
    <n v="700"/>
    <n v="1750"/>
    <x v="0"/>
    <x v="0"/>
    <s v="USD"/>
    <n v="1469059986"/>
    <n v="1468455186"/>
    <b v="0"/>
    <n v="26"/>
    <b v="1"/>
    <s v="music/rock"/>
    <n v="2.5"/>
    <n v="26.923076923076923"/>
    <x v="4"/>
    <x v="11"/>
    <x v="2175"/>
    <d v="2016-07-21T00:13:06"/>
  </r>
  <r>
    <n v="5000"/>
    <n v="6301"/>
    <x v="0"/>
    <x v="0"/>
    <s v="USD"/>
    <n v="1430579509"/>
    <n v="1427987509"/>
    <b v="0"/>
    <n v="71"/>
    <b v="1"/>
    <s v="music/rock"/>
    <n v="1.2602"/>
    <n v="70.422535211267601"/>
    <x v="4"/>
    <x v="11"/>
    <x v="2176"/>
    <d v="2015-05-02T15:11:49"/>
  </r>
  <r>
    <n v="2500"/>
    <n v="2503"/>
    <x v="0"/>
    <x v="0"/>
    <s v="USD"/>
    <n v="1465192867"/>
    <n v="1463032867"/>
    <b v="0"/>
    <n v="38"/>
    <b v="1"/>
    <s v="music/rock"/>
    <n v="1.0012000000000001"/>
    <n v="65.78947368421052"/>
    <x v="4"/>
    <x v="11"/>
    <x v="2177"/>
    <d v="2016-06-06T06:01:07"/>
  </r>
  <r>
    <n v="25000"/>
    <n v="34660"/>
    <x v="0"/>
    <x v="0"/>
    <s v="USD"/>
    <n v="1484752597"/>
    <n v="1482160597"/>
    <b v="0"/>
    <n v="859"/>
    <b v="1"/>
    <s v="music/rock"/>
    <n v="1.3864000000000001"/>
    <n v="29.103608847497089"/>
    <x v="4"/>
    <x v="11"/>
    <x v="2178"/>
    <d v="2017-01-18T15:16:37"/>
  </r>
  <r>
    <n v="1000"/>
    <n v="1614"/>
    <x v="0"/>
    <x v="0"/>
    <s v="USD"/>
    <n v="1428725192"/>
    <n v="1426133192"/>
    <b v="0"/>
    <n v="21"/>
    <b v="1"/>
    <s v="music/rock"/>
    <n v="1.6140000000000001"/>
    <n v="47.61904761904762"/>
    <x v="4"/>
    <x v="11"/>
    <x v="2179"/>
    <d v="2015-04-11T04:06:32"/>
  </r>
  <r>
    <n v="5000"/>
    <n v="5359.21"/>
    <x v="0"/>
    <x v="0"/>
    <s v="USD"/>
    <n v="1447434268"/>
    <n v="1443801868"/>
    <b v="0"/>
    <n v="78"/>
    <b v="1"/>
    <s v="music/rock"/>
    <n v="1.071842"/>
    <n v="64.102564102564102"/>
    <x v="4"/>
    <x v="11"/>
    <x v="2180"/>
    <d v="2015-11-13T17:04:28"/>
  </r>
  <r>
    <n v="2000"/>
    <n v="3062"/>
    <x v="0"/>
    <x v="0"/>
    <s v="USD"/>
    <n v="1487635653"/>
    <n v="1486426053"/>
    <b v="0"/>
    <n v="53"/>
    <b v="1"/>
    <s v="games/tabletop games"/>
    <n v="1.5309999999999999"/>
    <n v="37.735849056603776"/>
    <x v="6"/>
    <x v="32"/>
    <x v="2181"/>
    <d v="2017-02-21T00:07:33"/>
  </r>
  <r>
    <n v="3000"/>
    <n v="15725"/>
    <x v="0"/>
    <x v="5"/>
    <s v="CAD"/>
    <n v="1412285825"/>
    <n v="1409261825"/>
    <b v="0"/>
    <n v="356"/>
    <b v="1"/>
    <s v="games/tabletop games"/>
    <n v="5.2416666666666663"/>
    <n v="8.4269662921348321"/>
    <x v="6"/>
    <x v="32"/>
    <x v="2182"/>
    <d v="2014-10-02T21:37:05"/>
  </r>
  <r>
    <n v="1800"/>
    <n v="8807"/>
    <x v="0"/>
    <x v="0"/>
    <s v="USD"/>
    <n v="1486616400"/>
    <n v="1484037977"/>
    <b v="0"/>
    <n v="279"/>
    <b v="1"/>
    <s v="games/tabletop games"/>
    <n v="4.8927777777777779"/>
    <n v="6.4516129032258061"/>
    <x v="6"/>
    <x v="32"/>
    <x v="2183"/>
    <d v="2017-02-09T05:00:00"/>
  </r>
  <r>
    <n v="10000"/>
    <n v="28474"/>
    <x v="0"/>
    <x v="0"/>
    <s v="USD"/>
    <n v="1453737600"/>
    <n v="1452530041"/>
    <b v="1"/>
    <n v="266"/>
    <b v="1"/>
    <s v="games/tabletop games"/>
    <n v="2.8473999999999999"/>
    <n v="37.593984962406012"/>
    <x v="6"/>
    <x v="32"/>
    <x v="2184"/>
    <d v="2016-01-25T16:00:00"/>
  </r>
  <r>
    <n v="5000"/>
    <n v="92848.5"/>
    <x v="0"/>
    <x v="1"/>
    <s v="GBP"/>
    <n v="1364286239"/>
    <n v="1360830239"/>
    <b v="0"/>
    <n v="623"/>
    <b v="1"/>
    <s v="games/tabletop games"/>
    <n v="18.569700000000001"/>
    <n v="8.0256821829855536"/>
    <x v="6"/>
    <x v="32"/>
    <x v="2185"/>
    <d v="2013-03-26T08:23:59"/>
  </r>
  <r>
    <n v="20000"/>
    <n v="21935"/>
    <x v="0"/>
    <x v="0"/>
    <s v="USD"/>
    <n v="1473213600"/>
    <n v="1470062743"/>
    <b v="0"/>
    <n v="392"/>
    <b v="1"/>
    <s v="games/tabletop games"/>
    <n v="1.0967499999999999"/>
    <n v="51.020408163265309"/>
    <x v="6"/>
    <x v="32"/>
    <x v="2186"/>
    <d v="2016-09-07T02:00:00"/>
  </r>
  <r>
    <n v="20000"/>
    <n v="202928.5"/>
    <x v="0"/>
    <x v="0"/>
    <s v="USD"/>
    <n v="1428033540"/>
    <n v="1425531666"/>
    <b v="1"/>
    <n v="3562"/>
    <b v="1"/>
    <s v="games/tabletop games"/>
    <n v="10.146425000000001"/>
    <n v="5.6148231330713081"/>
    <x v="6"/>
    <x v="32"/>
    <x v="2187"/>
    <d v="2015-04-03T03:59:00"/>
  </r>
  <r>
    <n v="5494"/>
    <n v="22645"/>
    <x v="0"/>
    <x v="2"/>
    <s v="AUD"/>
    <n v="1477414800"/>
    <n v="1474380241"/>
    <b v="0"/>
    <n v="514"/>
    <b v="1"/>
    <s v="games/tabletop games"/>
    <n v="4.1217692027666546"/>
    <n v="10.688715953307392"/>
    <x v="6"/>
    <x v="32"/>
    <x v="2188"/>
    <d v="2016-10-25T17:00:00"/>
  </r>
  <r>
    <n v="1200"/>
    <n v="6039"/>
    <x v="0"/>
    <x v="1"/>
    <s v="GBP"/>
    <n v="1461276000"/>
    <n v="1460055300"/>
    <b v="0"/>
    <n v="88"/>
    <b v="1"/>
    <s v="games/tabletop games"/>
    <n v="5.0324999999999998"/>
    <n v="13.636363636363637"/>
    <x v="6"/>
    <x v="32"/>
    <x v="2189"/>
    <d v="2016-04-21T22:00:00"/>
  </r>
  <r>
    <n v="19000"/>
    <n v="35076"/>
    <x v="0"/>
    <x v="0"/>
    <s v="USD"/>
    <n v="1458716340"/>
    <n v="1455721204"/>
    <b v="0"/>
    <n v="537"/>
    <b v="1"/>
    <s v="games/tabletop games"/>
    <n v="1.8461052631578947"/>
    <n v="35.381750465549345"/>
    <x v="6"/>
    <x v="32"/>
    <x v="2190"/>
    <d v="2016-03-23T06:59:00"/>
  </r>
  <r>
    <n v="750"/>
    <n v="898"/>
    <x v="0"/>
    <x v="1"/>
    <s v="GBP"/>
    <n v="1487102427"/>
    <n v="1486065627"/>
    <b v="0"/>
    <n v="25"/>
    <b v="1"/>
    <s v="games/tabletop games"/>
    <n v="1.1973333333333334"/>
    <n v="30"/>
    <x v="6"/>
    <x v="32"/>
    <x v="2191"/>
    <d v="2017-02-14T20:00:27"/>
  </r>
  <r>
    <n v="12000"/>
    <n v="129748.82"/>
    <x v="0"/>
    <x v="1"/>
    <s v="GBP"/>
    <n v="1481842800"/>
    <n v="1479414344"/>
    <b v="0"/>
    <n v="3238"/>
    <b v="1"/>
    <s v="games/tabletop games"/>
    <n v="10.812401666666668"/>
    <n v="3.7059913526868438"/>
    <x v="6"/>
    <x v="32"/>
    <x v="2192"/>
    <d v="2016-12-15T23:00:00"/>
  </r>
  <r>
    <n v="15000"/>
    <n v="67856"/>
    <x v="0"/>
    <x v="0"/>
    <s v="USD"/>
    <n v="1479704340"/>
    <n v="1477043072"/>
    <b v="0"/>
    <n v="897"/>
    <b v="1"/>
    <s v="games/tabletop games"/>
    <n v="4.5237333333333334"/>
    <n v="16.722408026755854"/>
    <x v="6"/>
    <x v="32"/>
    <x v="2193"/>
    <d v="2016-11-21T04:59:00"/>
  </r>
  <r>
    <n v="10000"/>
    <n v="53737"/>
    <x v="0"/>
    <x v="0"/>
    <s v="USD"/>
    <n v="1459012290"/>
    <n v="1456423890"/>
    <b v="0"/>
    <n v="878"/>
    <b v="1"/>
    <s v="games/tabletop games"/>
    <n v="5.3737000000000004"/>
    <n v="11.389521640091116"/>
    <x v="6"/>
    <x v="32"/>
    <x v="2194"/>
    <d v="2016-03-26T17:11:30"/>
  </r>
  <r>
    <n v="4600"/>
    <n v="5535"/>
    <x v="0"/>
    <x v="0"/>
    <s v="USD"/>
    <n v="1439317900"/>
    <n v="1436725900"/>
    <b v="0"/>
    <n v="115"/>
    <b v="1"/>
    <s v="games/tabletop games"/>
    <n v="1.2032608695652174"/>
    <n v="40"/>
    <x v="6"/>
    <x v="32"/>
    <x v="2195"/>
    <d v="2015-08-11T18:31:40"/>
  </r>
  <r>
    <n v="14000"/>
    <n v="15937"/>
    <x v="0"/>
    <x v="0"/>
    <s v="USD"/>
    <n v="1480662000"/>
    <n v="1478000502"/>
    <b v="0"/>
    <n v="234"/>
    <b v="1"/>
    <s v="games/tabletop games"/>
    <n v="1.1383571428571428"/>
    <n v="59.82905982905983"/>
    <x v="6"/>
    <x v="32"/>
    <x v="2196"/>
    <d v="2016-12-02T07:00:00"/>
  </r>
  <r>
    <n v="30000"/>
    <n v="285309.33"/>
    <x v="0"/>
    <x v="0"/>
    <s v="USD"/>
    <n v="1425132059"/>
    <n v="1422540059"/>
    <b v="0"/>
    <n v="4330"/>
    <b v="1"/>
    <s v="games/tabletop games"/>
    <n v="9.5103109999999997"/>
    <n v="6.9284064665127021"/>
    <x v="6"/>
    <x v="32"/>
    <x v="2197"/>
    <d v="2015-02-28T14:00:59"/>
  </r>
  <r>
    <n v="40000"/>
    <n v="53157"/>
    <x v="0"/>
    <x v="0"/>
    <s v="USD"/>
    <n v="1447507200"/>
    <n v="1444911600"/>
    <b v="0"/>
    <n v="651"/>
    <b v="1"/>
    <s v="games/tabletop games"/>
    <n v="1.3289249999999999"/>
    <n v="61.443932411674346"/>
    <x v="6"/>
    <x v="32"/>
    <x v="2198"/>
    <d v="2015-11-14T13:20:00"/>
  </r>
  <r>
    <n v="9000"/>
    <n v="13228"/>
    <x v="0"/>
    <x v="17"/>
    <s v="EUR"/>
    <n v="1444903198"/>
    <n v="1442311198"/>
    <b v="1"/>
    <n v="251"/>
    <b v="1"/>
    <s v="games/tabletop games"/>
    <n v="1.4697777777777778"/>
    <n v="35.856573705179279"/>
    <x v="6"/>
    <x v="32"/>
    <x v="2199"/>
    <d v="2015-10-15T09:59:58"/>
  </r>
  <r>
    <n v="2000"/>
    <n v="10843"/>
    <x v="0"/>
    <x v="1"/>
    <s v="GBP"/>
    <n v="1436151600"/>
    <n v="1433775668"/>
    <b v="0"/>
    <n v="263"/>
    <b v="1"/>
    <s v="games/tabletop games"/>
    <n v="5.4215"/>
    <n v="7.6045627376425857"/>
    <x v="6"/>
    <x v="32"/>
    <x v="2200"/>
    <d v="2015-07-06T03:00:00"/>
  </r>
  <r>
    <n v="110"/>
    <n v="420.99"/>
    <x v="0"/>
    <x v="1"/>
    <s v="GBP"/>
    <n v="1358367565"/>
    <n v="1357157965"/>
    <b v="0"/>
    <n v="28"/>
    <b v="1"/>
    <s v="music/electronic music"/>
    <n v="3.8271818181818182"/>
    <n v="3.9285714285714284"/>
    <x v="4"/>
    <x v="15"/>
    <x v="2201"/>
    <d v="2013-01-16T20:19:25"/>
  </r>
  <r>
    <n v="4000"/>
    <n v="28167.25"/>
    <x v="0"/>
    <x v="0"/>
    <s v="USD"/>
    <n v="1351801368"/>
    <n v="1349209368"/>
    <b v="0"/>
    <n v="721"/>
    <b v="1"/>
    <s v="music/electronic music"/>
    <n v="7.0418124999999998"/>
    <n v="5.547850208044383"/>
    <x v="4"/>
    <x v="15"/>
    <x v="2202"/>
    <d v="2012-11-01T20:22:48"/>
  </r>
  <r>
    <n v="2000"/>
    <n v="2191"/>
    <x v="0"/>
    <x v="5"/>
    <s v="CAD"/>
    <n v="1443127082"/>
    <n v="1440535082"/>
    <b v="0"/>
    <n v="50"/>
    <b v="1"/>
    <s v="music/electronic music"/>
    <n v="1.0954999999999999"/>
    <n v="40"/>
    <x v="4"/>
    <x v="15"/>
    <x v="2203"/>
    <d v="2015-09-24T20:38:02"/>
  </r>
  <r>
    <n v="1500"/>
    <n v="1993"/>
    <x v="0"/>
    <x v="0"/>
    <s v="USD"/>
    <n v="1362814119"/>
    <n v="1360222119"/>
    <b v="0"/>
    <n v="73"/>
    <b v="1"/>
    <s v="music/electronic music"/>
    <n v="1.3286666666666667"/>
    <n v="20.547945205479451"/>
    <x v="4"/>
    <x v="15"/>
    <x v="2204"/>
    <d v="2013-03-09T07:28:39"/>
  </r>
  <r>
    <n v="750"/>
    <n v="1140"/>
    <x v="0"/>
    <x v="0"/>
    <s v="USD"/>
    <n v="1338579789"/>
    <n v="1335987789"/>
    <b v="0"/>
    <n v="27"/>
    <b v="1"/>
    <s v="music/electronic music"/>
    <n v="1.52"/>
    <n v="27.777777777777779"/>
    <x v="4"/>
    <x v="15"/>
    <x v="2205"/>
    <d v="2012-06-01T19:43:09"/>
  </r>
  <r>
    <n v="1100"/>
    <n v="1130"/>
    <x v="0"/>
    <x v="0"/>
    <s v="USD"/>
    <n v="1334556624"/>
    <n v="1333001424"/>
    <b v="0"/>
    <n v="34"/>
    <b v="1"/>
    <s v="music/electronic music"/>
    <n v="1.0272727272727273"/>
    <n v="32.352941176470587"/>
    <x v="4"/>
    <x v="15"/>
    <x v="2206"/>
    <d v="2012-04-16T06:10:24"/>
  </r>
  <r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1000"/>
    <n v="1016"/>
    <x v="0"/>
    <x v="0"/>
    <s v="USD"/>
    <n v="1333771200"/>
    <n v="1328649026"/>
    <b v="0"/>
    <n v="24"/>
    <b v="1"/>
    <s v="music/electronic music"/>
    <n v="1.016"/>
    <n v="41.666666666666664"/>
    <x v="4"/>
    <x v="15"/>
    <x v="2208"/>
    <d v="2012-04-07T04:00:00"/>
  </r>
  <r>
    <n v="500"/>
    <n v="754"/>
    <x v="0"/>
    <x v="1"/>
    <s v="GBP"/>
    <n v="1397516400"/>
    <n v="1396524644"/>
    <b v="0"/>
    <n v="15"/>
    <b v="1"/>
    <s v="music/electronic music"/>
    <n v="1.508"/>
    <n v="33.333333333333336"/>
    <x v="4"/>
    <x v="15"/>
    <x v="2209"/>
    <d v="2014-04-14T23:00:00"/>
  </r>
  <r>
    <n v="4000"/>
    <n v="4457"/>
    <x v="0"/>
    <x v="0"/>
    <s v="USD"/>
    <n v="1334424960"/>
    <n v="1329442510"/>
    <b v="0"/>
    <n v="72"/>
    <b v="1"/>
    <s v="music/electronic music"/>
    <n v="1.11425"/>
    <n v="55.555555555555557"/>
    <x v="4"/>
    <x v="15"/>
    <x v="2210"/>
    <d v="2012-04-14T17:36:00"/>
  </r>
  <r>
    <n v="2500"/>
    <n v="4890"/>
    <x v="0"/>
    <x v="0"/>
    <s v="USD"/>
    <n v="1397113140"/>
    <n v="1395168625"/>
    <b v="0"/>
    <n v="120"/>
    <b v="1"/>
    <s v="music/electronic music"/>
    <n v="1.956"/>
    <n v="20.833333333333332"/>
    <x v="4"/>
    <x v="15"/>
    <x v="2211"/>
    <d v="2014-04-10T06:59:00"/>
  </r>
  <r>
    <n v="6000"/>
    <n v="6863"/>
    <x v="0"/>
    <x v="0"/>
    <s v="USD"/>
    <n v="1383526800"/>
    <n v="1380650177"/>
    <b v="0"/>
    <n v="123"/>
    <b v="1"/>
    <s v="music/electronic music"/>
    <n v="1.1438333333333333"/>
    <n v="48.780487804878049"/>
    <x v="4"/>
    <x v="15"/>
    <x v="2212"/>
    <d v="2013-11-04T01:00:00"/>
  </r>
  <r>
    <n v="5"/>
    <n v="10"/>
    <x v="0"/>
    <x v="0"/>
    <s v="USD"/>
    <n v="1431719379"/>
    <n v="1429127379"/>
    <b v="0"/>
    <n v="1"/>
    <b v="1"/>
    <s v="music/electronic music"/>
    <n v="2"/>
    <n v="5"/>
    <x v="4"/>
    <x v="15"/>
    <x v="2213"/>
    <d v="2015-05-15T19:49:39"/>
  </r>
  <r>
    <n v="600"/>
    <n v="1755.01"/>
    <x v="0"/>
    <x v="0"/>
    <s v="USD"/>
    <n v="1391713248"/>
    <n v="1389121248"/>
    <b v="0"/>
    <n v="24"/>
    <b v="1"/>
    <s v="music/electronic music"/>
    <n v="2.9250166666666666"/>
    <n v="25"/>
    <x v="4"/>
    <x v="15"/>
    <x v="2214"/>
    <d v="2014-02-06T19:00:48"/>
  </r>
  <r>
    <n v="550"/>
    <n v="860"/>
    <x v="0"/>
    <x v="0"/>
    <s v="USD"/>
    <n v="1331621940"/>
    <n v="1329671572"/>
    <b v="0"/>
    <n v="33"/>
    <b v="1"/>
    <s v="music/electronic music"/>
    <n v="1.5636363636363637"/>
    <n v="16.666666666666668"/>
    <x v="4"/>
    <x v="15"/>
    <x v="2215"/>
    <d v="2012-03-13T06:59:00"/>
  </r>
  <r>
    <n v="300"/>
    <n v="317"/>
    <x v="0"/>
    <x v="0"/>
    <s v="USD"/>
    <n v="1437674545"/>
    <n v="1436464945"/>
    <b v="0"/>
    <n v="14"/>
    <b v="1"/>
    <s v="music/electronic music"/>
    <n v="1.0566666666666666"/>
    <n v="21.428571428571427"/>
    <x v="4"/>
    <x v="15"/>
    <x v="2216"/>
    <d v="2015-07-23T18:02:25"/>
  </r>
  <r>
    <n v="420"/>
    <n v="425"/>
    <x v="0"/>
    <x v="0"/>
    <s v="USD"/>
    <n v="1446451200"/>
    <n v="1445539113"/>
    <b v="0"/>
    <n v="9"/>
    <b v="1"/>
    <s v="music/electronic music"/>
    <n v="1.0119047619047619"/>
    <n v="46.666666666666664"/>
    <x v="4"/>
    <x v="15"/>
    <x v="2217"/>
    <d v="2015-11-02T08:00:00"/>
  </r>
  <r>
    <n v="2000"/>
    <n v="2456.66"/>
    <x v="0"/>
    <x v="0"/>
    <s v="USD"/>
    <n v="1346198400"/>
    <n v="1344281383"/>
    <b v="0"/>
    <n v="76"/>
    <b v="1"/>
    <s v="music/electronic music"/>
    <n v="1.2283299999999999"/>
    <n v="26.315789473684209"/>
    <x v="4"/>
    <x v="15"/>
    <x v="2218"/>
    <d v="2012-08-29T00:00:00"/>
  </r>
  <r>
    <n v="1000"/>
    <n v="1015"/>
    <x v="0"/>
    <x v="0"/>
    <s v="USD"/>
    <n v="1440004512"/>
    <n v="1437412512"/>
    <b v="0"/>
    <n v="19"/>
    <b v="1"/>
    <s v="music/electronic music"/>
    <n v="1.0149999999999999"/>
    <n v="52.631578947368418"/>
    <x v="4"/>
    <x v="15"/>
    <x v="2219"/>
    <d v="2015-08-19T17:15:12"/>
  </r>
  <r>
    <n v="3500"/>
    <n v="3540"/>
    <x v="0"/>
    <x v="0"/>
    <s v="USD"/>
    <n v="1374888436"/>
    <n v="1372296436"/>
    <b v="0"/>
    <n v="69"/>
    <b v="1"/>
    <s v="music/electronic music"/>
    <n v="1.0114285714285713"/>
    <n v="50.724637681159422"/>
    <x v="4"/>
    <x v="15"/>
    <x v="2220"/>
    <d v="2013-07-27T01:27:16"/>
  </r>
  <r>
    <n v="7500"/>
    <n v="8109"/>
    <x v="0"/>
    <x v="0"/>
    <s v="USD"/>
    <n v="1461369600"/>
    <n v="1458748809"/>
    <b v="0"/>
    <n v="218"/>
    <b v="1"/>
    <s v="games/tabletop games"/>
    <n v="1.0811999999999999"/>
    <n v="34.403669724770644"/>
    <x v="6"/>
    <x v="32"/>
    <x v="2221"/>
    <d v="2016-04-23T00:00:00"/>
  </r>
  <r>
    <n v="500"/>
    <n v="813"/>
    <x v="0"/>
    <x v="0"/>
    <s v="USD"/>
    <n v="1327776847"/>
    <n v="1325184847"/>
    <b v="0"/>
    <n v="30"/>
    <b v="1"/>
    <s v="games/tabletop games"/>
    <n v="1.6259999999999999"/>
    <n v="16.666666666666668"/>
    <x v="6"/>
    <x v="32"/>
    <x v="2222"/>
    <d v="2012-01-28T18:54:07"/>
  </r>
  <r>
    <n v="19500"/>
    <n v="20631"/>
    <x v="0"/>
    <x v="5"/>
    <s v="CAD"/>
    <n v="1435418568"/>
    <n v="1432826568"/>
    <b v="0"/>
    <n v="100"/>
    <b v="1"/>
    <s v="games/tabletop games"/>
    <n v="1.0580000000000001"/>
    <n v="195"/>
    <x v="6"/>
    <x v="32"/>
    <x v="2223"/>
    <d v="2015-06-27T15:22:48"/>
  </r>
  <r>
    <n v="10000"/>
    <n v="24315"/>
    <x v="0"/>
    <x v="0"/>
    <s v="USD"/>
    <n v="1477767600"/>
    <n v="1475337675"/>
    <b v="0"/>
    <n v="296"/>
    <b v="1"/>
    <s v="games/tabletop games"/>
    <n v="2.4315000000000002"/>
    <n v="33.783783783783782"/>
    <x v="6"/>
    <x v="32"/>
    <x v="2224"/>
    <d v="2016-10-29T19:00:00"/>
  </r>
  <r>
    <n v="21000"/>
    <n v="198415.01"/>
    <x v="0"/>
    <x v="1"/>
    <s v="GBP"/>
    <n v="1411326015"/>
    <n v="1408734015"/>
    <b v="0"/>
    <n v="1204"/>
    <b v="1"/>
    <s v="games/tabletop games"/>
    <n v="9.4483338095238096"/>
    <n v="17.441860465116278"/>
    <x v="6"/>
    <x v="32"/>
    <x v="2225"/>
    <d v="2014-09-21T19:00:15"/>
  </r>
  <r>
    <n v="18000"/>
    <n v="19523.310000000001"/>
    <x v="0"/>
    <x v="0"/>
    <s v="USD"/>
    <n v="1455253140"/>
    <n v="1452625822"/>
    <b v="0"/>
    <n v="321"/>
    <b v="1"/>
    <s v="games/tabletop games"/>
    <n v="1.0846283333333333"/>
    <n v="56.074766355140184"/>
    <x v="6"/>
    <x v="32"/>
    <x v="2226"/>
    <d v="2016-02-12T04:59:00"/>
  </r>
  <r>
    <n v="13000"/>
    <n v="20459"/>
    <x v="0"/>
    <x v="1"/>
    <s v="GBP"/>
    <n v="1384374155"/>
    <n v="1381778555"/>
    <b v="0"/>
    <n v="301"/>
    <b v="1"/>
    <s v="games/tabletop games"/>
    <n v="1.5737692307692308"/>
    <n v="43.189368770764119"/>
    <x v="6"/>
    <x v="32"/>
    <x v="2227"/>
    <d v="2013-11-13T20:22:35"/>
  </r>
  <r>
    <n v="1000"/>
    <n v="11744.9"/>
    <x v="0"/>
    <x v="12"/>
    <s v="EUR"/>
    <n v="1439707236"/>
    <n v="1437115236"/>
    <b v="0"/>
    <n v="144"/>
    <b v="1"/>
    <s v="games/tabletop games"/>
    <n v="11.744899999999999"/>
    <n v="6.9444444444444446"/>
    <x v="6"/>
    <x v="32"/>
    <x v="2228"/>
    <d v="2015-08-16T06:40:36"/>
  </r>
  <r>
    <n v="8012"/>
    <n v="13704.33"/>
    <x v="0"/>
    <x v="0"/>
    <s v="USD"/>
    <n v="1378180800"/>
    <n v="1375113391"/>
    <b v="0"/>
    <n v="539"/>
    <b v="1"/>
    <s v="games/tabletop games"/>
    <n v="1.7104755366949576"/>
    <n v="14.86456400742115"/>
    <x v="6"/>
    <x v="32"/>
    <x v="2229"/>
    <d v="2013-09-03T04:00:00"/>
  </r>
  <r>
    <n v="8500"/>
    <n v="10706"/>
    <x v="0"/>
    <x v="0"/>
    <s v="USD"/>
    <n v="1398460127"/>
    <n v="1395868127"/>
    <b v="0"/>
    <n v="498"/>
    <b v="1"/>
    <s v="games/tabletop games"/>
    <n v="1.2595294117647058"/>
    <n v="17.068273092369477"/>
    <x v="6"/>
    <x v="32"/>
    <x v="2230"/>
    <d v="2014-04-25T21:08:47"/>
  </r>
  <r>
    <n v="2500"/>
    <n v="30303.24"/>
    <x v="0"/>
    <x v="0"/>
    <s v="USD"/>
    <n v="1372136400"/>
    <n v="1369864301"/>
    <b v="0"/>
    <n v="1113"/>
    <b v="1"/>
    <s v="games/tabletop games"/>
    <n v="12.121296000000001"/>
    <n v="2.2461814914645104"/>
    <x v="6"/>
    <x v="32"/>
    <x v="2231"/>
    <d v="2013-06-25T05:00:00"/>
  </r>
  <r>
    <n v="5000"/>
    <n v="24790"/>
    <x v="0"/>
    <x v="0"/>
    <s v="USD"/>
    <n v="1405738800"/>
    <n v="1402945408"/>
    <b v="0"/>
    <n v="988"/>
    <b v="1"/>
    <s v="games/tabletop games"/>
    <n v="4.9580000000000002"/>
    <n v="5.0607287449392713"/>
    <x v="6"/>
    <x v="32"/>
    <x v="2232"/>
    <d v="2014-07-19T03:00:00"/>
  </r>
  <r>
    <n v="2500"/>
    <n v="8301"/>
    <x v="0"/>
    <x v="1"/>
    <s v="GBP"/>
    <n v="1450051200"/>
    <n v="1448269539"/>
    <b v="0"/>
    <n v="391"/>
    <b v="1"/>
    <s v="games/tabletop games"/>
    <n v="3.3203999999999998"/>
    <n v="6.3938618925831205"/>
    <x v="6"/>
    <x v="32"/>
    <x v="2233"/>
    <d v="2015-12-14T00:00:00"/>
  </r>
  <r>
    <n v="100"/>
    <n v="1165"/>
    <x v="0"/>
    <x v="0"/>
    <s v="USD"/>
    <n v="1483645647"/>
    <n v="1481053647"/>
    <b v="0"/>
    <n v="28"/>
    <b v="1"/>
    <s v="games/tabletop games"/>
    <n v="11.65"/>
    <n v="3.5714285714285716"/>
    <x v="6"/>
    <x v="32"/>
    <x v="2234"/>
    <d v="2017-01-05T19:47:27"/>
  </r>
  <r>
    <n v="13000"/>
    <n v="19931"/>
    <x v="0"/>
    <x v="5"/>
    <s v="CAD"/>
    <n v="1427585511"/>
    <n v="1424997111"/>
    <b v="0"/>
    <n v="147"/>
    <b v="1"/>
    <s v="games/tabletop games"/>
    <n v="1.5331538461538461"/>
    <n v="88.435374149659864"/>
    <x v="6"/>
    <x v="32"/>
    <x v="2235"/>
    <d v="2015-03-28T23:31:51"/>
  </r>
  <r>
    <n v="2800"/>
    <n v="15039"/>
    <x v="0"/>
    <x v="0"/>
    <s v="USD"/>
    <n v="1454338123"/>
    <n v="1451746123"/>
    <b v="0"/>
    <n v="680"/>
    <b v="1"/>
    <s v="games/tabletop games"/>
    <n v="5.3710714285714287"/>
    <n v="4.117647058823529"/>
    <x v="6"/>
    <x v="32"/>
    <x v="2236"/>
    <d v="2016-02-01T14:48:43"/>
  </r>
  <r>
    <n v="18000"/>
    <n v="63527"/>
    <x v="0"/>
    <x v="0"/>
    <s v="USD"/>
    <n v="1415779140"/>
    <n v="1412294683"/>
    <b v="0"/>
    <n v="983"/>
    <b v="1"/>
    <s v="games/tabletop games"/>
    <n v="3.5292777777777777"/>
    <n v="18.311291963377418"/>
    <x v="6"/>
    <x v="32"/>
    <x v="2237"/>
    <d v="2014-11-12T07:59:00"/>
  </r>
  <r>
    <n v="4000"/>
    <n v="5496"/>
    <x v="0"/>
    <x v="12"/>
    <s v="EUR"/>
    <n v="1489157716"/>
    <n v="1486565716"/>
    <b v="0"/>
    <n v="79"/>
    <b v="1"/>
    <s v="games/tabletop games"/>
    <n v="1.3740000000000001"/>
    <n v="50.632911392405063"/>
    <x v="6"/>
    <x v="32"/>
    <x v="2238"/>
    <d v="2017-03-10T14:55:16"/>
  </r>
  <r>
    <n v="25000"/>
    <n v="32006.67"/>
    <x v="0"/>
    <x v="0"/>
    <s v="USD"/>
    <n v="1385870520"/>
    <n v="1382742014"/>
    <b v="0"/>
    <n v="426"/>
    <b v="1"/>
    <s v="games/tabletop games"/>
    <n v="1.2802667999999999"/>
    <n v="58.685446009389672"/>
    <x v="6"/>
    <x v="32"/>
    <x v="2239"/>
    <d v="2013-12-01T04:02:00"/>
  </r>
  <r>
    <n v="5000"/>
    <n v="13534"/>
    <x v="0"/>
    <x v="0"/>
    <s v="USD"/>
    <n v="1461354544"/>
    <n v="1458762544"/>
    <b v="0"/>
    <n v="96"/>
    <b v="1"/>
    <s v="games/tabletop games"/>
    <n v="2.7067999999999999"/>
    <n v="52.083333333333336"/>
    <x v="6"/>
    <x v="32"/>
    <x v="2240"/>
    <d v="2016-04-22T19:49:04"/>
  </r>
  <r>
    <n v="1000"/>
    <n v="8064"/>
    <x v="0"/>
    <x v="1"/>
    <s v="GBP"/>
    <n v="1488484300"/>
    <n v="1485892300"/>
    <b v="0"/>
    <n v="163"/>
    <b v="1"/>
    <s v="games/tabletop games"/>
    <n v="8.0640000000000001"/>
    <n v="6.1349693251533743"/>
    <x v="6"/>
    <x v="32"/>
    <x v="2241"/>
    <d v="2017-03-02T19:51:40"/>
  </r>
  <r>
    <n v="10000"/>
    <n v="136009.76"/>
    <x v="0"/>
    <x v="0"/>
    <s v="USD"/>
    <n v="1385521320"/>
    <n v="1382449733"/>
    <b v="0"/>
    <n v="2525"/>
    <b v="1"/>
    <s v="games/tabletop games"/>
    <n v="13.600976000000001"/>
    <n v="3.9603960396039604"/>
    <x v="6"/>
    <x v="32"/>
    <x v="2242"/>
    <d v="2013-11-27T03:02:00"/>
  </r>
  <r>
    <n v="1"/>
    <n v="9302.5"/>
    <x v="0"/>
    <x v="0"/>
    <s v="USD"/>
    <n v="1489374000"/>
    <n v="1488823290"/>
    <b v="0"/>
    <n v="2035"/>
    <b v="1"/>
    <s v="games/tabletop games"/>
    <n v="9302.5"/>
    <n v="4.9140049140049139E-4"/>
    <x v="6"/>
    <x v="32"/>
    <x v="2243"/>
    <d v="2017-03-13T03:00:00"/>
  </r>
  <r>
    <n v="5000"/>
    <n v="18851"/>
    <x v="0"/>
    <x v="0"/>
    <s v="USD"/>
    <n v="1476649800"/>
    <n v="1475609946"/>
    <b v="0"/>
    <n v="290"/>
    <b v="1"/>
    <s v="games/tabletop games"/>
    <n v="3.7702"/>
    <n v="17.241379310344829"/>
    <x v="6"/>
    <x v="32"/>
    <x v="2244"/>
    <d v="2016-10-16T20:30:00"/>
  </r>
  <r>
    <n v="4000"/>
    <n v="105881"/>
    <x v="0"/>
    <x v="0"/>
    <s v="USD"/>
    <n v="1393005600"/>
    <n v="1390323617"/>
    <b v="0"/>
    <n v="1980"/>
    <b v="1"/>
    <s v="games/tabletop games"/>
    <n v="26.47025"/>
    <n v="2.0202020202020203"/>
    <x v="6"/>
    <x v="32"/>
    <x v="2245"/>
    <d v="2014-02-21T18:00:00"/>
  </r>
  <r>
    <n v="2500"/>
    <n v="2503"/>
    <x v="0"/>
    <x v="1"/>
    <s v="GBP"/>
    <n v="1441393210"/>
    <n v="1438801210"/>
    <b v="0"/>
    <n v="57"/>
    <b v="1"/>
    <s v="games/tabletop games"/>
    <n v="1.0012000000000001"/>
    <n v="43.859649122807021"/>
    <x v="6"/>
    <x v="32"/>
    <x v="2246"/>
    <d v="2015-09-04T19:00:10"/>
  </r>
  <r>
    <n v="18500"/>
    <n v="19324"/>
    <x v="0"/>
    <x v="0"/>
    <s v="USD"/>
    <n v="1438185565"/>
    <n v="1436975965"/>
    <b v="0"/>
    <n v="380"/>
    <b v="1"/>
    <s v="games/tabletop games"/>
    <n v="1.0445405405405406"/>
    <n v="48.684210526315788"/>
    <x v="6"/>
    <x v="32"/>
    <x v="2247"/>
    <d v="2015-07-29T15:59:25"/>
  </r>
  <r>
    <n v="7000"/>
    <n v="7505"/>
    <x v="0"/>
    <x v="1"/>
    <s v="GBP"/>
    <n v="1481749278"/>
    <n v="1479157278"/>
    <b v="0"/>
    <n v="128"/>
    <b v="1"/>
    <s v="games/tabletop games"/>
    <n v="1.0721428571428571"/>
    <n v="54.6875"/>
    <x v="6"/>
    <x v="32"/>
    <x v="2248"/>
    <d v="2016-12-14T21:01:18"/>
  </r>
  <r>
    <n v="3500"/>
    <n v="5907"/>
    <x v="0"/>
    <x v="0"/>
    <s v="USD"/>
    <n v="1364917965"/>
    <n v="1362329565"/>
    <b v="0"/>
    <n v="180"/>
    <b v="1"/>
    <s v="games/tabletop games"/>
    <n v="1.6877142857142857"/>
    <n v="19.444444444444443"/>
    <x v="6"/>
    <x v="32"/>
    <x v="2249"/>
    <d v="2013-04-02T15:52:45"/>
  </r>
  <r>
    <n v="25000"/>
    <n v="243778"/>
    <x v="0"/>
    <x v="0"/>
    <s v="USD"/>
    <n v="1480727273"/>
    <n v="1478131673"/>
    <b v="0"/>
    <n v="571"/>
    <b v="1"/>
    <s v="games/tabletop games"/>
    <n v="9.7511200000000002"/>
    <n v="43.782837127845887"/>
    <x v="6"/>
    <x v="32"/>
    <x v="2250"/>
    <d v="2016-12-03T01:07:53"/>
  </r>
  <r>
    <n v="8500"/>
    <n v="11428.19"/>
    <x v="0"/>
    <x v="0"/>
    <s v="USD"/>
    <n v="1408177077"/>
    <n v="1406362677"/>
    <b v="0"/>
    <n v="480"/>
    <b v="1"/>
    <s v="games/tabletop games"/>
    <n v="1.3444929411764706"/>
    <n v="17.708333333333332"/>
    <x v="6"/>
    <x v="32"/>
    <x v="2251"/>
    <d v="2014-08-16T08:17:57"/>
  </r>
  <r>
    <n v="9000"/>
    <n v="24505"/>
    <x v="0"/>
    <x v="3"/>
    <s v="EUR"/>
    <n v="1470469938"/>
    <n v="1469173938"/>
    <b v="0"/>
    <n v="249"/>
    <b v="1"/>
    <s v="games/tabletop games"/>
    <n v="2.722777777777778"/>
    <n v="36.144578313253014"/>
    <x v="6"/>
    <x v="32"/>
    <x v="2252"/>
    <d v="2016-08-06T07:52:18"/>
  </r>
  <r>
    <n v="8000"/>
    <n v="9015"/>
    <x v="0"/>
    <x v="0"/>
    <s v="USD"/>
    <n v="1447862947"/>
    <n v="1445267347"/>
    <b v="0"/>
    <n v="84"/>
    <b v="1"/>
    <s v="games/tabletop games"/>
    <n v="1.1268750000000001"/>
    <n v="95.238095238095241"/>
    <x v="6"/>
    <x v="32"/>
    <x v="2253"/>
    <d v="2015-11-18T16:09:07"/>
  </r>
  <r>
    <n v="500"/>
    <n v="2299"/>
    <x v="0"/>
    <x v="0"/>
    <s v="USD"/>
    <n v="1485271968"/>
    <n v="1484667168"/>
    <b v="0"/>
    <n v="197"/>
    <b v="1"/>
    <s v="games/tabletop games"/>
    <n v="4.5979999999999999"/>
    <n v="2.5380710659898478"/>
    <x v="6"/>
    <x v="32"/>
    <x v="2254"/>
    <d v="2017-01-24T15:32:48"/>
  </r>
  <r>
    <n v="3950"/>
    <n v="11323"/>
    <x v="0"/>
    <x v="0"/>
    <s v="USD"/>
    <n v="1462661451"/>
    <n v="1460069451"/>
    <b v="0"/>
    <n v="271"/>
    <b v="1"/>
    <s v="games/tabletop games"/>
    <n v="2.8665822784810127"/>
    <n v="14.575645756457565"/>
    <x v="6"/>
    <x v="32"/>
    <x v="2255"/>
    <d v="2016-05-07T22:50:51"/>
  </r>
  <r>
    <n v="480"/>
    <n v="1069"/>
    <x v="0"/>
    <x v="1"/>
    <s v="GBP"/>
    <n v="1479811846"/>
    <n v="1478602246"/>
    <b v="0"/>
    <n v="50"/>
    <b v="1"/>
    <s v="games/tabletop games"/>
    <n v="2.2270833333333333"/>
    <n v="9.6"/>
    <x v="6"/>
    <x v="32"/>
    <x v="2256"/>
    <d v="2016-11-22T10:50:46"/>
  </r>
  <r>
    <n v="2500"/>
    <n v="15903.5"/>
    <x v="0"/>
    <x v="1"/>
    <s v="GBP"/>
    <n v="1466377200"/>
    <n v="1463351329"/>
    <b v="0"/>
    <n v="169"/>
    <b v="1"/>
    <s v="games/tabletop games"/>
    <n v="6.3613999999999997"/>
    <n v="14.792899408284024"/>
    <x v="6"/>
    <x v="32"/>
    <x v="2257"/>
    <d v="2016-06-19T23:00:00"/>
  </r>
  <r>
    <n v="2200"/>
    <n v="3223"/>
    <x v="0"/>
    <x v="0"/>
    <s v="USD"/>
    <n v="1434045687"/>
    <n v="1431453687"/>
    <b v="0"/>
    <n v="205"/>
    <b v="1"/>
    <s v="games/tabletop games"/>
    <n v="1.4650000000000001"/>
    <n v="10.731707317073171"/>
    <x v="6"/>
    <x v="32"/>
    <x v="2258"/>
    <d v="2015-06-11T18:01:27"/>
  </r>
  <r>
    <n v="1000"/>
    <n v="18671"/>
    <x v="0"/>
    <x v="1"/>
    <s v="GBP"/>
    <n v="1481224736"/>
    <n v="1480360736"/>
    <b v="0"/>
    <n v="206"/>
    <b v="1"/>
    <s v="games/tabletop games"/>
    <n v="18.670999999999999"/>
    <n v="4.8543689320388346"/>
    <x v="6"/>
    <x v="32"/>
    <x v="2259"/>
    <d v="2016-12-08T19:18:56"/>
  </r>
  <r>
    <n v="2500"/>
    <n v="8173"/>
    <x v="0"/>
    <x v="0"/>
    <s v="USD"/>
    <n v="1395876250"/>
    <n v="1393287850"/>
    <b v="0"/>
    <n v="84"/>
    <b v="1"/>
    <s v="games/tabletop games"/>
    <n v="3.2692000000000001"/>
    <n v="29.761904761904763"/>
    <x v="6"/>
    <x v="32"/>
    <x v="2260"/>
    <d v="2014-03-26T23:24:10"/>
  </r>
  <r>
    <n v="1000"/>
    <n v="7795"/>
    <x v="0"/>
    <x v="2"/>
    <s v="AUD"/>
    <n v="1487093020"/>
    <n v="1485278620"/>
    <b v="0"/>
    <n v="210"/>
    <b v="1"/>
    <s v="games/tabletop games"/>
    <n v="7.7949999999999999"/>
    <n v="4.7619047619047619"/>
    <x v="6"/>
    <x v="32"/>
    <x v="2261"/>
    <d v="2017-02-14T17:23:40"/>
  </r>
  <r>
    <n v="3300"/>
    <n v="5087"/>
    <x v="0"/>
    <x v="0"/>
    <s v="USD"/>
    <n v="1416268800"/>
    <n v="1413295358"/>
    <b v="0"/>
    <n v="181"/>
    <b v="1"/>
    <s v="games/tabletop games"/>
    <n v="1.5415151515151515"/>
    <n v="18.232044198895029"/>
    <x v="6"/>
    <x v="32"/>
    <x v="2262"/>
    <d v="2014-11-18T00:00:00"/>
  </r>
  <r>
    <n v="7500"/>
    <n v="8666"/>
    <x v="0"/>
    <x v="11"/>
    <s v="SEK"/>
    <n v="1422734313"/>
    <n v="1420919913"/>
    <b v="0"/>
    <n v="60"/>
    <b v="1"/>
    <s v="games/tabletop games"/>
    <n v="1.1554666666666666"/>
    <n v="125"/>
    <x v="6"/>
    <x v="32"/>
    <x v="2263"/>
    <d v="2015-01-31T19:58:33"/>
  </r>
  <r>
    <n v="6000"/>
    <n v="10802"/>
    <x v="0"/>
    <x v="0"/>
    <s v="USD"/>
    <n v="1463972400"/>
    <n v="1462543114"/>
    <b v="0"/>
    <n v="445"/>
    <b v="1"/>
    <s v="games/tabletop games"/>
    <n v="1.8003333333333333"/>
    <n v="13.48314606741573"/>
    <x v="6"/>
    <x v="32"/>
    <x v="2264"/>
    <d v="2016-05-23T03:00:00"/>
  </r>
  <r>
    <n v="200"/>
    <n v="597"/>
    <x v="0"/>
    <x v="1"/>
    <s v="GBP"/>
    <n v="1479846507"/>
    <n v="1479241707"/>
    <b v="0"/>
    <n v="17"/>
    <b v="1"/>
    <s v="games/tabletop games"/>
    <n v="2.9849999999999999"/>
    <n v="11.764705882352942"/>
    <x v="6"/>
    <x v="32"/>
    <x v="2265"/>
    <d v="2016-11-22T20:28:27"/>
  </r>
  <r>
    <n v="1500"/>
    <n v="4804"/>
    <x v="0"/>
    <x v="0"/>
    <s v="USD"/>
    <n v="1461722400"/>
    <n v="1460235592"/>
    <b v="0"/>
    <n v="194"/>
    <b v="1"/>
    <s v="games/tabletop games"/>
    <n v="3.2026666666666666"/>
    <n v="7.731958762886598"/>
    <x v="6"/>
    <x v="32"/>
    <x v="2266"/>
    <d v="2016-04-27T02:00:00"/>
  </r>
  <r>
    <n v="20000"/>
    <n v="76105"/>
    <x v="0"/>
    <x v="0"/>
    <s v="USD"/>
    <n v="1419123600"/>
    <n v="1416945297"/>
    <b v="0"/>
    <n v="404"/>
    <b v="1"/>
    <s v="games/tabletop games"/>
    <n v="3.80525"/>
    <n v="49.504950495049506"/>
    <x v="6"/>
    <x v="32"/>
    <x v="2267"/>
    <d v="2014-12-21T01:00:00"/>
  </r>
  <r>
    <n v="28000"/>
    <n v="28728"/>
    <x v="0"/>
    <x v="0"/>
    <s v="USD"/>
    <n v="1489283915"/>
    <n v="1486691915"/>
    <b v="0"/>
    <n v="194"/>
    <b v="1"/>
    <s v="games/tabletop games"/>
    <n v="1.026"/>
    <n v="144.32989690721649"/>
    <x v="6"/>
    <x v="32"/>
    <x v="2268"/>
    <d v="2017-03-12T01:58:35"/>
  </r>
  <r>
    <n v="2500"/>
    <n v="45041"/>
    <x v="0"/>
    <x v="0"/>
    <s v="USD"/>
    <n v="1488862800"/>
    <n v="1486745663"/>
    <b v="0"/>
    <n v="902"/>
    <b v="1"/>
    <s v="games/tabletop games"/>
    <n v="18.016400000000001"/>
    <n v="2.7716186252771617"/>
    <x v="6"/>
    <x v="32"/>
    <x v="2269"/>
    <d v="2017-03-07T05:00:00"/>
  </r>
  <r>
    <n v="25000"/>
    <n v="180062"/>
    <x v="0"/>
    <x v="0"/>
    <s v="USD"/>
    <n v="1484085540"/>
    <n v="1482353513"/>
    <b v="0"/>
    <n v="1670"/>
    <b v="1"/>
    <s v="games/tabletop games"/>
    <n v="7.2024800000000004"/>
    <n v="14.970059880239521"/>
    <x v="6"/>
    <x v="32"/>
    <x v="2270"/>
    <d v="2017-01-10T21:59:00"/>
  </r>
  <r>
    <n v="20000"/>
    <n v="56618"/>
    <x v="0"/>
    <x v="0"/>
    <s v="USD"/>
    <n v="1481328004"/>
    <n v="1478736004"/>
    <b v="0"/>
    <n v="1328"/>
    <b v="1"/>
    <s v="games/tabletop games"/>
    <n v="2.8309000000000002"/>
    <n v="15.060240963855422"/>
    <x v="6"/>
    <x v="32"/>
    <x v="2271"/>
    <d v="2016-12-10T00:00:04"/>
  </r>
  <r>
    <n v="1000"/>
    <n v="13566"/>
    <x v="0"/>
    <x v="0"/>
    <s v="USD"/>
    <n v="1449506836"/>
    <n v="1446914836"/>
    <b v="0"/>
    <n v="944"/>
    <b v="1"/>
    <s v="games/tabletop games"/>
    <n v="13.566000000000001"/>
    <n v="1.0593220338983051"/>
    <x v="6"/>
    <x v="32"/>
    <x v="2272"/>
    <d v="2015-12-07T16:47:16"/>
  </r>
  <r>
    <n v="2500"/>
    <n v="5509"/>
    <x v="0"/>
    <x v="5"/>
    <s v="CAD"/>
    <n v="1489320642"/>
    <n v="1487164242"/>
    <b v="0"/>
    <n v="147"/>
    <b v="1"/>
    <s v="games/tabletop games"/>
    <n v="2.2035999999999998"/>
    <n v="17.006802721088434"/>
    <x v="6"/>
    <x v="32"/>
    <x v="2273"/>
    <d v="2017-03-12T12:10:42"/>
  </r>
  <r>
    <n v="2500"/>
    <n v="2990"/>
    <x v="0"/>
    <x v="0"/>
    <s v="USD"/>
    <n v="1393156857"/>
    <n v="1390564857"/>
    <b v="0"/>
    <n v="99"/>
    <b v="1"/>
    <s v="games/tabletop games"/>
    <n v="1.196"/>
    <n v="25.252525252525253"/>
    <x v="6"/>
    <x v="32"/>
    <x v="2274"/>
    <d v="2014-02-23T12:00:57"/>
  </r>
  <r>
    <n v="650"/>
    <n v="2650.5"/>
    <x v="0"/>
    <x v="1"/>
    <s v="GBP"/>
    <n v="1419259679"/>
    <n v="1416667679"/>
    <b v="0"/>
    <n v="79"/>
    <b v="1"/>
    <s v="games/tabletop games"/>
    <n v="4.0776923076923079"/>
    <n v="8.2278481012658222"/>
    <x v="6"/>
    <x v="32"/>
    <x v="2275"/>
    <d v="2014-12-22T14:47:59"/>
  </r>
  <r>
    <n v="4589"/>
    <n v="4856"/>
    <x v="0"/>
    <x v="0"/>
    <s v="USD"/>
    <n v="1388936289"/>
    <n v="1386344289"/>
    <b v="0"/>
    <n v="75"/>
    <b v="1"/>
    <s v="games/tabletop games"/>
    <n v="1.0581826105905425"/>
    <n v="61.186666666666667"/>
    <x v="6"/>
    <x v="32"/>
    <x v="2276"/>
    <d v="2014-01-05T15:38:09"/>
  </r>
  <r>
    <n v="8500"/>
    <n v="11992"/>
    <x v="0"/>
    <x v="0"/>
    <s v="USD"/>
    <n v="1330359423"/>
    <n v="1327767423"/>
    <b v="0"/>
    <n v="207"/>
    <b v="1"/>
    <s v="games/tabletop games"/>
    <n v="1.4108235294117648"/>
    <n v="41.062801932367151"/>
    <x v="6"/>
    <x v="32"/>
    <x v="2277"/>
    <d v="2012-02-27T16:17:03"/>
  </r>
  <r>
    <n v="2000"/>
    <n v="5414"/>
    <x v="0"/>
    <x v="13"/>
    <s v="EUR"/>
    <n v="1451861940"/>
    <n v="1448902867"/>
    <b v="0"/>
    <n v="102"/>
    <b v="1"/>
    <s v="games/tabletop games"/>
    <n v="2.7069999999999999"/>
    <n v="19.607843137254903"/>
    <x v="6"/>
    <x v="32"/>
    <x v="2278"/>
    <d v="2016-01-03T22:59:00"/>
  </r>
  <r>
    <n v="1000"/>
    <n v="1538"/>
    <x v="0"/>
    <x v="0"/>
    <s v="USD"/>
    <n v="1423022400"/>
    <n v="1421436099"/>
    <b v="0"/>
    <n v="32"/>
    <b v="1"/>
    <s v="games/tabletop games"/>
    <n v="1.538"/>
    <n v="31.25"/>
    <x v="6"/>
    <x v="32"/>
    <x v="2279"/>
    <d v="2015-02-04T04:00:00"/>
  </r>
  <r>
    <n v="9800"/>
    <n v="39550.5"/>
    <x v="0"/>
    <x v="0"/>
    <s v="USD"/>
    <n v="1442501991"/>
    <n v="1439909991"/>
    <b v="0"/>
    <n v="480"/>
    <b v="1"/>
    <s v="games/tabletop games"/>
    <n v="4.0357653061224488"/>
    <n v="20.416666666666668"/>
    <x v="6"/>
    <x v="32"/>
    <x v="2280"/>
    <d v="2015-09-17T14:59:51"/>
  </r>
  <r>
    <n v="300"/>
    <n v="555"/>
    <x v="0"/>
    <x v="0"/>
    <s v="USD"/>
    <n v="1311576600"/>
    <n v="1306219897"/>
    <b v="0"/>
    <n v="11"/>
    <b v="1"/>
    <s v="music/rock"/>
    <n v="1.85"/>
    <n v="27.272727272727273"/>
    <x v="4"/>
    <x v="11"/>
    <x v="2281"/>
    <d v="2011-07-25T06:50:00"/>
  </r>
  <r>
    <n v="750"/>
    <n v="1390"/>
    <x v="0"/>
    <x v="0"/>
    <s v="USD"/>
    <n v="1452744686"/>
    <n v="1447560686"/>
    <b v="0"/>
    <n v="12"/>
    <b v="1"/>
    <s v="music/rock"/>
    <n v="1.8533333333333333"/>
    <n v="62.5"/>
    <x v="4"/>
    <x v="11"/>
    <x v="2282"/>
    <d v="2016-01-14T04:11:26"/>
  </r>
  <r>
    <n v="3000"/>
    <n v="3025.66"/>
    <x v="0"/>
    <x v="0"/>
    <s v="USD"/>
    <n v="1336528804"/>
    <n v="1331348404"/>
    <b v="0"/>
    <n v="48"/>
    <b v="1"/>
    <s v="music/rock"/>
    <n v="1.0085533333333332"/>
    <n v="62.5"/>
    <x v="4"/>
    <x v="11"/>
    <x v="2283"/>
    <d v="2012-05-09T02:00:04"/>
  </r>
  <r>
    <n v="6000"/>
    <n v="6373.27"/>
    <x v="0"/>
    <x v="0"/>
    <s v="USD"/>
    <n v="1299902400"/>
    <n v="1297451245"/>
    <b v="0"/>
    <n v="59"/>
    <b v="1"/>
    <s v="music/rock"/>
    <n v="1.0622116666666668"/>
    <n v="101.69491525423729"/>
    <x v="4"/>
    <x v="11"/>
    <x v="2284"/>
    <d v="2011-03-12T04:00:00"/>
  </r>
  <r>
    <n v="3000"/>
    <n v="3641"/>
    <x v="0"/>
    <x v="0"/>
    <s v="USD"/>
    <n v="1340944043"/>
    <n v="1338352043"/>
    <b v="0"/>
    <n v="79"/>
    <b v="1"/>
    <s v="music/rock"/>
    <n v="1.2136666666666667"/>
    <n v="37.974683544303801"/>
    <x v="4"/>
    <x v="11"/>
    <x v="2285"/>
    <d v="2012-06-29T04:27:23"/>
  </r>
  <r>
    <n v="1500"/>
    <n v="1501"/>
    <x v="0"/>
    <x v="0"/>
    <s v="USD"/>
    <n v="1378439940"/>
    <n v="1376003254"/>
    <b v="0"/>
    <n v="14"/>
    <b v="1"/>
    <s v="music/rock"/>
    <n v="1.0006666666666666"/>
    <n v="107.14285714285714"/>
    <x v="4"/>
    <x v="11"/>
    <x v="2286"/>
    <d v="2013-09-06T03:59:00"/>
  </r>
  <r>
    <n v="4500"/>
    <n v="5398.99"/>
    <x v="0"/>
    <x v="0"/>
    <s v="USD"/>
    <n v="1403539260"/>
    <n v="1401724860"/>
    <b v="0"/>
    <n v="106"/>
    <b v="1"/>
    <s v="music/rock"/>
    <n v="1.1997755555555556"/>
    <n v="42.452830188679243"/>
    <x v="4"/>
    <x v="11"/>
    <x v="2287"/>
    <d v="2014-06-23T16:01:00"/>
  </r>
  <r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  <x v="2288"/>
    <d v="2012-06-26T18:00:00"/>
  </r>
  <r>
    <n v="1500"/>
    <n v="1611"/>
    <x v="0"/>
    <x v="0"/>
    <s v="USD"/>
    <n v="1386372120"/>
    <n v="1382659060"/>
    <b v="0"/>
    <n v="25"/>
    <b v="1"/>
    <s v="music/rock"/>
    <n v="1.0740000000000001"/>
    <n v="60"/>
    <x v="4"/>
    <x v="11"/>
    <x v="2289"/>
    <d v="2013-12-06T23:22:00"/>
  </r>
  <r>
    <n v="1500"/>
    <n v="1561"/>
    <x v="0"/>
    <x v="0"/>
    <s v="USD"/>
    <n v="1259686800"/>
    <n v="1252908330"/>
    <b v="0"/>
    <n v="29"/>
    <b v="1"/>
    <s v="music/rock"/>
    <n v="1.0406666666666666"/>
    <n v="51.724137931034484"/>
    <x v="4"/>
    <x v="11"/>
    <x v="2290"/>
    <d v="2009-12-01T17:00:00"/>
  </r>
  <r>
    <n v="2500"/>
    <n v="4320"/>
    <x v="0"/>
    <x v="0"/>
    <s v="USD"/>
    <n v="1335153600"/>
    <n v="1332199618"/>
    <b v="0"/>
    <n v="43"/>
    <b v="1"/>
    <s v="music/rock"/>
    <n v="1.728"/>
    <n v="58.139534883720927"/>
    <x v="4"/>
    <x v="11"/>
    <x v="2291"/>
    <d v="2012-04-23T04:00:00"/>
  </r>
  <r>
    <n v="2000"/>
    <n v="2145.0100000000002"/>
    <x v="0"/>
    <x v="0"/>
    <s v="USD"/>
    <n v="1334767476"/>
    <n v="1332175476"/>
    <b v="0"/>
    <n v="46"/>
    <b v="1"/>
    <s v="music/rock"/>
    <n v="1.072505"/>
    <n v="43.478260869565219"/>
    <x v="4"/>
    <x v="11"/>
    <x v="2292"/>
    <d v="2012-04-18T16:44:36"/>
  </r>
  <r>
    <n v="850"/>
    <n v="920"/>
    <x v="0"/>
    <x v="0"/>
    <s v="USD"/>
    <n v="1348545540"/>
    <n v="1346345999"/>
    <b v="0"/>
    <n v="27"/>
    <b v="1"/>
    <s v="music/rock"/>
    <n v="1.0823529411764705"/>
    <n v="31.481481481481481"/>
    <x v="4"/>
    <x v="11"/>
    <x v="2293"/>
    <d v="2012-09-25T03:59:00"/>
  </r>
  <r>
    <n v="5000"/>
    <n v="7304.04"/>
    <x v="0"/>
    <x v="0"/>
    <s v="USD"/>
    <n v="1358702480"/>
    <n v="1356110480"/>
    <b v="0"/>
    <n v="112"/>
    <b v="1"/>
    <s v="music/rock"/>
    <n v="1.4608079999999999"/>
    <n v="44.642857142857146"/>
    <x v="4"/>
    <x v="11"/>
    <x v="2294"/>
    <d v="2013-01-20T17:21:20"/>
  </r>
  <r>
    <n v="1200"/>
    <n v="1503"/>
    <x v="0"/>
    <x v="0"/>
    <s v="USD"/>
    <n v="1359240856"/>
    <n v="1356648856"/>
    <b v="0"/>
    <n v="34"/>
    <b v="1"/>
    <s v="music/rock"/>
    <n v="1.2524999999999999"/>
    <n v="35.294117647058826"/>
    <x v="4"/>
    <x v="11"/>
    <x v="2295"/>
    <d v="2013-01-26T22:54:16"/>
  </r>
  <r>
    <n v="7000"/>
    <n v="10435"/>
    <x v="0"/>
    <x v="0"/>
    <s v="USD"/>
    <n v="1330018426"/>
    <n v="1326994426"/>
    <b v="0"/>
    <n v="145"/>
    <b v="1"/>
    <s v="music/rock"/>
    <n v="1.4907142857142857"/>
    <n v="48.275862068965516"/>
    <x v="4"/>
    <x v="11"/>
    <x v="2296"/>
    <d v="2012-02-23T17:33:46"/>
  </r>
  <r>
    <n v="1000"/>
    <n v="1006"/>
    <x v="0"/>
    <x v="0"/>
    <s v="USD"/>
    <n v="1331697540"/>
    <n v="1328749249"/>
    <b v="0"/>
    <n v="19"/>
    <b v="1"/>
    <s v="music/rock"/>
    <n v="1.006"/>
    <n v="52.631578947368418"/>
    <x v="4"/>
    <x v="11"/>
    <x v="2297"/>
    <d v="2012-03-14T03:59:00"/>
  </r>
  <r>
    <n v="30000"/>
    <n v="31522"/>
    <x v="0"/>
    <x v="0"/>
    <s v="USD"/>
    <n v="1395861033"/>
    <n v="1393272633"/>
    <b v="0"/>
    <n v="288"/>
    <b v="1"/>
    <s v="music/rock"/>
    <n v="1.0507333333333333"/>
    <n v="104.16666666666667"/>
    <x v="4"/>
    <x v="11"/>
    <x v="2298"/>
    <d v="2014-03-26T19:10:33"/>
  </r>
  <r>
    <n v="300"/>
    <n v="1050.5"/>
    <x v="0"/>
    <x v="0"/>
    <s v="USD"/>
    <n v="1296953209"/>
    <n v="1295657209"/>
    <b v="0"/>
    <n v="14"/>
    <b v="1"/>
    <s v="music/rock"/>
    <n v="3.5016666666666665"/>
    <n v="21.428571428571427"/>
    <x v="4"/>
    <x v="11"/>
    <x v="2299"/>
    <d v="2011-02-06T00:46:49"/>
  </r>
  <r>
    <n v="800"/>
    <n v="810"/>
    <x v="0"/>
    <x v="0"/>
    <s v="USD"/>
    <n v="1340904416"/>
    <n v="1339694816"/>
    <b v="0"/>
    <n v="7"/>
    <b v="1"/>
    <s v="music/rock"/>
    <n v="1.0125"/>
    <n v="114.28571428571429"/>
    <x v="4"/>
    <x v="11"/>
    <x v="2300"/>
    <d v="2012-06-28T17:26:56"/>
  </r>
  <r>
    <n v="5000"/>
    <n v="6680.22"/>
    <x v="0"/>
    <x v="0"/>
    <s v="USD"/>
    <n v="1371785496"/>
    <n v="1369193496"/>
    <b v="1"/>
    <n v="211"/>
    <b v="1"/>
    <s v="music/indie rock"/>
    <n v="1.336044"/>
    <n v="23.696682464454977"/>
    <x v="4"/>
    <x v="14"/>
    <x v="2301"/>
    <d v="2013-06-21T03:31:36"/>
  </r>
  <r>
    <n v="2300"/>
    <n v="3925"/>
    <x v="0"/>
    <x v="0"/>
    <s v="USD"/>
    <n v="1388473200"/>
    <n v="1385585434"/>
    <b v="1"/>
    <n v="85"/>
    <b v="1"/>
    <s v="music/indie rock"/>
    <n v="1.7065217391304348"/>
    <n v="27.058823529411764"/>
    <x v="4"/>
    <x v="14"/>
    <x v="2302"/>
    <d v="2013-12-31T07:00:00"/>
  </r>
  <r>
    <n v="6450"/>
    <n v="7053.61"/>
    <x v="0"/>
    <x v="0"/>
    <s v="USD"/>
    <n v="1323747596"/>
    <n v="1320287996"/>
    <b v="1"/>
    <n v="103"/>
    <b v="1"/>
    <s v="music/indie rock"/>
    <n v="1.0935829457364341"/>
    <n v="62.621359223300971"/>
    <x v="4"/>
    <x v="14"/>
    <x v="2303"/>
    <d v="2011-12-13T03:39:56"/>
  </r>
  <r>
    <n v="6000"/>
    <n v="6042.02"/>
    <x v="0"/>
    <x v="0"/>
    <s v="USD"/>
    <n v="1293857940"/>
    <n v="1290281691"/>
    <b v="1"/>
    <n v="113"/>
    <b v="1"/>
    <s v="music/indie rock"/>
    <n v="1.0070033333333335"/>
    <n v="53.097345132743364"/>
    <x v="4"/>
    <x v="14"/>
    <x v="2304"/>
    <d v="2011-01-01T04:59:00"/>
  </r>
  <r>
    <n v="18000"/>
    <n v="18221"/>
    <x v="0"/>
    <x v="0"/>
    <s v="USD"/>
    <n v="1407520800"/>
    <n v="1405356072"/>
    <b v="1"/>
    <n v="167"/>
    <b v="1"/>
    <s v="music/indie rock"/>
    <n v="1.0122777777777778"/>
    <n v="107.78443113772455"/>
    <x v="4"/>
    <x v="14"/>
    <x v="2305"/>
    <d v="2014-08-08T18:00:00"/>
  </r>
  <r>
    <n v="3500"/>
    <n v="3736.55"/>
    <x v="0"/>
    <x v="0"/>
    <s v="USD"/>
    <n v="1331352129"/>
    <n v="1328760129"/>
    <b v="1"/>
    <n v="73"/>
    <b v="1"/>
    <s v="music/indie rock"/>
    <n v="1.0675857142857144"/>
    <n v="47.945205479452056"/>
    <x v="4"/>
    <x v="14"/>
    <x v="2306"/>
    <d v="2012-03-10T04:02:09"/>
  </r>
  <r>
    <n v="1964.47"/>
    <n v="2095.2600000000002"/>
    <x v="0"/>
    <x v="0"/>
    <s v="USD"/>
    <n v="1336245328"/>
    <n v="1333653333"/>
    <b v="1"/>
    <n v="75"/>
    <b v="1"/>
    <s v="music/indie rock"/>
    <n v="1.0665777537961894"/>
    <n v="26.192933333333333"/>
    <x v="4"/>
    <x v="14"/>
    <x v="2307"/>
    <d v="2012-05-05T19:15:28"/>
  </r>
  <r>
    <n v="50000"/>
    <n v="50653.11"/>
    <x v="0"/>
    <x v="0"/>
    <s v="USD"/>
    <n v="1409274000"/>
    <n v="1406847996"/>
    <b v="1"/>
    <n v="614"/>
    <b v="1"/>
    <s v="music/indie rock"/>
    <n v="1.0130622"/>
    <n v="81.433224755700323"/>
    <x v="4"/>
    <x v="14"/>
    <x v="2308"/>
    <d v="2014-08-29T01:00:00"/>
  </r>
  <r>
    <n v="6000"/>
    <n v="6400.47"/>
    <x v="0"/>
    <x v="0"/>
    <s v="USD"/>
    <n v="1362872537"/>
    <n v="1359848537"/>
    <b v="1"/>
    <n v="107"/>
    <b v="1"/>
    <s v="music/indie rock"/>
    <n v="1.0667450000000001"/>
    <n v="56.074766355140184"/>
    <x v="4"/>
    <x v="14"/>
    <x v="2309"/>
    <d v="2013-03-09T23:42:17"/>
  </r>
  <r>
    <n v="18500"/>
    <n v="79335.360000000001"/>
    <x v="0"/>
    <x v="0"/>
    <s v="USD"/>
    <n v="1363889015"/>
    <n v="1361300615"/>
    <b v="1"/>
    <n v="1224"/>
    <b v="1"/>
    <s v="music/indie rock"/>
    <n v="4.288397837837838"/>
    <n v="15.11437908496732"/>
    <x v="4"/>
    <x v="14"/>
    <x v="2310"/>
    <d v="2013-03-21T18:03:35"/>
  </r>
  <r>
    <n v="9000"/>
    <n v="9370"/>
    <x v="0"/>
    <x v="0"/>
    <s v="USD"/>
    <n v="1399421189"/>
    <n v="1396829189"/>
    <b v="1"/>
    <n v="104"/>
    <b v="1"/>
    <s v="music/indie rock"/>
    <n v="1.0411111111111111"/>
    <n v="86.538461538461533"/>
    <x v="4"/>
    <x v="14"/>
    <x v="2311"/>
    <d v="2014-05-07T00:06:29"/>
  </r>
  <r>
    <n v="3000"/>
    <n v="3236"/>
    <x v="0"/>
    <x v="0"/>
    <s v="USD"/>
    <n v="1397862000"/>
    <n v="1395155478"/>
    <b v="1"/>
    <n v="79"/>
    <b v="1"/>
    <s v="music/indie rock"/>
    <n v="1.0786666666666667"/>
    <n v="37.974683544303801"/>
    <x v="4"/>
    <x v="14"/>
    <x v="2312"/>
    <d v="2014-04-18T23:00:00"/>
  </r>
  <r>
    <n v="5000"/>
    <n v="8792.02"/>
    <x v="0"/>
    <x v="0"/>
    <s v="USD"/>
    <n v="1336086026"/>
    <n v="1333494026"/>
    <b v="1"/>
    <n v="157"/>
    <b v="1"/>
    <s v="music/indie rock"/>
    <n v="1.7584040000000001"/>
    <n v="31.847133757961782"/>
    <x v="4"/>
    <x v="14"/>
    <x v="2313"/>
    <d v="2012-05-03T23:00:26"/>
  </r>
  <r>
    <n v="1200"/>
    <n v="1883.64"/>
    <x v="0"/>
    <x v="0"/>
    <s v="USD"/>
    <n v="1339074857"/>
    <n v="1336482857"/>
    <b v="1"/>
    <n v="50"/>
    <b v="1"/>
    <s v="music/indie rock"/>
    <n v="1.5697000000000001"/>
    <n v="24"/>
    <x v="4"/>
    <x v="14"/>
    <x v="2314"/>
    <d v="2012-06-07T13:14:17"/>
  </r>
  <r>
    <n v="2500"/>
    <n v="2565"/>
    <x v="0"/>
    <x v="0"/>
    <s v="USD"/>
    <n v="1336238743"/>
    <n v="1333646743"/>
    <b v="1"/>
    <n v="64"/>
    <b v="1"/>
    <s v="music/indie rock"/>
    <n v="1.026"/>
    <n v="39.0625"/>
    <x v="4"/>
    <x v="14"/>
    <x v="2315"/>
    <d v="2012-05-05T17:25:43"/>
  </r>
  <r>
    <n v="15000"/>
    <n v="15606.4"/>
    <x v="0"/>
    <x v="0"/>
    <s v="USD"/>
    <n v="1260383040"/>
    <n v="1253726650"/>
    <b v="1"/>
    <n v="200"/>
    <b v="1"/>
    <s v="music/indie rock"/>
    <n v="1.0404266666666666"/>
    <n v="75"/>
    <x v="4"/>
    <x v="14"/>
    <x v="2316"/>
    <d v="2009-12-09T18:24:00"/>
  </r>
  <r>
    <n v="400"/>
    <n v="416"/>
    <x v="0"/>
    <x v="0"/>
    <s v="USD"/>
    <n v="1266210000"/>
    <n v="1263474049"/>
    <b v="1"/>
    <n v="22"/>
    <b v="1"/>
    <s v="music/indie rock"/>
    <n v="1.04"/>
    <n v="18.181818181818183"/>
    <x v="4"/>
    <x v="14"/>
    <x v="2317"/>
    <d v="2010-02-15T05:00:00"/>
  </r>
  <r>
    <n v="5000"/>
    <n v="6053"/>
    <x v="0"/>
    <x v="0"/>
    <s v="USD"/>
    <n v="1253937540"/>
    <n v="1251214014"/>
    <b v="1"/>
    <n v="163"/>
    <b v="1"/>
    <s v="music/indie rock"/>
    <n v="1.2105999999999999"/>
    <n v="30.674846625766872"/>
    <x v="4"/>
    <x v="14"/>
    <x v="2318"/>
    <d v="2009-09-26T03:59:00"/>
  </r>
  <r>
    <n v="3000"/>
    <n v="3231"/>
    <x v="0"/>
    <x v="0"/>
    <s v="USD"/>
    <n v="1387072685"/>
    <n v="1384480685"/>
    <b v="1"/>
    <n v="77"/>
    <b v="1"/>
    <s v="music/indie rock"/>
    <n v="1.077"/>
    <n v="38.961038961038959"/>
    <x v="4"/>
    <x v="14"/>
    <x v="2319"/>
    <d v="2013-12-15T01:58:05"/>
  </r>
  <r>
    <n v="5000"/>
    <n v="5433"/>
    <x v="0"/>
    <x v="0"/>
    <s v="USD"/>
    <n v="1396463800"/>
    <n v="1393443400"/>
    <b v="1"/>
    <n v="89"/>
    <b v="1"/>
    <s v="music/indie rock"/>
    <n v="1.0866"/>
    <n v="56.179775280898873"/>
    <x v="4"/>
    <x v="14"/>
    <x v="2320"/>
    <d v="2014-04-02T18:36:40"/>
  </r>
  <r>
    <n v="10557"/>
    <n v="4130"/>
    <x v="3"/>
    <x v="15"/>
    <s v="EUR"/>
    <n v="1491282901"/>
    <n v="1488694501"/>
    <b v="0"/>
    <n v="64"/>
    <b v="0"/>
    <s v="food/small batch"/>
    <n v="0.39120962394619685"/>
    <n v="164.953125"/>
    <x v="7"/>
    <x v="33"/>
    <x v="2321"/>
    <d v="2017-04-04T05:15:01"/>
  </r>
  <r>
    <n v="2700"/>
    <n v="85"/>
    <x v="3"/>
    <x v="0"/>
    <s v="USD"/>
    <n v="1491769769"/>
    <n v="1489181369"/>
    <b v="0"/>
    <n v="4"/>
    <b v="0"/>
    <s v="food/small batch"/>
    <n v="3.1481481481481478E-2"/>
    <n v="675"/>
    <x v="7"/>
    <x v="33"/>
    <x v="2322"/>
    <d v="2017-04-09T20:29:29"/>
  </r>
  <r>
    <n v="250"/>
    <n v="120"/>
    <x v="3"/>
    <x v="0"/>
    <s v="USD"/>
    <n v="1490033247"/>
    <n v="1489428447"/>
    <b v="0"/>
    <n v="4"/>
    <b v="0"/>
    <s v="food/small batch"/>
    <n v="0.48"/>
    <n v="62.5"/>
    <x v="7"/>
    <x v="33"/>
    <x v="2323"/>
    <d v="2017-03-20T18:07:27"/>
  </r>
  <r>
    <n v="7500"/>
    <n v="1555"/>
    <x v="3"/>
    <x v="1"/>
    <s v="GBP"/>
    <n v="1490559285"/>
    <n v="1487970885"/>
    <b v="0"/>
    <n v="61"/>
    <b v="0"/>
    <s v="food/small batch"/>
    <n v="0.20733333333333334"/>
    <n v="122.95081967213115"/>
    <x v="7"/>
    <x v="33"/>
    <x v="2324"/>
    <d v="2017-03-26T20:14:45"/>
  </r>
  <r>
    <n v="1000"/>
    <n v="80"/>
    <x v="3"/>
    <x v="0"/>
    <s v="USD"/>
    <n v="1490830331"/>
    <n v="1488241931"/>
    <b v="0"/>
    <n v="7"/>
    <b v="0"/>
    <s v="food/small batch"/>
    <n v="0.08"/>
    <n v="142.85714285714286"/>
    <x v="7"/>
    <x v="33"/>
    <x v="2325"/>
    <d v="2017-03-29T23:32:11"/>
  </r>
  <r>
    <n v="15000"/>
    <n v="108"/>
    <x v="3"/>
    <x v="0"/>
    <s v="USD"/>
    <n v="1493571600"/>
    <n v="1489106948"/>
    <b v="0"/>
    <n v="1"/>
    <b v="0"/>
    <s v="food/small batch"/>
    <n v="7.1999999999999998E-3"/>
    <n v="15000"/>
    <x v="7"/>
    <x v="33"/>
    <x v="2326"/>
    <d v="2017-04-30T17:00:00"/>
  </r>
  <r>
    <n v="35000"/>
    <n v="184133.01"/>
    <x v="0"/>
    <x v="0"/>
    <s v="USD"/>
    <n v="1409090440"/>
    <n v="1406066440"/>
    <b v="1"/>
    <n v="3355"/>
    <b v="1"/>
    <s v="food/small batch"/>
    <n v="5.2609431428571432"/>
    <n v="10.432190760059612"/>
    <x v="7"/>
    <x v="33"/>
    <x v="2327"/>
    <d v="2014-08-26T22:00:40"/>
  </r>
  <r>
    <n v="10000"/>
    <n v="25445"/>
    <x v="0"/>
    <x v="0"/>
    <s v="USD"/>
    <n v="1434307537"/>
    <n v="1431715537"/>
    <b v="1"/>
    <n v="537"/>
    <b v="1"/>
    <s v="food/small batch"/>
    <n v="2.5445000000000002"/>
    <n v="18.6219739292365"/>
    <x v="7"/>
    <x v="33"/>
    <x v="2328"/>
    <d v="2015-06-14T18:45:37"/>
  </r>
  <r>
    <n v="25000"/>
    <n v="26480"/>
    <x v="0"/>
    <x v="0"/>
    <s v="USD"/>
    <n v="1405609146"/>
    <n v="1403017146"/>
    <b v="1"/>
    <n v="125"/>
    <b v="1"/>
    <s v="food/small batch"/>
    <n v="1.0591999999999999"/>
    <n v="200"/>
    <x v="7"/>
    <x v="33"/>
    <x v="2329"/>
    <d v="2014-07-17T14:59:06"/>
  </r>
  <r>
    <n v="35000"/>
    <n v="35848"/>
    <x v="0"/>
    <x v="0"/>
    <s v="USD"/>
    <n v="1451001600"/>
    <n v="1448400943"/>
    <b v="1"/>
    <n v="163"/>
    <b v="1"/>
    <s v="food/small batch"/>
    <n v="1.0242285714285715"/>
    <n v="214.72392638036808"/>
    <x v="7"/>
    <x v="33"/>
    <x v="2330"/>
    <d v="2015-12-25T00:00:00"/>
  </r>
  <r>
    <n v="8000"/>
    <n v="11545.1"/>
    <x v="0"/>
    <x v="0"/>
    <s v="USD"/>
    <n v="1408320490"/>
    <n v="1405728490"/>
    <b v="1"/>
    <n v="283"/>
    <b v="1"/>
    <s v="food/small batch"/>
    <n v="1.4431375"/>
    <n v="28.268551236749115"/>
    <x v="7"/>
    <x v="33"/>
    <x v="2331"/>
    <d v="2014-08-18T00:08:10"/>
  </r>
  <r>
    <n v="25000"/>
    <n v="26577"/>
    <x v="0"/>
    <x v="0"/>
    <s v="USD"/>
    <n v="1423235071"/>
    <n v="1420643071"/>
    <b v="1"/>
    <n v="352"/>
    <b v="1"/>
    <s v="food/small batch"/>
    <n v="1.06308"/>
    <n v="71.022727272727266"/>
    <x v="7"/>
    <x v="33"/>
    <x v="2332"/>
    <d v="2015-02-06T15:04:31"/>
  </r>
  <r>
    <n v="600"/>
    <n v="1273"/>
    <x v="0"/>
    <x v="0"/>
    <s v="USD"/>
    <n v="1401385800"/>
    <n v="1399563390"/>
    <b v="1"/>
    <n v="94"/>
    <b v="1"/>
    <s v="food/small batch"/>
    <n v="2.1216666666666666"/>
    <n v="6.3829787234042552"/>
    <x v="7"/>
    <x v="33"/>
    <x v="2333"/>
    <d v="2014-05-29T17:50:00"/>
  </r>
  <r>
    <n v="4000"/>
    <n v="4078"/>
    <x v="0"/>
    <x v="0"/>
    <s v="USD"/>
    <n v="1415208840"/>
    <n v="1412611498"/>
    <b v="1"/>
    <n v="67"/>
    <b v="1"/>
    <s v="food/small batch"/>
    <n v="1.0195000000000001"/>
    <n v="59.701492537313435"/>
    <x v="7"/>
    <x v="33"/>
    <x v="2334"/>
    <d v="2014-11-05T17:34:00"/>
  </r>
  <r>
    <n v="25000"/>
    <n v="25568"/>
    <x v="0"/>
    <x v="0"/>
    <s v="USD"/>
    <n v="1402494243"/>
    <n v="1399902243"/>
    <b v="1"/>
    <n v="221"/>
    <b v="1"/>
    <s v="food/small batch"/>
    <n v="1.0227200000000001"/>
    <n v="113.12217194570135"/>
    <x v="7"/>
    <x v="33"/>
    <x v="2335"/>
    <d v="2014-06-11T13:44:03"/>
  </r>
  <r>
    <n v="20000"/>
    <n v="104146.51"/>
    <x v="0"/>
    <x v="0"/>
    <s v="USD"/>
    <n v="1394316695"/>
    <n v="1390860695"/>
    <b v="1"/>
    <n v="2165"/>
    <b v="1"/>
    <s v="food/small batch"/>
    <n v="5.2073254999999996"/>
    <n v="9.2378752886836022"/>
    <x v="7"/>
    <x v="33"/>
    <x v="2336"/>
    <d v="2014-03-08T22:11:35"/>
  </r>
  <r>
    <n v="12000"/>
    <n v="13279"/>
    <x v="0"/>
    <x v="0"/>
    <s v="USD"/>
    <n v="1403796143"/>
    <n v="1401204143"/>
    <b v="1"/>
    <n v="179"/>
    <b v="1"/>
    <s v="food/small batch"/>
    <n v="1.1065833333333333"/>
    <n v="67.039106145251395"/>
    <x v="7"/>
    <x v="33"/>
    <x v="2337"/>
    <d v="2014-06-26T15:22:23"/>
  </r>
  <r>
    <n v="15000"/>
    <n v="15171.5"/>
    <x v="0"/>
    <x v="0"/>
    <s v="USD"/>
    <n v="1404077484"/>
    <n v="1401485484"/>
    <b v="1"/>
    <n v="123"/>
    <b v="1"/>
    <s v="food/small batch"/>
    <n v="1.0114333333333334"/>
    <n v="121.95121951219512"/>
    <x v="7"/>
    <x v="33"/>
    <x v="2338"/>
    <d v="2014-06-29T21:31:24"/>
  </r>
  <r>
    <n v="25000"/>
    <n v="73552"/>
    <x v="0"/>
    <x v="0"/>
    <s v="USD"/>
    <n v="1482134340"/>
    <n v="1479496309"/>
    <b v="1"/>
    <n v="1104"/>
    <b v="1"/>
    <s v="food/small batch"/>
    <n v="2.9420799999999998"/>
    <n v="22.644927536231883"/>
    <x v="7"/>
    <x v="33"/>
    <x v="2339"/>
    <d v="2016-12-19T07:59:00"/>
  </r>
  <r>
    <n v="40000"/>
    <n v="42311"/>
    <x v="0"/>
    <x v="0"/>
    <s v="USD"/>
    <n v="1477841138"/>
    <n v="1475249138"/>
    <b v="1"/>
    <n v="403"/>
    <b v="1"/>
    <s v="food/small batch"/>
    <n v="1.0577749999999999"/>
    <n v="99.255583126550874"/>
    <x v="7"/>
    <x v="33"/>
    <x v="2340"/>
    <d v="2016-10-30T15:25:38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10000"/>
    <n v="300"/>
    <x v="1"/>
    <x v="0"/>
    <s v="USD"/>
    <n v="1452282420"/>
    <n v="1447962505"/>
    <b v="0"/>
    <n v="1"/>
    <b v="0"/>
    <s v="technology/web"/>
    <n v="0.03"/>
    <n v="10000"/>
    <x v="2"/>
    <x v="7"/>
    <x v="2343"/>
    <d v="2016-01-08T19:47:00"/>
  </r>
  <r>
    <n v="1000"/>
    <n v="1"/>
    <x v="1"/>
    <x v="5"/>
    <s v="CAD"/>
    <n v="1466789269"/>
    <n v="1464197269"/>
    <b v="0"/>
    <n v="1"/>
    <b v="0"/>
    <s v="technology/web"/>
    <n v="1E-3"/>
    <n v="1000"/>
    <x v="2"/>
    <x v="7"/>
    <x v="2344"/>
    <d v="2016-06-24T17:27:49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60000"/>
    <n v="39"/>
    <x v="1"/>
    <x v="0"/>
    <s v="USD"/>
    <n v="1476731431"/>
    <n v="1472843431"/>
    <b v="0"/>
    <n v="3"/>
    <b v="0"/>
    <s v="technology/web"/>
    <n v="6.4999999999999997E-4"/>
    <n v="20000"/>
    <x v="2"/>
    <x v="7"/>
    <x v="2346"/>
    <d v="2016-10-17T19:10:31"/>
  </r>
  <r>
    <n v="1000"/>
    <n v="15"/>
    <x v="1"/>
    <x v="0"/>
    <s v="USD"/>
    <n v="1472135676"/>
    <n v="1469543676"/>
    <b v="0"/>
    <n v="1"/>
    <b v="0"/>
    <s v="technology/web"/>
    <n v="1.4999999999999999E-2"/>
    <n v="1000"/>
    <x v="2"/>
    <x v="7"/>
    <x v="2347"/>
    <d v="2016-08-25T14:34:36"/>
  </r>
  <r>
    <n v="70000"/>
    <n v="270"/>
    <x v="1"/>
    <x v="0"/>
    <s v="USD"/>
    <n v="1456006938"/>
    <n v="1450822938"/>
    <b v="0"/>
    <n v="5"/>
    <b v="0"/>
    <s v="technology/web"/>
    <n v="3.8571428571428572E-3"/>
    <n v="14000"/>
    <x v="2"/>
    <x v="7"/>
    <x v="2348"/>
    <d v="2016-02-20T22:22:18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18900"/>
    <n v="108"/>
    <x v="1"/>
    <x v="4"/>
    <s v="NZD"/>
    <n v="1430360739"/>
    <n v="1427768739"/>
    <b v="0"/>
    <n v="7"/>
    <b v="0"/>
    <s v="technology/web"/>
    <n v="5.7142857142857143E-3"/>
    <n v="2700"/>
    <x v="2"/>
    <x v="7"/>
    <x v="2351"/>
    <d v="2015-04-30T02:25:39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35000"/>
    <n v="25"/>
    <x v="1"/>
    <x v="0"/>
    <s v="USD"/>
    <n v="1420910460"/>
    <n v="1415726460"/>
    <b v="0"/>
    <n v="1"/>
    <b v="0"/>
    <s v="technology/web"/>
    <n v="7.1428571428571429E-4"/>
    <n v="35000"/>
    <x v="2"/>
    <x v="7"/>
    <x v="2354"/>
    <d v="2015-01-10T17:21:00"/>
  </r>
  <r>
    <n v="8000"/>
    <n v="55"/>
    <x v="1"/>
    <x v="2"/>
    <s v="AUD"/>
    <n v="1430604136"/>
    <n v="1428012136"/>
    <b v="0"/>
    <n v="2"/>
    <b v="0"/>
    <s v="technology/web"/>
    <n v="6.875E-3"/>
    <n v="4000"/>
    <x v="2"/>
    <x v="7"/>
    <x v="2355"/>
    <d v="2015-05-02T22:02:16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7500"/>
    <n v="1101"/>
    <x v="1"/>
    <x v="0"/>
    <s v="USD"/>
    <n v="1438616124"/>
    <n v="1433432124"/>
    <b v="0"/>
    <n v="3"/>
    <b v="0"/>
    <s v="technology/web"/>
    <n v="0.14680000000000001"/>
    <n v="2500"/>
    <x v="2"/>
    <x v="7"/>
    <x v="2359"/>
    <d v="2015-08-03T15:35:24"/>
  </r>
  <r>
    <n v="5000"/>
    <n v="2"/>
    <x v="1"/>
    <x v="5"/>
    <s v="CAD"/>
    <n v="1454864280"/>
    <n v="1452272280"/>
    <b v="0"/>
    <n v="1"/>
    <b v="0"/>
    <s v="technology/web"/>
    <n v="4.0000000000000002E-4"/>
    <n v="5000"/>
    <x v="2"/>
    <x v="7"/>
    <x v="2360"/>
    <d v="2016-02-07T16:58:00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420"/>
    <n v="120"/>
    <x v="1"/>
    <x v="0"/>
    <s v="USD"/>
    <n v="1418315470"/>
    <n v="1415723470"/>
    <b v="0"/>
    <n v="2"/>
    <b v="0"/>
    <s v="technology/web"/>
    <n v="0.2857142857142857"/>
    <n v="210"/>
    <x v="2"/>
    <x v="7"/>
    <x v="2362"/>
    <d v="2014-12-11T16:31:10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5000"/>
    <n v="2630"/>
    <x v="1"/>
    <x v="1"/>
    <s v="GBP"/>
    <n v="1445431533"/>
    <n v="1442839533"/>
    <b v="0"/>
    <n v="27"/>
    <b v="0"/>
    <s v="technology/web"/>
    <n v="0.1052"/>
    <n v="925.92592592592598"/>
    <x v="2"/>
    <x v="7"/>
    <x v="2366"/>
    <d v="2015-10-21T12:45:33"/>
  </r>
  <r>
    <n v="50000"/>
    <n v="670"/>
    <x v="1"/>
    <x v="0"/>
    <s v="USD"/>
    <n v="1461622616"/>
    <n v="1456442216"/>
    <b v="0"/>
    <n v="14"/>
    <b v="0"/>
    <s v="technology/web"/>
    <n v="1.34E-2"/>
    <n v="3571.4285714285716"/>
    <x v="2"/>
    <x v="7"/>
    <x v="2367"/>
    <d v="2016-04-25T22:16:56"/>
  </r>
  <r>
    <n v="40000"/>
    <n v="100"/>
    <x v="1"/>
    <x v="0"/>
    <s v="USD"/>
    <n v="1429028365"/>
    <n v="1425143965"/>
    <b v="0"/>
    <n v="2"/>
    <b v="0"/>
    <s v="technology/web"/>
    <n v="2.5000000000000001E-3"/>
    <n v="20000"/>
    <x v="2"/>
    <x v="7"/>
    <x v="2368"/>
    <d v="2015-04-14T16:19:25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5000"/>
    <n v="82"/>
    <x v="1"/>
    <x v="0"/>
    <s v="USD"/>
    <n v="1418877141"/>
    <n v="1416285141"/>
    <b v="0"/>
    <n v="4"/>
    <b v="0"/>
    <s v="technology/web"/>
    <n v="3.2799999999999999E-3"/>
    <n v="6250"/>
    <x v="2"/>
    <x v="7"/>
    <x v="2370"/>
    <d v="2014-12-18T04:32:21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5500"/>
    <n v="180"/>
    <x v="1"/>
    <x v="2"/>
    <s v="AUD"/>
    <n v="1429839571"/>
    <n v="1427247571"/>
    <b v="0"/>
    <n v="6"/>
    <b v="0"/>
    <s v="technology/web"/>
    <n v="3.272727272727273E-2"/>
    <n v="916.66666666666663"/>
    <x v="2"/>
    <x v="7"/>
    <x v="2372"/>
    <d v="2015-04-24T01:39:31"/>
  </r>
  <r>
    <n v="850000"/>
    <n v="50"/>
    <x v="1"/>
    <x v="11"/>
    <s v="SEK"/>
    <n v="1440863624"/>
    <n v="1438271624"/>
    <b v="0"/>
    <n v="1"/>
    <b v="0"/>
    <s v="technology/web"/>
    <n v="5.8823529411764708E-5"/>
    <n v="850000"/>
    <x v="2"/>
    <x v="7"/>
    <x v="2373"/>
    <d v="2015-08-29T15:53:44"/>
  </r>
  <r>
    <n v="22000"/>
    <n v="10"/>
    <x v="1"/>
    <x v="0"/>
    <s v="USD"/>
    <n v="1423772060"/>
    <n v="1421180060"/>
    <b v="0"/>
    <n v="1"/>
    <b v="0"/>
    <s v="technology/web"/>
    <n v="4.5454545454545455E-4"/>
    <n v="22000"/>
    <x v="2"/>
    <x v="7"/>
    <x v="2374"/>
    <d v="2015-02-12T20:14:20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3000"/>
    <n v="326.33"/>
    <x v="1"/>
    <x v="0"/>
    <s v="USD"/>
    <n v="1449785566"/>
    <n v="1447193566"/>
    <b v="0"/>
    <n v="4"/>
    <b v="0"/>
    <s v="technology/web"/>
    <n v="0.10877666666666666"/>
    <n v="750"/>
    <x v="2"/>
    <x v="7"/>
    <x v="2376"/>
    <d v="2015-12-10T22:12:46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15000"/>
    <n v="55"/>
    <x v="1"/>
    <x v="0"/>
    <s v="USD"/>
    <n v="1443726142"/>
    <n v="1441134142"/>
    <b v="0"/>
    <n v="3"/>
    <b v="0"/>
    <s v="technology/web"/>
    <n v="3.6666666666666666E-3"/>
    <n v="5000"/>
    <x v="2"/>
    <x v="7"/>
    <x v="2380"/>
    <d v="2015-10-01T19:02:22"/>
  </r>
  <r>
    <n v="86350"/>
    <n v="1571"/>
    <x v="1"/>
    <x v="0"/>
    <s v="USD"/>
    <n v="1428704848"/>
    <n v="1426112848"/>
    <b v="0"/>
    <n v="7"/>
    <b v="0"/>
    <s v="technology/web"/>
    <n v="1.8193398957730169E-2"/>
    <n v="12335.714285714286"/>
    <x v="2"/>
    <x v="7"/>
    <x v="2381"/>
    <d v="2015-04-10T22:27:28"/>
  </r>
  <r>
    <n v="3000"/>
    <n v="75"/>
    <x v="1"/>
    <x v="0"/>
    <s v="USD"/>
    <n v="1438662603"/>
    <n v="1436502603"/>
    <b v="0"/>
    <n v="2"/>
    <b v="0"/>
    <s v="technology/web"/>
    <n v="2.5000000000000001E-2"/>
    <n v="1500"/>
    <x v="2"/>
    <x v="7"/>
    <x v="2382"/>
    <d v="2015-08-04T04:30:03"/>
  </r>
  <r>
    <n v="10000"/>
    <n v="435"/>
    <x v="1"/>
    <x v="4"/>
    <s v="NZD"/>
    <n v="1424568107"/>
    <n v="1421976107"/>
    <b v="0"/>
    <n v="3"/>
    <b v="0"/>
    <s v="technology/web"/>
    <n v="4.3499999999999997E-2"/>
    <n v="3333.3333333333335"/>
    <x v="2"/>
    <x v="7"/>
    <x v="2383"/>
    <d v="2015-02-22T01:21:47"/>
  </r>
  <r>
    <n v="1000"/>
    <n v="8"/>
    <x v="1"/>
    <x v="0"/>
    <s v="USD"/>
    <n v="1415932643"/>
    <n v="1413337043"/>
    <b v="0"/>
    <n v="8"/>
    <b v="0"/>
    <s v="technology/web"/>
    <n v="8.0000000000000002E-3"/>
    <n v="125"/>
    <x v="2"/>
    <x v="7"/>
    <x v="2384"/>
    <d v="2014-11-14T02:37:23"/>
  </r>
  <r>
    <n v="65000"/>
    <n v="788"/>
    <x v="1"/>
    <x v="0"/>
    <s v="USD"/>
    <n v="1438793432"/>
    <n v="1436201432"/>
    <b v="0"/>
    <n v="7"/>
    <b v="0"/>
    <s v="technology/web"/>
    <n v="1.2123076923076924E-2"/>
    <n v="9285.7142857142862"/>
    <x v="2"/>
    <x v="7"/>
    <x v="2385"/>
    <d v="2015-08-05T16:50:32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150000"/>
    <n v="1026"/>
    <x v="1"/>
    <x v="0"/>
    <s v="USD"/>
    <n v="1469199740"/>
    <n v="1465311740"/>
    <b v="0"/>
    <n v="3"/>
    <b v="0"/>
    <s v="technology/web"/>
    <n v="6.8399999999999997E-3"/>
    <n v="50000"/>
    <x v="2"/>
    <x v="7"/>
    <x v="2387"/>
    <d v="2016-07-22T15:02:20"/>
  </r>
  <r>
    <n v="37000"/>
    <n v="463"/>
    <x v="1"/>
    <x v="0"/>
    <s v="USD"/>
    <n v="1421350140"/>
    <n v="1418761759"/>
    <b v="0"/>
    <n v="8"/>
    <b v="0"/>
    <s v="technology/web"/>
    <n v="1.2513513513513513E-2"/>
    <n v="4625"/>
    <x v="2"/>
    <x v="7"/>
    <x v="2388"/>
    <d v="2015-01-15T19:29:00"/>
  </r>
  <r>
    <n v="16000"/>
    <n v="30"/>
    <x v="1"/>
    <x v="6"/>
    <s v="EUR"/>
    <n v="1437861540"/>
    <n v="1435160452"/>
    <b v="0"/>
    <n v="1"/>
    <b v="0"/>
    <s v="technology/web"/>
    <n v="1.8749999999999999E-3"/>
    <n v="16000"/>
    <x v="2"/>
    <x v="7"/>
    <x v="2389"/>
    <d v="2015-07-25T21:59:00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0000"/>
    <n v="25"/>
    <x v="1"/>
    <x v="0"/>
    <s v="USD"/>
    <n v="1427825044"/>
    <n v="1425236644"/>
    <b v="0"/>
    <n v="1"/>
    <b v="0"/>
    <s v="technology/web"/>
    <n v="1.25E-3"/>
    <n v="20000"/>
    <x v="2"/>
    <x v="7"/>
    <x v="2391"/>
    <d v="2015-03-31T18:04:04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100000"/>
    <n v="50"/>
    <x v="1"/>
    <x v="0"/>
    <s v="USD"/>
    <n v="1439048017"/>
    <n v="1436456017"/>
    <b v="0"/>
    <n v="1"/>
    <b v="0"/>
    <s v="technology/web"/>
    <n v="5.0000000000000001E-4"/>
    <n v="100000"/>
    <x v="2"/>
    <x v="7"/>
    <x v="2393"/>
    <d v="2015-08-08T15:33:37"/>
  </r>
  <r>
    <n v="5000"/>
    <n v="3"/>
    <x v="1"/>
    <x v="17"/>
    <s v="EUR"/>
    <n v="1424940093"/>
    <n v="1422348093"/>
    <b v="0"/>
    <n v="2"/>
    <b v="0"/>
    <s v="technology/web"/>
    <n v="5.9999999999999995E-4"/>
    <n v="2500"/>
    <x v="2"/>
    <x v="7"/>
    <x v="2394"/>
    <d v="2015-02-26T08:41:33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5000"/>
    <n v="10"/>
    <x v="1"/>
    <x v="16"/>
    <s v="CHF"/>
    <n v="1444940558"/>
    <n v="1442348558"/>
    <b v="0"/>
    <n v="1"/>
    <b v="0"/>
    <s v="technology/web"/>
    <n v="2E-3"/>
    <n v="5000"/>
    <x v="2"/>
    <x v="7"/>
    <x v="2396"/>
    <d v="2015-10-15T20:22:38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8000"/>
    <n v="201"/>
    <x v="2"/>
    <x v="0"/>
    <s v="USD"/>
    <n v="1457207096"/>
    <n v="1452023096"/>
    <b v="0"/>
    <n v="9"/>
    <b v="0"/>
    <s v="food/food trucks"/>
    <n v="7.1785714285714283E-3"/>
    <n v="3111.1111111111113"/>
    <x v="7"/>
    <x v="19"/>
    <x v="2401"/>
    <d v="2016-03-05T19:44:56"/>
  </r>
  <r>
    <n v="12000"/>
    <n v="52"/>
    <x v="2"/>
    <x v="0"/>
    <s v="USD"/>
    <n v="1431533931"/>
    <n v="1428941931"/>
    <b v="0"/>
    <n v="1"/>
    <b v="0"/>
    <s v="food/food trucks"/>
    <n v="4.3333333333333331E-3"/>
    <n v="12000"/>
    <x v="7"/>
    <x v="19"/>
    <x v="2402"/>
    <d v="2015-05-13T16:18:51"/>
  </r>
  <r>
    <n v="1200"/>
    <n v="202"/>
    <x v="2"/>
    <x v="1"/>
    <s v="GBP"/>
    <n v="1459368658"/>
    <n v="1454188258"/>
    <b v="0"/>
    <n v="12"/>
    <b v="0"/>
    <s v="food/food trucks"/>
    <n v="0.16833333333333333"/>
    <n v="100"/>
    <x v="7"/>
    <x v="19"/>
    <x v="2403"/>
    <d v="2016-03-30T20:10:58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5000"/>
    <n v="1126"/>
    <x v="2"/>
    <x v="0"/>
    <s v="USD"/>
    <n v="1472911375"/>
    <n v="1471096975"/>
    <b v="0"/>
    <n v="20"/>
    <b v="0"/>
    <s v="food/food trucks"/>
    <n v="0.22520000000000001"/>
    <n v="250"/>
    <x v="7"/>
    <x v="19"/>
    <x v="2405"/>
    <d v="2016-09-03T14:02:55"/>
  </r>
  <r>
    <n v="3250"/>
    <n v="1345"/>
    <x v="2"/>
    <x v="0"/>
    <s v="USD"/>
    <n v="1421635190"/>
    <n v="1418179190"/>
    <b v="0"/>
    <n v="16"/>
    <b v="0"/>
    <s v="food/food trucks"/>
    <n v="0.41384615384615386"/>
    <n v="203.125"/>
    <x v="7"/>
    <x v="19"/>
    <x v="2406"/>
    <d v="2015-01-19T02:39:50"/>
  </r>
  <r>
    <n v="22000"/>
    <n v="5557"/>
    <x v="2"/>
    <x v="0"/>
    <s v="USD"/>
    <n v="1428732000"/>
    <n v="1426772928"/>
    <b v="0"/>
    <n v="33"/>
    <b v="0"/>
    <s v="food/food trucks"/>
    <n v="0.25259090909090909"/>
    <n v="666.66666666666663"/>
    <x v="7"/>
    <x v="19"/>
    <x v="2407"/>
    <d v="2015-04-11T06:00:00"/>
  </r>
  <r>
    <n v="15000"/>
    <n v="30"/>
    <x v="2"/>
    <x v="0"/>
    <s v="USD"/>
    <n v="1415247757"/>
    <n v="1412652157"/>
    <b v="0"/>
    <n v="2"/>
    <b v="0"/>
    <s v="food/food trucks"/>
    <n v="2E-3"/>
    <n v="7500"/>
    <x v="7"/>
    <x v="19"/>
    <x v="2408"/>
    <d v="2014-11-06T04:22:37"/>
  </r>
  <r>
    <n v="25000"/>
    <n v="460"/>
    <x v="2"/>
    <x v="0"/>
    <s v="USD"/>
    <n v="1439931675"/>
    <n v="1437339675"/>
    <b v="0"/>
    <n v="6"/>
    <b v="0"/>
    <s v="food/food trucks"/>
    <n v="1.84E-2"/>
    <n v="4166.666666666667"/>
    <x v="7"/>
    <x v="19"/>
    <x v="2409"/>
    <d v="2015-08-18T21:01:15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5000"/>
    <n v="151"/>
    <x v="2"/>
    <x v="0"/>
    <s v="USD"/>
    <n v="1440524082"/>
    <n v="1437932082"/>
    <b v="0"/>
    <n v="3"/>
    <b v="0"/>
    <s v="food/food trucks"/>
    <n v="6.0400000000000002E-3"/>
    <n v="8333.3333333333339"/>
    <x v="7"/>
    <x v="19"/>
    <x v="2411"/>
    <d v="2015-08-25T17:34:42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3000"/>
    <n v="25"/>
    <x v="2"/>
    <x v="0"/>
    <s v="USD"/>
    <n v="1401579000"/>
    <n v="1398911882"/>
    <b v="0"/>
    <n v="3"/>
    <b v="0"/>
    <s v="food/food trucks"/>
    <n v="8.3333333333333332E-3"/>
    <n v="1000"/>
    <x v="7"/>
    <x v="19"/>
    <x v="2413"/>
    <d v="2014-05-31T23:30:00"/>
  </r>
  <r>
    <n v="15000"/>
    <n v="460"/>
    <x v="2"/>
    <x v="0"/>
    <s v="USD"/>
    <n v="1440215940"/>
    <n v="1436805660"/>
    <b v="0"/>
    <n v="13"/>
    <b v="0"/>
    <s v="food/food trucks"/>
    <n v="3.0666666666666665E-2"/>
    <n v="1153.8461538461538"/>
    <x v="7"/>
    <x v="19"/>
    <x v="2414"/>
    <d v="2015-08-22T03:59:00"/>
  </r>
  <r>
    <n v="60000"/>
    <n v="335"/>
    <x v="2"/>
    <x v="0"/>
    <s v="USD"/>
    <n v="1468615346"/>
    <n v="1466023346"/>
    <b v="0"/>
    <n v="6"/>
    <b v="0"/>
    <s v="food/food trucks"/>
    <n v="5.5833333333333334E-3"/>
    <n v="10000"/>
    <x v="7"/>
    <x v="19"/>
    <x v="2415"/>
    <d v="2016-07-15T20:42:26"/>
  </r>
  <r>
    <n v="20000"/>
    <n v="5"/>
    <x v="2"/>
    <x v="0"/>
    <s v="USD"/>
    <n v="1426345200"/>
    <n v="1421343743"/>
    <b v="0"/>
    <n v="1"/>
    <b v="0"/>
    <s v="food/food trucks"/>
    <n v="2.5000000000000001E-4"/>
    <n v="20000"/>
    <x v="7"/>
    <x v="19"/>
    <x v="2416"/>
    <d v="2015-03-14T15:00:00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5000"/>
    <n v="5"/>
    <x v="2"/>
    <x v="0"/>
    <s v="USD"/>
    <n v="1427225644"/>
    <n v="1422045244"/>
    <b v="0"/>
    <n v="5"/>
    <b v="0"/>
    <s v="food/food trucks"/>
    <n v="2.0000000000000001E-4"/>
    <n v="5000"/>
    <x v="7"/>
    <x v="19"/>
    <x v="2418"/>
    <d v="2015-03-24T19:34:04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16870"/>
    <n v="2501"/>
    <x v="2"/>
    <x v="0"/>
    <s v="USD"/>
    <n v="1415583695"/>
    <n v="1410396095"/>
    <b v="0"/>
    <n v="36"/>
    <b v="0"/>
    <s v="food/food trucks"/>
    <n v="0.14825133372851215"/>
    <n v="468.61111111111109"/>
    <x v="7"/>
    <x v="19"/>
    <x v="2420"/>
    <d v="2014-11-10T01:41:35"/>
  </r>
  <r>
    <n v="6000"/>
    <n v="1"/>
    <x v="2"/>
    <x v="0"/>
    <s v="USD"/>
    <n v="1424536196"/>
    <n v="1421944196"/>
    <b v="0"/>
    <n v="1"/>
    <b v="0"/>
    <s v="food/food trucks"/>
    <n v="1.6666666666666666E-4"/>
    <n v="6000"/>
    <x v="7"/>
    <x v="19"/>
    <x v="2421"/>
    <d v="2015-02-21T16:29:56"/>
  </r>
  <r>
    <n v="500"/>
    <n v="1"/>
    <x v="2"/>
    <x v="0"/>
    <s v="USD"/>
    <n v="1426091036"/>
    <n v="1423502636"/>
    <b v="0"/>
    <n v="1"/>
    <b v="0"/>
    <s v="food/food trucks"/>
    <n v="2E-3"/>
    <n v="500"/>
    <x v="7"/>
    <x v="19"/>
    <x v="2422"/>
    <d v="2015-03-11T16:23:56"/>
  </r>
  <r>
    <n v="60000"/>
    <n v="8"/>
    <x v="2"/>
    <x v="0"/>
    <s v="USD"/>
    <n v="1420044890"/>
    <n v="1417452890"/>
    <b v="0"/>
    <n v="1"/>
    <b v="0"/>
    <s v="food/food trucks"/>
    <n v="1.3333333333333334E-4"/>
    <n v="60000"/>
    <x v="7"/>
    <x v="19"/>
    <x v="2423"/>
    <d v="2014-12-31T16:54:50"/>
  </r>
  <r>
    <n v="25000"/>
    <n v="310"/>
    <x v="2"/>
    <x v="0"/>
    <s v="USD"/>
    <n v="1414445108"/>
    <n v="1411853108"/>
    <b v="0"/>
    <n v="9"/>
    <b v="0"/>
    <s v="food/food trucks"/>
    <n v="1.24E-2"/>
    <n v="2777.7777777777778"/>
    <x v="7"/>
    <x v="19"/>
    <x v="2424"/>
    <d v="2014-10-27T21:25:08"/>
  </r>
  <r>
    <n v="3500"/>
    <n v="1"/>
    <x v="2"/>
    <x v="0"/>
    <s v="USD"/>
    <n v="1464386640"/>
    <n v="1463090149"/>
    <b v="0"/>
    <n v="1"/>
    <b v="0"/>
    <s v="food/food trucks"/>
    <n v="2.8571428571428574E-4"/>
    <n v="3500"/>
    <x v="7"/>
    <x v="19"/>
    <x v="2425"/>
    <d v="2016-05-27T22:04:00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50000"/>
    <n v="1"/>
    <x v="2"/>
    <x v="0"/>
    <s v="USD"/>
    <n v="1458715133"/>
    <n v="1455262733"/>
    <b v="0"/>
    <n v="1"/>
    <b v="0"/>
    <s v="food/food trucks"/>
    <n v="2.0000000000000002E-5"/>
    <n v="50000"/>
    <x v="7"/>
    <x v="19"/>
    <x v="2427"/>
    <d v="2016-03-23T06:38:53"/>
  </r>
  <r>
    <n v="35000"/>
    <n v="1"/>
    <x v="2"/>
    <x v="0"/>
    <s v="USD"/>
    <n v="1426182551"/>
    <n v="1423594151"/>
    <b v="0"/>
    <n v="1"/>
    <b v="0"/>
    <s v="food/food trucks"/>
    <n v="2.8571428571428571E-5"/>
    <n v="35000"/>
    <x v="7"/>
    <x v="19"/>
    <x v="2428"/>
    <d v="2015-03-12T17:49:11"/>
  </r>
  <r>
    <n v="140000"/>
    <n v="2005"/>
    <x v="2"/>
    <x v="10"/>
    <s v="NOK"/>
    <n v="1486313040"/>
    <n v="1483131966"/>
    <b v="0"/>
    <n v="4"/>
    <b v="0"/>
    <s v="food/food trucks"/>
    <n v="1.4321428571428572E-2"/>
    <n v="35000"/>
    <x v="7"/>
    <x v="19"/>
    <x v="2429"/>
    <d v="2017-02-05T16:44:00"/>
  </r>
  <r>
    <n v="3000"/>
    <n v="21"/>
    <x v="2"/>
    <x v="0"/>
    <s v="USD"/>
    <n v="1455246504"/>
    <n v="1452654504"/>
    <b v="0"/>
    <n v="2"/>
    <b v="0"/>
    <s v="food/food trucks"/>
    <n v="7.0000000000000001E-3"/>
    <n v="1500"/>
    <x v="7"/>
    <x v="19"/>
    <x v="2430"/>
    <d v="2016-02-12T03:08:24"/>
  </r>
  <r>
    <n v="100000"/>
    <n v="2"/>
    <x v="2"/>
    <x v="0"/>
    <s v="USD"/>
    <n v="1467080613"/>
    <n v="1461896613"/>
    <b v="0"/>
    <n v="2"/>
    <b v="0"/>
    <s v="food/food trucks"/>
    <n v="2.0000000000000002E-5"/>
    <n v="50000"/>
    <x v="7"/>
    <x v="19"/>
    <x v="2431"/>
    <d v="2016-06-28T02:23:33"/>
  </r>
  <r>
    <n v="14000"/>
    <n v="2"/>
    <x v="2"/>
    <x v="0"/>
    <s v="USD"/>
    <n v="1425791697"/>
    <n v="1423199697"/>
    <b v="0"/>
    <n v="2"/>
    <b v="0"/>
    <s v="food/food trucks"/>
    <n v="1.4285714285714287E-4"/>
    <n v="7000"/>
    <x v="7"/>
    <x v="19"/>
    <x v="2432"/>
    <d v="2015-03-08T05:14:57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0000"/>
    <n v="26"/>
    <x v="2"/>
    <x v="0"/>
    <s v="USD"/>
    <n v="1438662474"/>
    <n v="1435206474"/>
    <b v="0"/>
    <n v="2"/>
    <b v="0"/>
    <s v="food/food trucks"/>
    <n v="1.2999999999999999E-3"/>
    <n v="10000"/>
    <x v="7"/>
    <x v="19"/>
    <x v="2434"/>
    <d v="2015-08-04T04:27:54"/>
  </r>
  <r>
    <n v="250000"/>
    <n v="1224"/>
    <x v="2"/>
    <x v="11"/>
    <s v="SEK"/>
    <n v="1444027186"/>
    <n v="1441435186"/>
    <b v="0"/>
    <n v="4"/>
    <b v="0"/>
    <s v="food/food trucks"/>
    <n v="4.8960000000000002E-3"/>
    <n v="62500"/>
    <x v="7"/>
    <x v="19"/>
    <x v="2435"/>
    <d v="2015-10-05T06:39:46"/>
  </r>
  <r>
    <n v="117000"/>
    <n v="45"/>
    <x v="2"/>
    <x v="5"/>
    <s v="CAD"/>
    <n v="1454078770"/>
    <n v="1448894770"/>
    <b v="0"/>
    <n v="2"/>
    <b v="0"/>
    <s v="food/food trucks"/>
    <n v="3.8461538461538462E-4"/>
    <n v="58500"/>
    <x v="7"/>
    <x v="19"/>
    <x v="2436"/>
    <d v="2016-01-29T14:46:10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15000"/>
    <n v="50"/>
    <x v="2"/>
    <x v="0"/>
    <s v="USD"/>
    <n v="1449529062"/>
    <n v="1444341462"/>
    <b v="0"/>
    <n v="1"/>
    <b v="0"/>
    <s v="food/food trucks"/>
    <n v="3.3333333333333335E-3"/>
    <n v="15000"/>
    <x v="7"/>
    <x v="19"/>
    <x v="2438"/>
    <d v="2015-12-07T22:57:42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5000"/>
    <n v="10"/>
    <x v="2"/>
    <x v="18"/>
    <s v="EUR"/>
    <n v="1455399313"/>
    <n v="1452807313"/>
    <b v="0"/>
    <n v="2"/>
    <b v="0"/>
    <s v="food/food trucks"/>
    <n v="2E-3"/>
    <n v="2500"/>
    <x v="7"/>
    <x v="19"/>
    <x v="2440"/>
    <d v="2016-02-13T21:35:13"/>
  </r>
  <r>
    <n v="7500"/>
    <n v="8091"/>
    <x v="0"/>
    <x v="0"/>
    <s v="USD"/>
    <n v="1437627540"/>
    <n v="1435806054"/>
    <b v="0"/>
    <n v="109"/>
    <b v="1"/>
    <s v="food/small batch"/>
    <n v="1.0788"/>
    <n v="68.807339449541288"/>
    <x v="7"/>
    <x v="33"/>
    <x v="2441"/>
    <d v="2015-07-23T04:59:00"/>
  </r>
  <r>
    <n v="24000"/>
    <n v="30226"/>
    <x v="0"/>
    <x v="0"/>
    <s v="USD"/>
    <n v="1426777228"/>
    <n v="1424188828"/>
    <b v="0"/>
    <n v="372"/>
    <b v="1"/>
    <s v="food/small batch"/>
    <n v="1.2594166666666666"/>
    <n v="64.516129032258064"/>
    <x v="7"/>
    <x v="33"/>
    <x v="2442"/>
    <d v="2015-03-19T15:00:28"/>
  </r>
  <r>
    <n v="20000"/>
    <n v="40502.99"/>
    <x v="0"/>
    <x v="0"/>
    <s v="USD"/>
    <n v="1408114822"/>
    <n v="1405522822"/>
    <b v="0"/>
    <n v="311"/>
    <b v="1"/>
    <s v="food/small batch"/>
    <n v="2.0251494999999999"/>
    <n v="64.308681672025727"/>
    <x v="7"/>
    <x v="33"/>
    <x v="2443"/>
    <d v="2014-08-15T15:00:22"/>
  </r>
  <r>
    <n v="3000"/>
    <n v="3258"/>
    <x v="0"/>
    <x v="0"/>
    <s v="USD"/>
    <n v="1464199591"/>
    <n v="1461607591"/>
    <b v="0"/>
    <n v="61"/>
    <b v="1"/>
    <s v="food/small batch"/>
    <n v="1.0860000000000001"/>
    <n v="49.180327868852459"/>
    <x v="7"/>
    <x v="33"/>
    <x v="2444"/>
    <d v="2016-05-25T18:06:31"/>
  </r>
  <r>
    <n v="5000"/>
    <n v="8640"/>
    <x v="0"/>
    <x v="0"/>
    <s v="USD"/>
    <n v="1443242021"/>
    <n v="1440650021"/>
    <b v="0"/>
    <n v="115"/>
    <b v="1"/>
    <s v="food/small batch"/>
    <n v="1.728"/>
    <n v="43.478260869565219"/>
    <x v="7"/>
    <x v="33"/>
    <x v="2445"/>
    <d v="2015-09-26T04:33:41"/>
  </r>
  <r>
    <n v="5000"/>
    <n v="8399"/>
    <x v="0"/>
    <x v="0"/>
    <s v="USD"/>
    <n v="1480174071"/>
    <n v="1477578471"/>
    <b v="0"/>
    <n v="111"/>
    <b v="1"/>
    <s v="food/small batch"/>
    <n v="1.6798"/>
    <n v="45.045045045045043"/>
    <x v="7"/>
    <x v="33"/>
    <x v="2446"/>
    <d v="2016-11-26T15:27:51"/>
  </r>
  <r>
    <n v="2500"/>
    <n v="10680"/>
    <x v="0"/>
    <x v="0"/>
    <s v="USD"/>
    <n v="1478923200"/>
    <n v="1476184593"/>
    <b v="0"/>
    <n v="337"/>
    <b v="1"/>
    <s v="food/small batch"/>
    <n v="4.2720000000000002"/>
    <n v="7.4183976261127595"/>
    <x v="7"/>
    <x v="33"/>
    <x v="2447"/>
    <d v="2016-11-12T04:00:00"/>
  </r>
  <r>
    <n v="400"/>
    <n v="430"/>
    <x v="0"/>
    <x v="0"/>
    <s v="USD"/>
    <n v="1472621760"/>
    <n v="1472110513"/>
    <b v="0"/>
    <n v="9"/>
    <b v="1"/>
    <s v="food/small batch"/>
    <n v="1.075"/>
    <n v="44.444444444444443"/>
    <x v="7"/>
    <x v="33"/>
    <x v="2448"/>
    <d v="2016-08-31T05:36:00"/>
  </r>
  <r>
    <n v="10000"/>
    <n v="10800"/>
    <x v="0"/>
    <x v="0"/>
    <s v="USD"/>
    <n v="1417321515"/>
    <n v="1414725915"/>
    <b v="0"/>
    <n v="120"/>
    <b v="1"/>
    <s v="food/small batch"/>
    <n v="1.08"/>
    <n v="83.333333333333329"/>
    <x v="7"/>
    <x v="33"/>
    <x v="2449"/>
    <d v="2014-11-30T04:25:15"/>
  </r>
  <r>
    <n v="15000"/>
    <n v="15230.03"/>
    <x v="0"/>
    <x v="0"/>
    <s v="USD"/>
    <n v="1414465860"/>
    <n v="1411177456"/>
    <b v="0"/>
    <n v="102"/>
    <b v="1"/>
    <s v="food/small batch"/>
    <n v="1.0153353333333335"/>
    <n v="147.05882352941177"/>
    <x v="7"/>
    <x v="33"/>
    <x v="2450"/>
    <d v="2014-10-28T03:11:00"/>
  </r>
  <r>
    <n v="10000"/>
    <n v="11545"/>
    <x v="0"/>
    <x v="0"/>
    <s v="USD"/>
    <n v="1488750490"/>
    <n v="1487022490"/>
    <b v="0"/>
    <n v="186"/>
    <b v="1"/>
    <s v="food/small batch"/>
    <n v="1.1545000000000001"/>
    <n v="53.763440860215056"/>
    <x v="7"/>
    <x v="33"/>
    <x v="2451"/>
    <d v="2017-03-05T21:48:10"/>
  </r>
  <r>
    <n v="600"/>
    <n v="801"/>
    <x v="0"/>
    <x v="0"/>
    <s v="USD"/>
    <n v="1451430000"/>
    <n v="1448914500"/>
    <b v="0"/>
    <n v="15"/>
    <b v="1"/>
    <s v="food/small batch"/>
    <n v="1.335"/>
    <n v="40"/>
    <x v="7"/>
    <x v="33"/>
    <x v="2452"/>
    <d v="2015-12-29T23:00:00"/>
  </r>
  <r>
    <n v="3000"/>
    <n v="4641"/>
    <x v="0"/>
    <x v="0"/>
    <s v="USD"/>
    <n v="1486053409"/>
    <n v="1483461409"/>
    <b v="0"/>
    <n v="67"/>
    <b v="1"/>
    <s v="food/small batch"/>
    <n v="1.5469999999999999"/>
    <n v="44.776119402985074"/>
    <x v="7"/>
    <x v="33"/>
    <x v="2453"/>
    <d v="2017-02-02T16:36:49"/>
  </r>
  <r>
    <n v="35000"/>
    <n v="35296"/>
    <x v="0"/>
    <x v="0"/>
    <s v="USD"/>
    <n v="1489207808"/>
    <n v="1486183808"/>
    <b v="0"/>
    <n v="130"/>
    <b v="1"/>
    <s v="food/small batch"/>
    <n v="1.0084571428571429"/>
    <n v="269.23076923076923"/>
    <x v="7"/>
    <x v="33"/>
    <x v="2454"/>
    <d v="2017-03-11T04:50:08"/>
  </r>
  <r>
    <n v="300"/>
    <n v="546"/>
    <x v="0"/>
    <x v="0"/>
    <s v="USD"/>
    <n v="1461177950"/>
    <n v="1458758750"/>
    <b v="0"/>
    <n v="16"/>
    <b v="1"/>
    <s v="food/small batch"/>
    <n v="1.82"/>
    <n v="18.75"/>
    <x v="7"/>
    <x v="33"/>
    <x v="2455"/>
    <d v="2016-04-20T18:45:50"/>
  </r>
  <r>
    <n v="1500"/>
    <n v="2713"/>
    <x v="0"/>
    <x v="0"/>
    <s v="USD"/>
    <n v="1488063839"/>
    <n v="1485471839"/>
    <b v="0"/>
    <n v="67"/>
    <b v="1"/>
    <s v="food/small batch"/>
    <n v="1.8086666666666666"/>
    <n v="22.388059701492537"/>
    <x v="7"/>
    <x v="33"/>
    <x v="2456"/>
    <d v="2017-02-25T23:03:59"/>
  </r>
  <r>
    <n v="23000"/>
    <n v="23530"/>
    <x v="0"/>
    <x v="0"/>
    <s v="USD"/>
    <n v="1458826056"/>
    <n v="1456237656"/>
    <b v="0"/>
    <n v="124"/>
    <b v="1"/>
    <s v="food/small batch"/>
    <n v="1.0230434782608695"/>
    <n v="185.48387096774192"/>
    <x v="7"/>
    <x v="33"/>
    <x v="2457"/>
    <d v="2016-03-24T13:27:36"/>
  </r>
  <r>
    <n v="5000"/>
    <n v="5509"/>
    <x v="0"/>
    <x v="0"/>
    <s v="USD"/>
    <n v="1465498800"/>
    <n v="1462481718"/>
    <b v="0"/>
    <n v="80"/>
    <b v="1"/>
    <s v="food/small batch"/>
    <n v="1.1017999999999999"/>
    <n v="62.5"/>
    <x v="7"/>
    <x v="33"/>
    <x v="2458"/>
    <d v="2016-06-09T19:00:00"/>
  </r>
  <r>
    <n v="30000"/>
    <n v="30675"/>
    <x v="0"/>
    <x v="0"/>
    <s v="USD"/>
    <n v="1458742685"/>
    <n v="1454858285"/>
    <b v="0"/>
    <n v="282"/>
    <b v="1"/>
    <s v="food/small batch"/>
    <n v="1.0225"/>
    <n v="106.38297872340425"/>
    <x v="7"/>
    <x v="33"/>
    <x v="2459"/>
    <d v="2016-03-23T14:18:05"/>
  </r>
  <r>
    <n v="8500"/>
    <n v="8567"/>
    <x v="0"/>
    <x v="0"/>
    <s v="USD"/>
    <n v="1483417020"/>
    <n v="1480480167"/>
    <b v="0"/>
    <n v="68"/>
    <b v="1"/>
    <s v="food/small batch"/>
    <n v="1.0078823529411765"/>
    <n v="125"/>
    <x v="7"/>
    <x v="33"/>
    <x v="2460"/>
    <d v="2017-01-03T04:17:00"/>
  </r>
  <r>
    <n v="7500"/>
    <n v="7785"/>
    <x v="0"/>
    <x v="0"/>
    <s v="USD"/>
    <n v="1317438000"/>
    <n v="1314577097"/>
    <b v="0"/>
    <n v="86"/>
    <b v="1"/>
    <s v="music/indie rock"/>
    <n v="1.038"/>
    <n v="87.20930232558139"/>
    <x v="4"/>
    <x v="14"/>
    <x v="2461"/>
    <d v="2011-10-01T03:00:00"/>
  </r>
  <r>
    <n v="3000"/>
    <n v="3321.25"/>
    <x v="0"/>
    <x v="0"/>
    <s v="USD"/>
    <n v="1342672096"/>
    <n v="1340944096"/>
    <b v="0"/>
    <n v="115"/>
    <b v="1"/>
    <s v="music/indie rock"/>
    <n v="1.1070833333333334"/>
    <n v="26.086956521739129"/>
    <x v="4"/>
    <x v="14"/>
    <x v="2462"/>
    <d v="2012-07-19T04:28:16"/>
  </r>
  <r>
    <n v="2000"/>
    <n v="2325"/>
    <x v="0"/>
    <x v="0"/>
    <s v="USD"/>
    <n v="1366138800"/>
    <n v="1362710425"/>
    <b v="0"/>
    <n v="75"/>
    <b v="1"/>
    <s v="music/indie rock"/>
    <n v="1.1625000000000001"/>
    <n v="26.666666666666668"/>
    <x v="4"/>
    <x v="14"/>
    <x v="2463"/>
    <d v="2013-04-16T19:00:00"/>
  </r>
  <r>
    <n v="2000"/>
    <n v="2222"/>
    <x v="0"/>
    <x v="5"/>
    <s v="CAD"/>
    <n v="1443641340"/>
    <n v="1441143397"/>
    <b v="0"/>
    <n v="43"/>
    <b v="1"/>
    <s v="music/indie rock"/>
    <n v="1.111"/>
    <n v="46.511627906976742"/>
    <x v="4"/>
    <x v="14"/>
    <x v="2464"/>
    <d v="2015-09-30T19:29:00"/>
  </r>
  <r>
    <n v="700"/>
    <n v="1261"/>
    <x v="0"/>
    <x v="0"/>
    <s v="USD"/>
    <n v="1348420548"/>
    <n v="1345828548"/>
    <b v="0"/>
    <n v="48"/>
    <b v="1"/>
    <s v="music/indie rock"/>
    <n v="1.8014285714285714"/>
    <n v="14.583333333333334"/>
    <x v="4"/>
    <x v="14"/>
    <x v="2465"/>
    <d v="2012-09-23T17:15:48"/>
  </r>
  <r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1000"/>
    <n v="1185"/>
    <x v="0"/>
    <x v="0"/>
    <s v="USD"/>
    <n v="1336669200"/>
    <n v="1335473931"/>
    <b v="0"/>
    <n v="43"/>
    <b v="1"/>
    <s v="music/indie rock"/>
    <n v="1.1850000000000001"/>
    <n v="23.255813953488371"/>
    <x v="4"/>
    <x v="14"/>
    <x v="2467"/>
    <d v="2012-05-10T17:00:00"/>
  </r>
  <r>
    <n v="2000"/>
    <n v="2144.34"/>
    <x v="0"/>
    <x v="0"/>
    <s v="USD"/>
    <n v="1351400400"/>
    <n v="1348285321"/>
    <b v="0"/>
    <n v="58"/>
    <b v="1"/>
    <s v="music/indie rock"/>
    <n v="1.0721700000000001"/>
    <n v="34.482758620689658"/>
    <x v="4"/>
    <x v="14"/>
    <x v="2468"/>
    <d v="2012-10-28T05:00:00"/>
  </r>
  <r>
    <n v="1200"/>
    <n v="1364"/>
    <x v="0"/>
    <x v="0"/>
    <s v="USD"/>
    <n v="1297160329"/>
    <n v="1295000329"/>
    <b v="0"/>
    <n v="47"/>
    <b v="1"/>
    <s v="music/indie rock"/>
    <n v="1.1366666666666667"/>
    <n v="25.531914893617021"/>
    <x v="4"/>
    <x v="14"/>
    <x v="2469"/>
    <d v="2011-02-08T10:18:49"/>
  </r>
  <r>
    <n v="1000"/>
    <n v="1031.6400000000001"/>
    <x v="0"/>
    <x v="0"/>
    <s v="USD"/>
    <n v="1337824055"/>
    <n v="1335232055"/>
    <b v="0"/>
    <n v="36"/>
    <b v="1"/>
    <s v="music/indie rock"/>
    <n v="1.0316400000000001"/>
    <n v="27.777777777777779"/>
    <x v="4"/>
    <x v="14"/>
    <x v="2470"/>
    <d v="2012-05-24T01:47:35"/>
  </r>
  <r>
    <n v="500"/>
    <n v="640"/>
    <x v="0"/>
    <x v="0"/>
    <s v="USD"/>
    <n v="1327535392"/>
    <n v="1324079392"/>
    <b v="0"/>
    <n v="17"/>
    <b v="1"/>
    <s v="music/indie rock"/>
    <n v="1.28"/>
    <n v="29.411764705882351"/>
    <x v="4"/>
    <x v="14"/>
    <x v="2471"/>
    <d v="2012-01-25T23:49:52"/>
  </r>
  <r>
    <n v="7500"/>
    <n v="10182.02"/>
    <x v="0"/>
    <x v="0"/>
    <s v="USD"/>
    <n v="1283562180"/>
    <n v="1277433980"/>
    <b v="0"/>
    <n v="104"/>
    <b v="1"/>
    <s v="music/indie rock"/>
    <n v="1.3576026666666667"/>
    <n v="72.115384615384613"/>
    <x v="4"/>
    <x v="14"/>
    <x v="2472"/>
    <d v="2010-09-04T01:03:00"/>
  </r>
  <r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5000"/>
    <n v="5000.18"/>
    <x v="0"/>
    <x v="0"/>
    <s v="USD"/>
    <n v="1286756176"/>
    <n v="1282868176"/>
    <b v="0"/>
    <n v="38"/>
    <b v="1"/>
    <s v="music/indie rock"/>
    <n v="1.0000360000000001"/>
    <n v="131.57894736842104"/>
    <x v="4"/>
    <x v="14"/>
    <x v="2474"/>
    <d v="2010-10-11T00:16:16"/>
  </r>
  <r>
    <n v="2500"/>
    <n v="2618"/>
    <x v="0"/>
    <x v="0"/>
    <s v="USD"/>
    <n v="1278799200"/>
    <n v="1273647255"/>
    <b v="0"/>
    <n v="81"/>
    <b v="1"/>
    <s v="music/indie rock"/>
    <n v="1.0471999999999999"/>
    <n v="30.864197530864196"/>
    <x v="4"/>
    <x v="14"/>
    <x v="2475"/>
    <d v="2010-07-10T22:00:00"/>
  </r>
  <r>
    <n v="3200"/>
    <n v="3360.72"/>
    <x v="0"/>
    <x v="0"/>
    <s v="USD"/>
    <n v="1415004770"/>
    <n v="1412149970"/>
    <b v="0"/>
    <n v="55"/>
    <b v="1"/>
    <s v="music/indie rock"/>
    <n v="1.050225"/>
    <n v="58.18181818181818"/>
    <x v="4"/>
    <x v="14"/>
    <x v="2476"/>
    <d v="2014-11-03T08:52:50"/>
  </r>
  <r>
    <n v="750"/>
    <n v="1285"/>
    <x v="0"/>
    <x v="0"/>
    <s v="USD"/>
    <n v="1344789345"/>
    <n v="1340901345"/>
    <b v="0"/>
    <n v="41"/>
    <b v="1"/>
    <s v="music/indie rock"/>
    <n v="1.7133333333333334"/>
    <n v="18.292682926829269"/>
    <x v="4"/>
    <x v="14"/>
    <x v="2477"/>
    <d v="2012-08-12T16:35:45"/>
  </r>
  <r>
    <n v="8000"/>
    <n v="10200"/>
    <x v="0"/>
    <x v="0"/>
    <s v="USD"/>
    <n v="1358117313"/>
    <n v="1355525313"/>
    <b v="0"/>
    <n v="79"/>
    <b v="1"/>
    <s v="music/indie rock"/>
    <n v="1.2749999999999999"/>
    <n v="101.26582278481013"/>
    <x v="4"/>
    <x v="14"/>
    <x v="2478"/>
    <d v="2013-01-13T22:48:33"/>
  </r>
  <r>
    <n v="300"/>
    <n v="400.33"/>
    <x v="0"/>
    <x v="0"/>
    <s v="USD"/>
    <n v="1343440800"/>
    <n v="1342545994"/>
    <b v="0"/>
    <n v="16"/>
    <b v="1"/>
    <s v="music/indie rock"/>
    <n v="1.3344333333333334"/>
    <n v="18.75"/>
    <x v="4"/>
    <x v="14"/>
    <x v="2479"/>
    <d v="2012-07-28T02:00:00"/>
  </r>
  <r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4000"/>
    <n v="4516.4399999999996"/>
    <x v="0"/>
    <x v="0"/>
    <s v="USD"/>
    <n v="1335799808"/>
    <n v="1333207808"/>
    <b v="0"/>
    <n v="95"/>
    <b v="1"/>
    <s v="music/indie rock"/>
    <n v="1.1291099999999998"/>
    <n v="42.10526315789474"/>
    <x v="4"/>
    <x v="14"/>
    <x v="2481"/>
    <d v="2012-04-30T15:30:08"/>
  </r>
  <r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  <x v="2482"/>
    <d v="2011-08-01T18:46:23"/>
  </r>
  <r>
    <n v="1100"/>
    <n v="1251"/>
    <x v="0"/>
    <x v="0"/>
    <s v="USD"/>
    <n v="1335891603"/>
    <n v="1330711203"/>
    <b v="0"/>
    <n v="19"/>
    <b v="1"/>
    <s v="music/indie rock"/>
    <n v="1.1372727272727272"/>
    <n v="57.89473684210526"/>
    <x v="4"/>
    <x v="14"/>
    <x v="2483"/>
    <d v="2012-05-01T17:00:03"/>
  </r>
  <r>
    <n v="3500"/>
    <n v="4176.1099999999997"/>
    <x v="0"/>
    <x v="0"/>
    <s v="USD"/>
    <n v="1316124003"/>
    <n v="1313532003"/>
    <b v="0"/>
    <n v="90"/>
    <b v="1"/>
    <s v="music/indie rock"/>
    <n v="1.1931742857142855"/>
    <n v="38.888888888888886"/>
    <x v="4"/>
    <x v="14"/>
    <x v="2484"/>
    <d v="2011-09-15T22:00:03"/>
  </r>
  <r>
    <n v="2000"/>
    <n v="2065"/>
    <x v="0"/>
    <x v="0"/>
    <s v="USD"/>
    <n v="1318463879"/>
    <n v="1315439879"/>
    <b v="0"/>
    <n v="41"/>
    <b v="1"/>
    <s v="music/indie rock"/>
    <n v="1.0325"/>
    <n v="48.780487804878049"/>
    <x v="4"/>
    <x v="14"/>
    <x v="2485"/>
    <d v="2011-10-12T23:57:59"/>
  </r>
  <r>
    <n v="300"/>
    <n v="797"/>
    <x v="0"/>
    <x v="0"/>
    <s v="USD"/>
    <n v="1335113976"/>
    <n v="1332521976"/>
    <b v="0"/>
    <n v="30"/>
    <b v="1"/>
    <s v="music/indie rock"/>
    <n v="2.6566666666666667"/>
    <n v="10"/>
    <x v="4"/>
    <x v="14"/>
    <x v="2486"/>
    <d v="2012-04-22T16:59:36"/>
  </r>
  <r>
    <n v="1500"/>
    <n v="1500.76"/>
    <x v="0"/>
    <x v="0"/>
    <s v="USD"/>
    <n v="1338083997"/>
    <n v="1335491997"/>
    <b v="0"/>
    <n v="38"/>
    <b v="1"/>
    <s v="music/indie rock"/>
    <n v="1.0005066666666667"/>
    <n v="39.473684210526315"/>
    <x v="4"/>
    <x v="14"/>
    <x v="2487"/>
    <d v="2012-05-27T01:59:57"/>
  </r>
  <r>
    <n v="3000"/>
    <n v="3201"/>
    <x v="0"/>
    <x v="0"/>
    <s v="USD"/>
    <n v="1321459908"/>
    <n v="1318864308"/>
    <b v="0"/>
    <n v="65"/>
    <b v="1"/>
    <s v="music/indie rock"/>
    <n v="1.0669999999999999"/>
    <n v="46.153846153846153"/>
    <x v="4"/>
    <x v="14"/>
    <x v="2488"/>
    <d v="2011-11-16T16:11:48"/>
  </r>
  <r>
    <n v="3500"/>
    <n v="4678.5"/>
    <x v="0"/>
    <x v="0"/>
    <s v="USD"/>
    <n v="1368117239"/>
    <n v="1365525239"/>
    <b v="0"/>
    <n v="75"/>
    <b v="1"/>
    <s v="music/indie rock"/>
    <n v="1.3367142857142857"/>
    <n v="46.666666666666664"/>
    <x v="4"/>
    <x v="14"/>
    <x v="2489"/>
    <d v="2013-05-09T16:33:59"/>
  </r>
  <r>
    <n v="500"/>
    <n v="607"/>
    <x v="0"/>
    <x v="0"/>
    <s v="USD"/>
    <n v="1340429276"/>
    <n v="1335245276"/>
    <b v="0"/>
    <n v="16"/>
    <b v="1"/>
    <s v="music/indie rock"/>
    <n v="1.214"/>
    <n v="31.25"/>
    <x v="4"/>
    <x v="14"/>
    <x v="2490"/>
    <d v="2012-06-23T05:27:56"/>
  </r>
  <r>
    <n v="500"/>
    <n v="516"/>
    <x v="0"/>
    <x v="0"/>
    <s v="USD"/>
    <n v="1295142660"/>
    <n v="1293739714"/>
    <b v="0"/>
    <n v="10"/>
    <b v="1"/>
    <s v="music/indie rock"/>
    <n v="1.032"/>
    <n v="50"/>
    <x v="4"/>
    <x v="14"/>
    <x v="2491"/>
    <d v="2011-01-16T01:51:00"/>
  </r>
  <r>
    <n v="600"/>
    <n v="750"/>
    <x v="0"/>
    <x v="0"/>
    <s v="USD"/>
    <n v="1339840740"/>
    <n v="1335397188"/>
    <b v="0"/>
    <n v="27"/>
    <b v="1"/>
    <s v="music/indie rock"/>
    <n v="1.25"/>
    <n v="22.222222222222221"/>
    <x v="4"/>
    <x v="14"/>
    <x v="2492"/>
    <d v="2012-06-16T09:59:00"/>
  </r>
  <r>
    <n v="20000"/>
    <n v="25740"/>
    <x v="0"/>
    <x v="0"/>
    <s v="USD"/>
    <n v="1367208140"/>
    <n v="1363320140"/>
    <b v="0"/>
    <n v="259"/>
    <b v="1"/>
    <s v="music/indie rock"/>
    <n v="1.2869999999999999"/>
    <n v="77.220077220077215"/>
    <x v="4"/>
    <x v="14"/>
    <x v="2493"/>
    <d v="2013-04-29T04:02:20"/>
  </r>
  <r>
    <n v="1500"/>
    <n v="1515.08"/>
    <x v="0"/>
    <x v="0"/>
    <s v="USD"/>
    <n v="1337786944"/>
    <n v="1335194944"/>
    <b v="0"/>
    <n v="39"/>
    <b v="1"/>
    <s v="music/indie rock"/>
    <n v="1.0100533333333332"/>
    <n v="38.46153846153846"/>
    <x v="4"/>
    <x v="14"/>
    <x v="2494"/>
    <d v="2012-05-23T15:29:04"/>
  </r>
  <r>
    <n v="1500"/>
    <n v="1913.05"/>
    <x v="0"/>
    <x v="0"/>
    <s v="USD"/>
    <n v="1339022575"/>
    <n v="1336430575"/>
    <b v="0"/>
    <n v="42"/>
    <b v="1"/>
    <s v="music/indie rock"/>
    <n v="1.2753666666666665"/>
    <n v="35.714285714285715"/>
    <x v="4"/>
    <x v="14"/>
    <x v="2495"/>
    <d v="2012-06-06T22:42:55"/>
  </r>
  <r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4000"/>
    <n v="4510.8599999999997"/>
    <x v="0"/>
    <x v="0"/>
    <s v="USD"/>
    <n v="1312578338"/>
    <n v="1309986338"/>
    <b v="0"/>
    <n v="56"/>
    <b v="1"/>
    <s v="music/indie rock"/>
    <n v="1.127715"/>
    <n v="71.428571428571431"/>
    <x v="4"/>
    <x v="14"/>
    <x v="2497"/>
    <d v="2011-08-05T21:05:38"/>
  </r>
  <r>
    <n v="1000"/>
    <n v="1056"/>
    <x v="0"/>
    <x v="0"/>
    <s v="USD"/>
    <n v="1422400387"/>
    <n v="1421190787"/>
    <b v="0"/>
    <n v="20"/>
    <b v="1"/>
    <s v="music/indie rock"/>
    <n v="1.056"/>
    <n v="50"/>
    <x v="4"/>
    <x v="14"/>
    <x v="2498"/>
    <d v="2015-01-27T23:13:07"/>
  </r>
  <r>
    <n v="4000"/>
    <n v="8105"/>
    <x v="0"/>
    <x v="0"/>
    <s v="USD"/>
    <n v="1356976800"/>
    <n v="1352820837"/>
    <b v="0"/>
    <n v="170"/>
    <b v="1"/>
    <s v="music/indie rock"/>
    <n v="2.0262500000000001"/>
    <n v="23.529411764705884"/>
    <x v="4"/>
    <x v="14"/>
    <x v="2499"/>
    <d v="2012-12-31T18:00:00"/>
  </r>
  <r>
    <n v="600"/>
    <n v="680"/>
    <x v="0"/>
    <x v="0"/>
    <s v="USD"/>
    <n v="1340476375"/>
    <n v="1337884375"/>
    <b v="0"/>
    <n v="29"/>
    <b v="1"/>
    <s v="music/indie rock"/>
    <n v="1.1333333333333333"/>
    <n v="20.689655172413794"/>
    <x v="4"/>
    <x v="14"/>
    <x v="2500"/>
    <d v="2012-06-23T18:32:55"/>
  </r>
  <r>
    <n v="11000"/>
    <n v="281"/>
    <x v="2"/>
    <x v="5"/>
    <s v="CAD"/>
    <n v="1443379104"/>
    <n v="1440787104"/>
    <b v="0"/>
    <n v="7"/>
    <b v="0"/>
    <s v="food/restaurants"/>
    <n v="2.5545454545454545E-2"/>
    <n v="1571.4285714285713"/>
    <x v="7"/>
    <x v="34"/>
    <x v="2501"/>
    <d v="2015-09-27T18:38:24"/>
  </r>
  <r>
    <n v="110000"/>
    <n v="86"/>
    <x v="2"/>
    <x v="0"/>
    <s v="USD"/>
    <n v="1411328918"/>
    <n v="1407440918"/>
    <b v="0"/>
    <n v="5"/>
    <b v="0"/>
    <s v="food/restaurants"/>
    <n v="7.8181818181818181E-4"/>
    <n v="22000"/>
    <x v="7"/>
    <x v="34"/>
    <x v="2502"/>
    <d v="2014-09-21T19:48:38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5000"/>
    <n v="30"/>
    <x v="2"/>
    <x v="1"/>
    <s v="GBP"/>
    <n v="1443906000"/>
    <n v="1441955269"/>
    <b v="0"/>
    <n v="2"/>
    <b v="0"/>
    <s v="food/restaurants"/>
    <n v="6.0000000000000001E-3"/>
    <n v="2500"/>
    <x v="7"/>
    <x v="34"/>
    <x v="2506"/>
    <d v="2015-10-03T21:00:00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95000"/>
    <n v="1000"/>
    <x v="2"/>
    <x v="1"/>
    <s v="GBP"/>
    <n v="1429554349"/>
    <n v="1424719549"/>
    <b v="0"/>
    <n v="28"/>
    <b v="0"/>
    <s v="food/restaurants"/>
    <n v="1.0526315789473684E-2"/>
    <n v="3392.8571428571427"/>
    <x v="7"/>
    <x v="34"/>
    <x v="2509"/>
    <d v="2015-04-20T18:25:49"/>
  </r>
  <r>
    <n v="50000"/>
    <n v="75"/>
    <x v="2"/>
    <x v="0"/>
    <s v="USD"/>
    <n v="1431647772"/>
    <n v="1426463772"/>
    <b v="0"/>
    <n v="2"/>
    <b v="0"/>
    <s v="food/restaurants"/>
    <n v="1.5E-3"/>
    <n v="25000"/>
    <x v="7"/>
    <x v="34"/>
    <x v="2510"/>
    <d v="2015-05-14T23:56:12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12000"/>
    <n v="210"/>
    <x v="2"/>
    <x v="0"/>
    <s v="USD"/>
    <n v="1408526477"/>
    <n v="1407057677"/>
    <b v="0"/>
    <n v="4"/>
    <b v="0"/>
    <s v="food/restaurants"/>
    <n v="1.7500000000000002E-2"/>
    <n v="3000"/>
    <x v="7"/>
    <x v="34"/>
    <x v="2514"/>
    <d v="2014-08-20T09:21:17"/>
  </r>
  <r>
    <n v="5000"/>
    <n v="930"/>
    <x v="2"/>
    <x v="0"/>
    <s v="USD"/>
    <n v="1424635753"/>
    <n v="1422043753"/>
    <b v="0"/>
    <n v="12"/>
    <b v="0"/>
    <s v="food/restaurants"/>
    <n v="0.186"/>
    <n v="416.66666666666669"/>
    <x v="7"/>
    <x v="34"/>
    <x v="2515"/>
    <d v="2015-02-22T20:09:13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18000"/>
    <n v="1767"/>
    <x v="2"/>
    <x v="5"/>
    <s v="CAD"/>
    <n v="1426788930"/>
    <n v="1424200530"/>
    <b v="0"/>
    <n v="33"/>
    <b v="0"/>
    <s v="food/restaurants"/>
    <n v="9.8166666666666666E-2"/>
    <n v="545.4545454545455"/>
    <x v="7"/>
    <x v="34"/>
    <x v="2517"/>
    <d v="2015-03-19T18:15:30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150000"/>
    <n v="65"/>
    <x v="2"/>
    <x v="0"/>
    <s v="USD"/>
    <n v="1405741404"/>
    <n v="1403149404"/>
    <b v="0"/>
    <n v="4"/>
    <b v="0"/>
    <s v="food/restaurants"/>
    <n v="4.3333333333333331E-4"/>
    <n v="37500"/>
    <x v="7"/>
    <x v="34"/>
    <x v="2519"/>
    <d v="2014-07-19T03:43:2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12500"/>
    <n v="13685.99"/>
    <x v="0"/>
    <x v="0"/>
    <s v="USD"/>
    <n v="1444778021"/>
    <n v="1442963621"/>
    <b v="0"/>
    <n v="132"/>
    <b v="1"/>
    <s v="music/classical music"/>
    <n v="1.0948792000000001"/>
    <n v="94.696969696969703"/>
    <x v="4"/>
    <x v="35"/>
    <x v="2521"/>
    <d v="2015-10-13T23:13:41"/>
  </r>
  <r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900"/>
    <n v="1408"/>
    <x v="0"/>
    <x v="0"/>
    <s v="USD"/>
    <n v="1416270292"/>
    <n v="1413674692"/>
    <b v="0"/>
    <n v="26"/>
    <b v="1"/>
    <s v="music/classical music"/>
    <n v="1.5644444444444445"/>
    <n v="34.615384615384613"/>
    <x v="4"/>
    <x v="35"/>
    <x v="2523"/>
    <d v="2014-11-18T00:24:52"/>
  </r>
  <r>
    <n v="7500"/>
    <n v="7620"/>
    <x v="0"/>
    <x v="0"/>
    <s v="USD"/>
    <n v="1419136200"/>
    <n v="1416338557"/>
    <b v="0"/>
    <n v="43"/>
    <b v="1"/>
    <s v="music/classical music"/>
    <n v="1.016"/>
    <n v="174.41860465116278"/>
    <x v="4"/>
    <x v="35"/>
    <x v="2524"/>
    <d v="2014-12-21T04:30:00"/>
  </r>
  <r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  <x v="2525"/>
    <d v="2012-06-28T20:16:11"/>
  </r>
  <r>
    <n v="4000"/>
    <n v="4518"/>
    <x v="0"/>
    <x v="0"/>
    <s v="USD"/>
    <n v="1418014740"/>
    <n v="1415585474"/>
    <b v="0"/>
    <n v="33"/>
    <b v="1"/>
    <s v="music/classical music"/>
    <n v="1.1294999999999999"/>
    <n v="121.21212121212122"/>
    <x v="4"/>
    <x v="35"/>
    <x v="2526"/>
    <d v="2014-12-08T04:59:00"/>
  </r>
  <r>
    <n v="4000"/>
    <n v="4085"/>
    <x v="0"/>
    <x v="0"/>
    <s v="USD"/>
    <n v="1382068740"/>
    <n v="1380477691"/>
    <b v="0"/>
    <n v="71"/>
    <b v="1"/>
    <s v="music/classical music"/>
    <n v="1.02125"/>
    <n v="56.338028169014088"/>
    <x v="4"/>
    <x v="35"/>
    <x v="2527"/>
    <d v="2013-10-18T03:59:00"/>
  </r>
  <r>
    <n v="4000"/>
    <n v="4289.99"/>
    <x v="0"/>
    <x v="1"/>
    <s v="GBP"/>
    <n v="1440068400"/>
    <n v="1438459303"/>
    <b v="0"/>
    <n v="81"/>
    <b v="1"/>
    <s v="music/classical music"/>
    <n v="1.0724974999999999"/>
    <n v="49.382716049382715"/>
    <x v="4"/>
    <x v="35"/>
    <x v="2528"/>
    <d v="2015-08-20T11:00:00"/>
  </r>
  <r>
    <n v="6000"/>
    <n v="6257"/>
    <x v="0"/>
    <x v="0"/>
    <s v="USD"/>
    <n v="1332636975"/>
    <n v="1328752575"/>
    <b v="0"/>
    <n v="76"/>
    <b v="1"/>
    <s v="music/classical music"/>
    <n v="1.0428333333333333"/>
    <n v="78.94736842105263"/>
    <x v="4"/>
    <x v="35"/>
    <x v="2529"/>
    <d v="2012-03-25T00:56:15"/>
  </r>
  <r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4500"/>
    <n v="4518"/>
    <x v="0"/>
    <x v="0"/>
    <s v="USD"/>
    <n v="1439611140"/>
    <n v="1437668354"/>
    <b v="0"/>
    <n v="61"/>
    <b v="1"/>
    <s v="music/classical music"/>
    <n v="1.004"/>
    <n v="73.770491803278688"/>
    <x v="4"/>
    <x v="35"/>
    <x v="2531"/>
    <d v="2015-08-15T03:59:00"/>
  </r>
  <r>
    <n v="4000"/>
    <n v="5045"/>
    <x v="0"/>
    <x v="0"/>
    <s v="USD"/>
    <n v="1345148566"/>
    <n v="1342556566"/>
    <b v="0"/>
    <n v="60"/>
    <b v="1"/>
    <s v="music/classical music"/>
    <n v="1.26125"/>
    <n v="66.666666666666671"/>
    <x v="4"/>
    <x v="35"/>
    <x v="2532"/>
    <d v="2012-08-16T20:22:46"/>
  </r>
  <r>
    <n v="7500"/>
    <n v="8300"/>
    <x v="0"/>
    <x v="0"/>
    <s v="USD"/>
    <n v="1362160868"/>
    <n v="1359568911"/>
    <b v="0"/>
    <n v="136"/>
    <b v="1"/>
    <s v="music/classical music"/>
    <n v="1.1066666666666667"/>
    <n v="55.147058823529413"/>
    <x v="4"/>
    <x v="35"/>
    <x v="2533"/>
    <d v="2013-03-01T18:01:08"/>
  </r>
  <r>
    <n v="2000"/>
    <n v="2100"/>
    <x v="0"/>
    <x v="0"/>
    <s v="USD"/>
    <n v="1262325600"/>
    <n v="1257871712"/>
    <b v="0"/>
    <n v="14"/>
    <b v="1"/>
    <s v="music/classical music"/>
    <n v="1.05"/>
    <n v="142.85714285714286"/>
    <x v="4"/>
    <x v="35"/>
    <x v="2534"/>
    <d v="2010-01-01T06:00:00"/>
  </r>
  <r>
    <n v="20000"/>
    <n v="20755"/>
    <x v="0"/>
    <x v="0"/>
    <s v="USD"/>
    <n v="1417463945"/>
    <n v="1414781945"/>
    <b v="0"/>
    <n v="78"/>
    <b v="1"/>
    <s v="music/classical music"/>
    <n v="1.03775"/>
    <n v="256.41025641025641"/>
    <x v="4"/>
    <x v="35"/>
    <x v="2535"/>
    <d v="2014-12-01T19:59:05"/>
  </r>
  <r>
    <n v="25"/>
    <n v="29"/>
    <x v="0"/>
    <x v="0"/>
    <s v="USD"/>
    <n v="1375151566"/>
    <n v="1373337166"/>
    <b v="0"/>
    <n v="4"/>
    <b v="1"/>
    <s v="music/classical music"/>
    <n v="1.1599999999999999"/>
    <n v="6.25"/>
    <x v="4"/>
    <x v="35"/>
    <x v="2536"/>
    <d v="2013-07-30T02:32:46"/>
  </r>
  <r>
    <n v="1000"/>
    <n v="1100"/>
    <x v="0"/>
    <x v="0"/>
    <s v="USD"/>
    <n v="1312212855"/>
    <n v="1307028855"/>
    <b v="0"/>
    <n v="11"/>
    <b v="1"/>
    <s v="music/classical music"/>
    <n v="1.1000000000000001"/>
    <n v="90.909090909090907"/>
    <x v="4"/>
    <x v="35"/>
    <x v="2537"/>
    <d v="2011-08-01T15:34:15"/>
  </r>
  <r>
    <n v="18000"/>
    <n v="20343.169999999998"/>
    <x v="0"/>
    <x v="0"/>
    <s v="USD"/>
    <n v="1361681940"/>
    <n v="1359029661"/>
    <b v="0"/>
    <n v="185"/>
    <b v="1"/>
    <s v="music/classical music"/>
    <n v="1.130176111111111"/>
    <n v="97.297297297297291"/>
    <x v="4"/>
    <x v="35"/>
    <x v="2538"/>
    <d v="2013-02-24T04:59:00"/>
  </r>
  <r>
    <n v="10000"/>
    <n v="10025"/>
    <x v="0"/>
    <x v="0"/>
    <s v="USD"/>
    <n v="1422913152"/>
    <n v="1417729152"/>
    <b v="0"/>
    <n v="59"/>
    <b v="1"/>
    <s v="music/classical music"/>
    <n v="1.0024999999999999"/>
    <n v="169.4915254237288"/>
    <x v="4"/>
    <x v="35"/>
    <x v="2539"/>
    <d v="2015-02-02T21:39:12"/>
  </r>
  <r>
    <n v="2500"/>
    <n v="2585"/>
    <x v="0"/>
    <x v="0"/>
    <s v="USD"/>
    <n v="1319904721"/>
    <n v="1314720721"/>
    <b v="0"/>
    <n v="27"/>
    <b v="1"/>
    <s v="music/classical music"/>
    <n v="1.034"/>
    <n v="92.592592592592595"/>
    <x v="4"/>
    <x v="35"/>
    <x v="2540"/>
    <d v="2011-10-29T16:12:01"/>
  </r>
  <r>
    <n v="3500"/>
    <n v="3746"/>
    <x v="0"/>
    <x v="1"/>
    <s v="GBP"/>
    <n v="1380192418"/>
    <n v="1375008418"/>
    <b v="0"/>
    <n v="63"/>
    <b v="1"/>
    <s v="music/classical music"/>
    <n v="1.0702857142857143"/>
    <n v="55.555555555555557"/>
    <x v="4"/>
    <x v="35"/>
    <x v="2541"/>
    <d v="2013-09-26T10:46:58"/>
  </r>
  <r>
    <n v="700"/>
    <n v="725"/>
    <x v="0"/>
    <x v="0"/>
    <s v="USD"/>
    <n v="1380599940"/>
    <n v="1377252857"/>
    <b v="0"/>
    <n v="13"/>
    <b v="1"/>
    <s v="music/classical music"/>
    <n v="1.0357142857142858"/>
    <n v="53.846153846153847"/>
    <x v="4"/>
    <x v="35"/>
    <x v="2542"/>
    <d v="2013-10-01T03:59:00"/>
  </r>
  <r>
    <n v="250"/>
    <n v="391"/>
    <x v="0"/>
    <x v="0"/>
    <s v="USD"/>
    <n v="1293937200"/>
    <n v="1291257298"/>
    <b v="0"/>
    <n v="13"/>
    <b v="1"/>
    <s v="music/classical music"/>
    <n v="1.5640000000000001"/>
    <n v="19.23076923076923"/>
    <x v="4"/>
    <x v="35"/>
    <x v="2543"/>
    <d v="2011-01-02T03:00:00"/>
  </r>
  <r>
    <n v="5000"/>
    <n v="5041"/>
    <x v="0"/>
    <x v="0"/>
    <s v="USD"/>
    <n v="1341750569"/>
    <n v="1339158569"/>
    <b v="0"/>
    <n v="57"/>
    <b v="1"/>
    <s v="music/classical music"/>
    <n v="1.0082"/>
    <n v="87.719298245614041"/>
    <x v="4"/>
    <x v="35"/>
    <x v="2544"/>
    <d v="2012-07-08T12:29:29"/>
  </r>
  <r>
    <n v="2000"/>
    <n v="3906"/>
    <x v="0"/>
    <x v="0"/>
    <s v="USD"/>
    <n v="1424997000"/>
    <n v="1421983138"/>
    <b v="0"/>
    <n v="61"/>
    <b v="1"/>
    <s v="music/classical music"/>
    <n v="1.9530000000000001"/>
    <n v="32.786885245901637"/>
    <x v="4"/>
    <x v="35"/>
    <x v="2545"/>
    <d v="2015-02-27T00:30:00"/>
  </r>
  <r>
    <n v="3500"/>
    <n v="3910"/>
    <x v="0"/>
    <x v="0"/>
    <s v="USD"/>
    <n v="1380949200"/>
    <n v="1378586179"/>
    <b v="0"/>
    <n v="65"/>
    <b v="1"/>
    <s v="music/classical music"/>
    <n v="1.1171428571428572"/>
    <n v="53.846153846153847"/>
    <x v="4"/>
    <x v="35"/>
    <x v="2546"/>
    <d v="2013-10-05T05:00:00"/>
  </r>
  <r>
    <n v="5500"/>
    <n v="6592"/>
    <x v="0"/>
    <x v="0"/>
    <s v="USD"/>
    <n v="1333560803"/>
    <n v="1330972403"/>
    <b v="0"/>
    <n v="134"/>
    <b v="1"/>
    <s v="music/classical music"/>
    <n v="1.1985454545454546"/>
    <n v="41.044776119402982"/>
    <x v="4"/>
    <x v="35"/>
    <x v="2547"/>
    <d v="2012-04-04T17:33:23"/>
  </r>
  <r>
    <n v="6000"/>
    <n v="6111"/>
    <x v="0"/>
    <x v="6"/>
    <s v="EUR"/>
    <n v="1475209620"/>
    <n v="1473087637"/>
    <b v="0"/>
    <n v="37"/>
    <b v="1"/>
    <s v="music/classical music"/>
    <n v="1.0185"/>
    <n v="162.16216216216216"/>
    <x v="4"/>
    <x v="35"/>
    <x v="2548"/>
    <d v="2016-09-30T04:27:00"/>
  </r>
  <r>
    <n v="1570"/>
    <n v="1614"/>
    <x v="0"/>
    <x v="1"/>
    <s v="GBP"/>
    <n v="1370019600"/>
    <n v="1366999870"/>
    <b v="0"/>
    <n v="37"/>
    <b v="1"/>
    <s v="music/classical music"/>
    <n v="1.0280254777070064"/>
    <n v="42.432432432432435"/>
    <x v="4"/>
    <x v="35"/>
    <x v="2549"/>
    <d v="2013-05-31T17:00:00"/>
  </r>
  <r>
    <n v="6500"/>
    <n v="6555"/>
    <x v="0"/>
    <x v="0"/>
    <s v="USD"/>
    <n v="1444276740"/>
    <n v="1439392406"/>
    <b v="0"/>
    <n v="150"/>
    <b v="1"/>
    <s v="music/classical music"/>
    <n v="1.0084615384615385"/>
    <n v="43.333333333333336"/>
    <x v="4"/>
    <x v="35"/>
    <x v="2550"/>
    <d v="2015-10-08T03:59:00"/>
  </r>
  <r>
    <n v="3675"/>
    <n v="3775.5"/>
    <x v="0"/>
    <x v="0"/>
    <s v="USD"/>
    <n v="1332362880"/>
    <n v="1329890585"/>
    <b v="0"/>
    <n v="56"/>
    <b v="1"/>
    <s v="music/classical music"/>
    <n v="1.0273469387755103"/>
    <n v="65.625"/>
    <x v="4"/>
    <x v="35"/>
    <x v="2551"/>
    <d v="2012-03-21T20:48:00"/>
  </r>
  <r>
    <n v="3000"/>
    <n v="3195"/>
    <x v="0"/>
    <x v="0"/>
    <s v="USD"/>
    <n v="1488741981"/>
    <n v="1486149981"/>
    <b v="0"/>
    <n v="18"/>
    <b v="1"/>
    <s v="music/classical music"/>
    <n v="1.0649999999999999"/>
    <n v="166.66666666666666"/>
    <x v="4"/>
    <x v="35"/>
    <x v="2552"/>
    <d v="2017-03-05T19:26:21"/>
  </r>
  <r>
    <n v="1500"/>
    <n v="2333"/>
    <x v="0"/>
    <x v="0"/>
    <s v="USD"/>
    <n v="1348202807"/>
    <n v="1343018807"/>
    <b v="0"/>
    <n v="60"/>
    <b v="1"/>
    <s v="music/classical music"/>
    <n v="1.5553333333333332"/>
    <n v="25"/>
    <x v="4"/>
    <x v="35"/>
    <x v="2553"/>
    <d v="2012-09-21T04:46:47"/>
  </r>
  <r>
    <n v="3000"/>
    <n v="3684"/>
    <x v="0"/>
    <x v="0"/>
    <s v="USD"/>
    <n v="1433131140"/>
    <n v="1430445163"/>
    <b v="0"/>
    <n v="67"/>
    <b v="1"/>
    <s v="music/classical music"/>
    <n v="1.228"/>
    <n v="44.776119402985074"/>
    <x v="4"/>
    <x v="35"/>
    <x v="2554"/>
    <d v="2015-06-01T03:59:00"/>
  </r>
  <r>
    <n v="2000"/>
    <n v="2147"/>
    <x v="0"/>
    <x v="0"/>
    <s v="USD"/>
    <n v="1338219793"/>
    <n v="1335541393"/>
    <b v="0"/>
    <n v="35"/>
    <b v="1"/>
    <s v="music/classical music"/>
    <n v="1.0734999999999999"/>
    <n v="57.142857142857146"/>
    <x v="4"/>
    <x v="35"/>
    <x v="2555"/>
    <d v="2012-05-28T15:43:13"/>
  </r>
  <r>
    <n v="745"/>
    <n v="786"/>
    <x v="0"/>
    <x v="0"/>
    <s v="USD"/>
    <n v="1356392857"/>
    <n v="1352504857"/>
    <b v="0"/>
    <n v="34"/>
    <b v="1"/>
    <s v="music/classical music"/>
    <n v="1.0550335570469798"/>
    <n v="21.911764705882351"/>
    <x v="4"/>
    <x v="35"/>
    <x v="2556"/>
    <d v="2012-12-24T23:47:37"/>
  </r>
  <r>
    <n v="900"/>
    <n v="1066"/>
    <x v="0"/>
    <x v="1"/>
    <s v="GBP"/>
    <n v="1400176386"/>
    <n v="1397584386"/>
    <b v="0"/>
    <n v="36"/>
    <b v="1"/>
    <s v="music/classical music"/>
    <n v="1.1844444444444444"/>
    <n v="25"/>
    <x v="4"/>
    <x v="35"/>
    <x v="2557"/>
    <d v="2014-05-15T17:53:06"/>
  </r>
  <r>
    <n v="1250"/>
    <n v="1361"/>
    <x v="0"/>
    <x v="2"/>
    <s v="AUD"/>
    <n v="1430488740"/>
    <n v="1427747906"/>
    <b v="0"/>
    <n v="18"/>
    <b v="1"/>
    <s v="music/classical music"/>
    <n v="1.0888"/>
    <n v="69.444444444444443"/>
    <x v="4"/>
    <x v="35"/>
    <x v="2558"/>
    <d v="2015-05-01T13:59:00"/>
  </r>
  <r>
    <n v="800"/>
    <n v="890"/>
    <x v="0"/>
    <x v="0"/>
    <s v="USD"/>
    <n v="1321385820"/>
    <n v="1318539484"/>
    <b v="0"/>
    <n v="25"/>
    <b v="1"/>
    <s v="music/classical music"/>
    <n v="1.1125"/>
    <n v="32"/>
    <x v="4"/>
    <x v="35"/>
    <x v="2559"/>
    <d v="2011-11-15T19:37:00"/>
  </r>
  <r>
    <n v="3000"/>
    <n v="3003"/>
    <x v="0"/>
    <x v="1"/>
    <s v="GBP"/>
    <n v="1425682174"/>
    <n v="1423090174"/>
    <b v="0"/>
    <n v="21"/>
    <b v="1"/>
    <s v="music/classical music"/>
    <n v="1.0009999999999999"/>
    <n v="142.85714285714286"/>
    <x v="4"/>
    <x v="35"/>
    <x v="2560"/>
    <d v="2015-03-06T22:49:34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10000"/>
    <n v="75"/>
    <x v="1"/>
    <x v="12"/>
    <s v="EUR"/>
    <n v="1476189339"/>
    <n v="1471005339"/>
    <b v="0"/>
    <n v="3"/>
    <b v="0"/>
    <s v="food/food trucks"/>
    <n v="7.4999999999999997E-3"/>
    <n v="3333.3333333333335"/>
    <x v="7"/>
    <x v="19"/>
    <x v="2562"/>
    <d v="2016-10-11T12:35:3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10000"/>
    <n v="100"/>
    <x v="1"/>
    <x v="0"/>
    <s v="USD"/>
    <n v="1462827000"/>
    <n v="1457710589"/>
    <b v="0"/>
    <n v="1"/>
    <b v="0"/>
    <s v="food/food trucks"/>
    <n v="0.01"/>
    <n v="10000"/>
    <x v="7"/>
    <x v="19"/>
    <x v="2565"/>
    <d v="2016-05-09T20:50:00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45000"/>
    <n v="120"/>
    <x v="1"/>
    <x v="0"/>
    <s v="USD"/>
    <n v="1429823138"/>
    <n v="1427231138"/>
    <b v="0"/>
    <n v="2"/>
    <b v="0"/>
    <s v="food/food trucks"/>
    <n v="2.6666666666666666E-3"/>
    <n v="22500"/>
    <x v="7"/>
    <x v="19"/>
    <x v="2567"/>
    <d v="2015-04-23T21:05:38"/>
  </r>
  <r>
    <n v="10000"/>
    <n v="50"/>
    <x v="1"/>
    <x v="1"/>
    <s v="GBP"/>
    <n v="1472745594"/>
    <n v="1470153594"/>
    <b v="0"/>
    <n v="1"/>
    <b v="0"/>
    <s v="food/food trucks"/>
    <n v="5.0000000000000001E-3"/>
    <n v="10000"/>
    <x v="7"/>
    <x v="19"/>
    <x v="2568"/>
    <d v="2016-09-01T15:59:54"/>
  </r>
  <r>
    <n v="6500"/>
    <n v="145"/>
    <x v="1"/>
    <x v="0"/>
    <s v="USD"/>
    <n v="1442457112"/>
    <n v="1439865112"/>
    <b v="0"/>
    <n v="2"/>
    <b v="0"/>
    <s v="food/food trucks"/>
    <n v="2.2307692307692306E-2"/>
    <n v="3250"/>
    <x v="7"/>
    <x v="19"/>
    <x v="2569"/>
    <d v="2015-09-17T02:31:52"/>
  </r>
  <r>
    <n v="7000"/>
    <n v="59"/>
    <x v="1"/>
    <x v="0"/>
    <s v="USD"/>
    <n v="1486590035"/>
    <n v="1483998035"/>
    <b v="0"/>
    <n v="2"/>
    <b v="0"/>
    <s v="food/food trucks"/>
    <n v="8.4285714285714294E-3"/>
    <n v="3500"/>
    <x v="7"/>
    <x v="19"/>
    <x v="2570"/>
    <d v="2017-02-08T21:40:35"/>
  </r>
  <r>
    <n v="100000"/>
    <n v="250"/>
    <x v="1"/>
    <x v="2"/>
    <s v="AUD"/>
    <n v="1463645521"/>
    <n v="1458461521"/>
    <b v="0"/>
    <n v="4"/>
    <b v="0"/>
    <s v="food/food trucks"/>
    <n v="2.5000000000000001E-3"/>
    <n v="25000"/>
    <x v="7"/>
    <x v="19"/>
    <x v="2571"/>
    <d v="2016-05-19T08:12:01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00000"/>
    <n v="277"/>
    <x v="1"/>
    <x v="0"/>
    <s v="USD"/>
    <n v="1410810903"/>
    <n v="1405626903"/>
    <b v="0"/>
    <n v="12"/>
    <b v="0"/>
    <s v="food/food trucks"/>
    <n v="1.3849999999999999E-3"/>
    <n v="16666.666666666668"/>
    <x v="7"/>
    <x v="19"/>
    <x v="2579"/>
    <d v="2014-09-15T19:55:03"/>
  </r>
  <r>
    <n v="8500"/>
    <n v="51"/>
    <x v="1"/>
    <x v="0"/>
    <s v="USD"/>
    <n v="1431745200"/>
    <n v="1429170603"/>
    <b v="0"/>
    <n v="2"/>
    <b v="0"/>
    <s v="food/food trucks"/>
    <n v="6.0000000000000001E-3"/>
    <n v="4250"/>
    <x v="7"/>
    <x v="19"/>
    <x v="2580"/>
    <d v="2015-05-16T03:00:00"/>
  </r>
  <r>
    <n v="5000"/>
    <n v="530"/>
    <x v="2"/>
    <x v="0"/>
    <s v="USD"/>
    <n v="1447689898"/>
    <n v="1445094298"/>
    <b v="0"/>
    <n v="11"/>
    <b v="0"/>
    <s v="food/food trucks"/>
    <n v="0.106"/>
    <n v="454.54545454545456"/>
    <x v="7"/>
    <x v="19"/>
    <x v="2581"/>
    <d v="2015-11-16T16:04:58"/>
  </r>
  <r>
    <n v="90000"/>
    <n v="1"/>
    <x v="2"/>
    <x v="0"/>
    <s v="USD"/>
    <n v="1477784634"/>
    <n v="1475192634"/>
    <b v="0"/>
    <n v="1"/>
    <b v="0"/>
    <s v="food/food trucks"/>
    <n v="1.1111111111111112E-5"/>
    <n v="90000"/>
    <x v="7"/>
    <x v="19"/>
    <x v="2582"/>
    <d v="2016-10-29T23:43:54"/>
  </r>
  <r>
    <n v="1000"/>
    <n v="5"/>
    <x v="2"/>
    <x v="0"/>
    <s v="USD"/>
    <n v="1426526880"/>
    <n v="1421346480"/>
    <b v="0"/>
    <n v="5"/>
    <b v="0"/>
    <s v="food/food trucks"/>
    <n v="5.0000000000000001E-3"/>
    <n v="200"/>
    <x v="7"/>
    <x v="19"/>
    <x v="2583"/>
    <d v="2015-03-16T17:28:00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30000"/>
    <n v="50"/>
    <x v="2"/>
    <x v="0"/>
    <s v="USD"/>
    <n v="1404601632"/>
    <n v="1402009632"/>
    <b v="0"/>
    <n v="1"/>
    <b v="0"/>
    <s v="food/food trucks"/>
    <n v="1.6666666666666668E-3"/>
    <n v="30000"/>
    <x v="7"/>
    <x v="19"/>
    <x v="2585"/>
    <d v="2014-07-05T23:07:12"/>
  </r>
  <r>
    <n v="3000"/>
    <n v="5"/>
    <x v="2"/>
    <x v="1"/>
    <s v="GBP"/>
    <n v="1451030136"/>
    <n v="1448438136"/>
    <b v="0"/>
    <n v="1"/>
    <b v="0"/>
    <s v="food/food trucks"/>
    <n v="1.6666666666666668E-3"/>
    <n v="3000"/>
    <x v="7"/>
    <x v="19"/>
    <x v="2586"/>
    <d v="2015-12-25T07:55:36"/>
  </r>
  <r>
    <n v="50000"/>
    <n v="1217"/>
    <x v="2"/>
    <x v="0"/>
    <s v="USD"/>
    <n v="1451491953"/>
    <n v="1448899953"/>
    <b v="0"/>
    <n v="6"/>
    <b v="0"/>
    <s v="food/food trucks"/>
    <n v="2.4340000000000001E-2"/>
    <n v="8333.3333333333339"/>
    <x v="7"/>
    <x v="19"/>
    <x v="2587"/>
    <d v="2015-12-30T16:12:33"/>
  </r>
  <r>
    <n v="6000"/>
    <n v="233"/>
    <x v="2"/>
    <x v="0"/>
    <s v="USD"/>
    <n v="1427807640"/>
    <n v="1423325626"/>
    <b v="0"/>
    <n v="8"/>
    <b v="0"/>
    <s v="food/food trucks"/>
    <n v="3.8833333333333331E-2"/>
    <n v="750"/>
    <x v="7"/>
    <x v="19"/>
    <x v="2588"/>
    <d v="2015-03-31T13:14:00"/>
  </r>
  <r>
    <n v="50000"/>
    <n v="5"/>
    <x v="2"/>
    <x v="8"/>
    <s v="DKK"/>
    <n v="1458733927"/>
    <n v="1456145527"/>
    <b v="0"/>
    <n v="1"/>
    <b v="0"/>
    <s v="food/food trucks"/>
    <n v="1E-4"/>
    <n v="50000"/>
    <x v="7"/>
    <x v="19"/>
    <x v="2589"/>
    <d v="2016-03-23T11:52:07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1500"/>
    <n v="26"/>
    <x v="2"/>
    <x v="0"/>
    <s v="USD"/>
    <n v="1457901924"/>
    <n v="1452721524"/>
    <b v="0"/>
    <n v="2"/>
    <b v="0"/>
    <s v="food/food trucks"/>
    <n v="1.7333333333333333E-2"/>
    <n v="750"/>
    <x v="7"/>
    <x v="19"/>
    <x v="2591"/>
    <d v="2016-03-13T20:45:24"/>
  </r>
  <r>
    <n v="30000"/>
    <n v="50"/>
    <x v="2"/>
    <x v="0"/>
    <s v="USD"/>
    <n v="1412536421"/>
    <n v="1409944421"/>
    <b v="0"/>
    <n v="1"/>
    <b v="0"/>
    <s v="food/food trucks"/>
    <n v="1.6666666666666668E-3"/>
    <n v="30000"/>
    <x v="7"/>
    <x v="19"/>
    <x v="2592"/>
    <d v="2014-10-05T19:13:41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80000"/>
    <n v="1"/>
    <x v="2"/>
    <x v="0"/>
    <s v="USD"/>
    <n v="1407453228"/>
    <n v="1404861228"/>
    <b v="0"/>
    <n v="1"/>
    <b v="0"/>
    <s v="food/food trucks"/>
    <n v="1.2500000000000001E-5"/>
    <n v="80000"/>
    <x v="7"/>
    <x v="19"/>
    <x v="2594"/>
    <d v="2014-08-07T23:13:48"/>
  </r>
  <r>
    <n v="15000"/>
    <n v="1825"/>
    <x v="2"/>
    <x v="0"/>
    <s v="USD"/>
    <n v="1487915500"/>
    <n v="1485323500"/>
    <b v="0"/>
    <n v="19"/>
    <b v="0"/>
    <s v="food/food trucks"/>
    <n v="0.12166666666666667"/>
    <n v="789.47368421052636"/>
    <x v="7"/>
    <x v="19"/>
    <x v="2595"/>
    <d v="2017-02-24T05:51:40"/>
  </r>
  <r>
    <n v="35000"/>
    <n v="8256"/>
    <x v="2"/>
    <x v="5"/>
    <s v="CAD"/>
    <n v="1407427009"/>
    <n v="1404835009"/>
    <b v="0"/>
    <n v="27"/>
    <b v="0"/>
    <s v="food/food trucks"/>
    <n v="0.23588571428571428"/>
    <n v="1296.2962962962963"/>
    <x v="7"/>
    <x v="19"/>
    <x v="2596"/>
    <d v="2014-08-07T15:56:49"/>
  </r>
  <r>
    <n v="1500"/>
    <n v="85"/>
    <x v="2"/>
    <x v="1"/>
    <s v="GBP"/>
    <n v="1466323917"/>
    <n v="1463731917"/>
    <b v="0"/>
    <n v="7"/>
    <b v="0"/>
    <s v="food/food trucks"/>
    <n v="5.6666666666666664E-2"/>
    <n v="214.28571428571428"/>
    <x v="7"/>
    <x v="19"/>
    <x v="2597"/>
    <d v="2016-06-19T08:11:57"/>
  </r>
  <r>
    <n v="3000"/>
    <n v="1170"/>
    <x v="2"/>
    <x v="0"/>
    <s v="USD"/>
    <n v="1443039001"/>
    <n v="1440447001"/>
    <b v="0"/>
    <n v="14"/>
    <b v="0"/>
    <s v="food/food trucks"/>
    <n v="0.39"/>
    <n v="214.28571428571428"/>
    <x v="7"/>
    <x v="19"/>
    <x v="2598"/>
    <d v="2015-09-23T20:10:01"/>
  </r>
  <r>
    <n v="9041"/>
    <n v="90"/>
    <x v="2"/>
    <x v="0"/>
    <s v="USD"/>
    <n v="1407089147"/>
    <n v="1403201147"/>
    <b v="0"/>
    <n v="5"/>
    <b v="0"/>
    <s v="food/food trucks"/>
    <n v="9.9546510341776348E-3"/>
    <n v="1808.2"/>
    <x v="7"/>
    <x v="19"/>
    <x v="2599"/>
    <d v="2014-08-03T18:05:47"/>
  </r>
  <r>
    <n v="50000"/>
    <n v="3466"/>
    <x v="2"/>
    <x v="0"/>
    <s v="USD"/>
    <n v="1458938200"/>
    <n v="1453757800"/>
    <b v="0"/>
    <n v="30"/>
    <b v="0"/>
    <s v="food/food trucks"/>
    <n v="6.9320000000000007E-2"/>
    <n v="1666.6666666666667"/>
    <x v="7"/>
    <x v="19"/>
    <x v="2600"/>
    <d v="2016-03-25T20:36:40"/>
  </r>
  <r>
    <n v="500"/>
    <n v="3307"/>
    <x v="0"/>
    <x v="0"/>
    <s v="USD"/>
    <n v="1347508740"/>
    <n v="1346276349"/>
    <b v="1"/>
    <n v="151"/>
    <b v="1"/>
    <s v="technology/space exploration"/>
    <n v="6.6139999999999999"/>
    <n v="3.3112582781456954"/>
    <x v="2"/>
    <x v="36"/>
    <x v="2601"/>
    <d v="2012-09-13T03:59:00"/>
  </r>
  <r>
    <n v="12000"/>
    <n v="39131"/>
    <x v="0"/>
    <x v="0"/>
    <s v="USD"/>
    <n v="1415827200"/>
    <n v="1412358968"/>
    <b v="1"/>
    <n v="489"/>
    <b v="1"/>
    <s v="technology/space exploration"/>
    <n v="3.2609166666666667"/>
    <n v="24.539877300613497"/>
    <x v="2"/>
    <x v="36"/>
    <x v="2602"/>
    <d v="2014-11-12T21:20:00"/>
  </r>
  <r>
    <n v="1750"/>
    <n v="1776"/>
    <x v="0"/>
    <x v="0"/>
    <s v="USD"/>
    <n v="1387835654"/>
    <n v="1386626054"/>
    <b v="1"/>
    <n v="50"/>
    <b v="1"/>
    <s v="technology/space exploration"/>
    <n v="1.0148571428571429"/>
    <n v="35"/>
    <x v="2"/>
    <x v="36"/>
    <x v="2603"/>
    <d v="2013-12-23T21:54:14"/>
  </r>
  <r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2.305295950155767"/>
    <x v="2"/>
    <x v="36"/>
    <x v="2604"/>
    <d v="2012-04-29T01:13:43"/>
  </r>
  <r>
    <n v="100000"/>
    <n v="107421.57"/>
    <x v="0"/>
    <x v="0"/>
    <s v="USD"/>
    <n v="1466168390"/>
    <n v="1463576390"/>
    <b v="1"/>
    <n v="1762"/>
    <b v="1"/>
    <s v="technology/space exploration"/>
    <n v="1.0742157000000001"/>
    <n v="56.753688989784337"/>
    <x v="2"/>
    <x v="36"/>
    <x v="2605"/>
    <d v="2016-06-17T12:59:50"/>
  </r>
  <r>
    <n v="11000"/>
    <n v="12106"/>
    <x v="0"/>
    <x v="0"/>
    <s v="USD"/>
    <n v="1398791182"/>
    <n v="1396026382"/>
    <b v="1"/>
    <n v="385"/>
    <b v="1"/>
    <s v="technology/space exploration"/>
    <n v="1.1005454545454545"/>
    <n v="28.571428571428573"/>
    <x v="2"/>
    <x v="36"/>
    <x v="2606"/>
    <d v="2014-04-29T17:06:22"/>
  </r>
  <r>
    <n v="8000"/>
    <n v="32616"/>
    <x v="0"/>
    <x v="0"/>
    <s v="USD"/>
    <n v="1439344800"/>
    <n v="1435611572"/>
    <b v="1"/>
    <n v="398"/>
    <b v="1"/>
    <s v="technology/space exploration"/>
    <n v="4.077"/>
    <n v="20.100502512562816"/>
    <x v="2"/>
    <x v="36"/>
    <x v="2607"/>
    <d v="2015-08-12T02:00:00"/>
  </r>
  <r>
    <n v="8000"/>
    <n v="17914"/>
    <x v="0"/>
    <x v="0"/>
    <s v="USD"/>
    <n v="1489536000"/>
    <n v="1485976468"/>
    <b v="1"/>
    <n v="304"/>
    <b v="1"/>
    <s v="technology/space exploration"/>
    <n v="2.2392500000000002"/>
    <n v="26.315789473684209"/>
    <x v="2"/>
    <x v="36"/>
    <x v="2608"/>
    <d v="2017-03-15T00:00:00"/>
  </r>
  <r>
    <n v="35000"/>
    <n v="106330.39"/>
    <x v="0"/>
    <x v="0"/>
    <s v="USD"/>
    <n v="1342330951"/>
    <n v="1339738951"/>
    <b v="1"/>
    <n v="676"/>
    <b v="1"/>
    <s v="technology/space exploration"/>
    <n v="3.038011142857143"/>
    <n v="51.77514792899408"/>
    <x v="2"/>
    <x v="36"/>
    <x v="2609"/>
    <d v="2012-07-15T05:42:31"/>
  </r>
  <r>
    <n v="22765"/>
    <n v="32172.66"/>
    <x v="0"/>
    <x v="0"/>
    <s v="USD"/>
    <n v="1471849140"/>
    <n v="1468444125"/>
    <b v="1"/>
    <n v="577"/>
    <b v="1"/>
    <s v="technology/space exploration"/>
    <n v="1.4132510432681749"/>
    <n v="39.454072790294624"/>
    <x v="2"/>
    <x v="36"/>
    <x v="2610"/>
    <d v="2016-08-22T06:59:00"/>
  </r>
  <r>
    <n v="11000"/>
    <n v="306970"/>
    <x v="0"/>
    <x v="12"/>
    <s v="EUR"/>
    <n v="1483397940"/>
    <n v="1480493014"/>
    <b v="1"/>
    <n v="3663"/>
    <b v="1"/>
    <s v="technology/space exploration"/>
    <n v="27.906363636363636"/>
    <n v="3.0030030030030028"/>
    <x v="2"/>
    <x v="36"/>
    <x v="2611"/>
    <d v="2017-01-02T22:59:00"/>
  </r>
  <r>
    <n v="10000"/>
    <n v="17176.13"/>
    <x v="0"/>
    <x v="0"/>
    <s v="USD"/>
    <n v="1420773970"/>
    <n v="1418095570"/>
    <b v="1"/>
    <n v="294"/>
    <b v="1"/>
    <s v="technology/space exploration"/>
    <n v="1.7176130000000001"/>
    <n v="34.013605442176868"/>
    <x v="2"/>
    <x v="36"/>
    <x v="2612"/>
    <d v="2015-01-09T03:26:10"/>
  </r>
  <r>
    <n v="7500"/>
    <n v="7576"/>
    <x v="0"/>
    <x v="0"/>
    <s v="USD"/>
    <n v="1348256294"/>
    <n v="1345664294"/>
    <b v="1"/>
    <n v="28"/>
    <b v="1"/>
    <s v="technology/space exploration"/>
    <n v="1.0101333333333333"/>
    <n v="267.85714285714283"/>
    <x v="2"/>
    <x v="36"/>
    <x v="2613"/>
    <d v="2012-09-21T19:38:14"/>
  </r>
  <r>
    <n v="10500"/>
    <n v="10710"/>
    <x v="0"/>
    <x v="0"/>
    <s v="USD"/>
    <n v="1398834000"/>
    <n v="1396371612"/>
    <b v="1"/>
    <n v="100"/>
    <b v="1"/>
    <s v="technology/space exploration"/>
    <n v="1.02"/>
    <n v="105"/>
    <x v="2"/>
    <x v="36"/>
    <x v="2614"/>
    <d v="2014-04-30T05:00:00"/>
  </r>
  <r>
    <n v="2001"/>
    <n v="3397"/>
    <x v="0"/>
    <x v="1"/>
    <s v="GBP"/>
    <n v="1462017600"/>
    <n v="1458820564"/>
    <b v="0"/>
    <n v="72"/>
    <b v="1"/>
    <s v="technology/space exploration"/>
    <n v="1.6976511744127936"/>
    <n v="27.791666666666668"/>
    <x v="2"/>
    <x v="36"/>
    <x v="2615"/>
    <d v="2016-04-30T12:00:00"/>
  </r>
  <r>
    <n v="25000"/>
    <n v="28633.5"/>
    <x v="0"/>
    <x v="0"/>
    <s v="USD"/>
    <n v="1440546729"/>
    <n v="1437954729"/>
    <b v="1"/>
    <n v="238"/>
    <b v="1"/>
    <s v="technology/space exploration"/>
    <n v="1.14534"/>
    <n v="105.04201680672269"/>
    <x v="2"/>
    <x v="36"/>
    <x v="2616"/>
    <d v="2015-08-25T23:52:09"/>
  </r>
  <r>
    <n v="500"/>
    <n v="4388"/>
    <x v="0"/>
    <x v="0"/>
    <s v="USD"/>
    <n v="1413838751"/>
    <n v="1411246751"/>
    <b v="1"/>
    <n v="159"/>
    <b v="1"/>
    <s v="technology/space exploration"/>
    <n v="8.7759999999999998"/>
    <n v="3.1446540880503147"/>
    <x v="2"/>
    <x v="36"/>
    <x v="2617"/>
    <d v="2014-10-20T20:59:11"/>
  </r>
  <r>
    <n v="15000"/>
    <n v="15808"/>
    <x v="0"/>
    <x v="0"/>
    <s v="USD"/>
    <n v="1449000061"/>
    <n v="1443812461"/>
    <b v="1"/>
    <n v="77"/>
    <b v="1"/>
    <s v="technology/space exploration"/>
    <n v="1.0538666666666667"/>
    <n v="194.80519480519482"/>
    <x v="2"/>
    <x v="36"/>
    <x v="2618"/>
    <d v="2015-12-01T20:01:01"/>
  </r>
  <r>
    <n v="1000"/>
    <n v="1884"/>
    <x v="0"/>
    <x v="0"/>
    <s v="USD"/>
    <n v="1445598000"/>
    <n v="1443302004"/>
    <b v="1"/>
    <n v="53"/>
    <b v="1"/>
    <s v="technology/space exploration"/>
    <n v="1.8839999999999999"/>
    <n v="18.867924528301888"/>
    <x v="2"/>
    <x v="36"/>
    <x v="2619"/>
    <d v="2015-10-23T11:00:00"/>
  </r>
  <r>
    <n v="65000"/>
    <n v="93374"/>
    <x v="0"/>
    <x v="2"/>
    <s v="AUD"/>
    <n v="1444525200"/>
    <n v="1441339242"/>
    <b v="1"/>
    <n v="1251"/>
    <b v="1"/>
    <s v="technology/space exploration"/>
    <n v="1.436523076923077"/>
    <n v="51.958433253397281"/>
    <x v="2"/>
    <x v="36"/>
    <x v="2620"/>
    <d v="2015-10-11T01:00:00"/>
  </r>
  <r>
    <n v="15000"/>
    <n v="21882"/>
    <x v="0"/>
    <x v="0"/>
    <s v="USD"/>
    <n v="1432230988"/>
    <n v="1429638988"/>
    <b v="1"/>
    <n v="465"/>
    <b v="1"/>
    <s v="technology/space exploration"/>
    <n v="1.4588000000000001"/>
    <n v="32.258064516129032"/>
    <x v="2"/>
    <x v="36"/>
    <x v="2621"/>
    <d v="2015-05-21T17:56:28"/>
  </r>
  <r>
    <n v="1500"/>
    <n v="1967.76"/>
    <x v="0"/>
    <x v="13"/>
    <s v="EUR"/>
    <n v="1483120216"/>
    <n v="1479232216"/>
    <b v="0"/>
    <n v="74"/>
    <b v="1"/>
    <s v="technology/space exploration"/>
    <n v="1.3118399999999999"/>
    <n v="20.27027027027027"/>
    <x v="2"/>
    <x v="36"/>
    <x v="2622"/>
    <d v="2016-12-30T17:50:16"/>
  </r>
  <r>
    <n v="2000"/>
    <n v="2280"/>
    <x v="0"/>
    <x v="0"/>
    <s v="USD"/>
    <n v="1480658966"/>
    <n v="1479449366"/>
    <b v="0"/>
    <n v="62"/>
    <b v="1"/>
    <s v="technology/space exploration"/>
    <n v="1.1399999999999999"/>
    <n v="32.258064516129032"/>
    <x v="2"/>
    <x v="36"/>
    <x v="2623"/>
    <d v="2016-12-02T06:09:26"/>
  </r>
  <r>
    <n v="8000"/>
    <n v="110353.65"/>
    <x v="0"/>
    <x v="0"/>
    <s v="USD"/>
    <n v="1347530822"/>
    <n v="1345716422"/>
    <b v="0"/>
    <n v="3468"/>
    <b v="1"/>
    <s v="technology/space exploration"/>
    <n v="13.794206249999998"/>
    <n v="2.306805074971165"/>
    <x v="2"/>
    <x v="36"/>
    <x v="2624"/>
    <d v="2012-09-13T10:07:02"/>
  </r>
  <r>
    <n v="150"/>
    <n v="1434"/>
    <x v="0"/>
    <x v="12"/>
    <s v="EUR"/>
    <n v="1478723208"/>
    <n v="1476559608"/>
    <b v="0"/>
    <n v="52"/>
    <b v="1"/>
    <s v="technology/space exploration"/>
    <n v="9.56"/>
    <n v="2.8846153846153846"/>
    <x v="2"/>
    <x v="36"/>
    <x v="2625"/>
    <d v="2016-11-09T20:26:48"/>
  </r>
  <r>
    <n v="2500"/>
    <n v="2800"/>
    <x v="0"/>
    <x v="0"/>
    <s v="USD"/>
    <n v="1433343869"/>
    <n v="1430751869"/>
    <b v="0"/>
    <n v="50"/>
    <b v="1"/>
    <s v="technology/space exploration"/>
    <n v="1.1200000000000001"/>
    <n v="50"/>
    <x v="2"/>
    <x v="36"/>
    <x v="2626"/>
    <d v="2015-06-03T15:04:29"/>
  </r>
  <r>
    <n v="150"/>
    <n v="970"/>
    <x v="0"/>
    <x v="0"/>
    <s v="USD"/>
    <n v="1448571261"/>
    <n v="1445975661"/>
    <b v="0"/>
    <n v="45"/>
    <b v="1"/>
    <s v="technology/space exploration"/>
    <n v="6.4666666666666668"/>
    <n v="3.3333333333333335"/>
    <x v="2"/>
    <x v="36"/>
    <x v="2627"/>
    <d v="2015-11-26T20:54:21"/>
  </r>
  <r>
    <n v="839"/>
    <n v="926"/>
    <x v="0"/>
    <x v="0"/>
    <s v="USD"/>
    <n v="1417389067"/>
    <n v="1415661067"/>
    <b v="0"/>
    <n v="21"/>
    <b v="1"/>
    <s v="technology/space exploration"/>
    <n v="1.1036948748510131"/>
    <n v="39.952380952380949"/>
    <x v="2"/>
    <x v="36"/>
    <x v="2628"/>
    <d v="2014-11-30T23:11:07"/>
  </r>
  <r>
    <n v="5000"/>
    <n v="6387"/>
    <x v="0"/>
    <x v="1"/>
    <s v="GBP"/>
    <n v="1431608122"/>
    <n v="1429016122"/>
    <b v="0"/>
    <n v="100"/>
    <b v="1"/>
    <s v="technology/space exploration"/>
    <n v="1.2774000000000001"/>
    <n v="50"/>
    <x v="2"/>
    <x v="36"/>
    <x v="2629"/>
    <d v="2015-05-14T12:55:22"/>
  </r>
  <r>
    <n v="2000"/>
    <n v="3158"/>
    <x v="0"/>
    <x v="2"/>
    <s v="AUD"/>
    <n v="1467280800"/>
    <n v="1464921112"/>
    <b v="0"/>
    <n v="81"/>
    <b v="1"/>
    <s v="technology/space exploration"/>
    <n v="1.579"/>
    <n v="24.691358024691358"/>
    <x v="2"/>
    <x v="36"/>
    <x v="2630"/>
    <d v="2016-06-30T10:00:00"/>
  </r>
  <r>
    <n v="20000"/>
    <n v="22933.05"/>
    <x v="0"/>
    <x v="0"/>
    <s v="USD"/>
    <n v="1440907427"/>
    <n v="1438488227"/>
    <b v="0"/>
    <n v="286"/>
    <b v="1"/>
    <s v="technology/space exploration"/>
    <n v="1.1466525000000001"/>
    <n v="69.930069930069934"/>
    <x v="2"/>
    <x v="36"/>
    <x v="2631"/>
    <d v="2015-08-30T04:03:47"/>
  </r>
  <r>
    <n v="1070"/>
    <n v="1466"/>
    <x v="0"/>
    <x v="0"/>
    <s v="USD"/>
    <n v="1464485339"/>
    <n v="1462325339"/>
    <b v="0"/>
    <n v="42"/>
    <b v="1"/>
    <s v="technology/space exploration"/>
    <n v="1.3700934579439252"/>
    <n v="25.476190476190474"/>
    <x v="2"/>
    <x v="36"/>
    <x v="2632"/>
    <d v="2016-05-29T01:28:59"/>
  </r>
  <r>
    <n v="5000"/>
    <n v="17731"/>
    <x v="0"/>
    <x v="0"/>
    <s v="USD"/>
    <n v="1393542000"/>
    <n v="1390938332"/>
    <b v="0"/>
    <n v="199"/>
    <b v="1"/>
    <s v="technology/space exploration"/>
    <n v="3.5461999999999998"/>
    <n v="25.125628140703519"/>
    <x v="2"/>
    <x v="36"/>
    <x v="2633"/>
    <d v="2014-02-27T23:00:00"/>
  </r>
  <r>
    <n v="930"/>
    <n v="986"/>
    <x v="0"/>
    <x v="0"/>
    <s v="USD"/>
    <n v="1475163921"/>
    <n v="1472571921"/>
    <b v="0"/>
    <n v="25"/>
    <b v="1"/>
    <s v="technology/space exploration"/>
    <n v="1.0602150537634409"/>
    <n v="37.200000000000003"/>
    <x v="2"/>
    <x v="36"/>
    <x v="2634"/>
    <d v="2016-09-29T15:45:21"/>
  </r>
  <r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1000"/>
    <n v="1873"/>
    <x v="0"/>
    <x v="0"/>
    <s v="USD"/>
    <n v="1476579600"/>
    <n v="1474641914"/>
    <b v="0"/>
    <n v="50"/>
    <b v="1"/>
    <s v="technology/space exploration"/>
    <n v="1.873"/>
    <n v="20"/>
    <x v="2"/>
    <x v="36"/>
    <x v="2636"/>
    <d v="2016-10-16T01:00:00"/>
  </r>
  <r>
    <n v="500"/>
    <n v="831"/>
    <x v="0"/>
    <x v="0"/>
    <s v="USD"/>
    <n v="1476277875"/>
    <n v="1474895475"/>
    <b v="0"/>
    <n v="26"/>
    <b v="1"/>
    <s v="technology/space exploration"/>
    <n v="1.6619999999999999"/>
    <n v="19.23076923076923"/>
    <x v="2"/>
    <x v="36"/>
    <x v="2637"/>
    <d v="2016-10-12T13:11:15"/>
  </r>
  <r>
    <n v="347"/>
    <n v="353"/>
    <x v="0"/>
    <x v="0"/>
    <s v="USD"/>
    <n v="1421358895"/>
    <n v="1418766895"/>
    <b v="0"/>
    <n v="14"/>
    <b v="1"/>
    <s v="technology/space exploration"/>
    <n v="1.0172910662824208"/>
    <n v="24.785714285714285"/>
    <x v="2"/>
    <x v="36"/>
    <x v="2638"/>
    <d v="2015-01-15T21:54:55"/>
  </r>
  <r>
    <n v="300"/>
    <n v="492"/>
    <x v="0"/>
    <x v="1"/>
    <s v="GBP"/>
    <n v="1424378748"/>
    <n v="1421786748"/>
    <b v="0"/>
    <n v="49"/>
    <b v="1"/>
    <s v="technology/space exploration"/>
    <n v="1.64"/>
    <n v="6.1224489795918364"/>
    <x v="2"/>
    <x v="36"/>
    <x v="2639"/>
    <d v="2015-02-19T20:45:48"/>
  </r>
  <r>
    <n v="3000"/>
    <n v="3170"/>
    <x v="0"/>
    <x v="0"/>
    <s v="USD"/>
    <n v="1433735474"/>
    <n v="1428551474"/>
    <b v="0"/>
    <n v="69"/>
    <b v="1"/>
    <s v="technology/space exploration"/>
    <n v="1.0566666666666666"/>
    <n v="43.478260869565219"/>
    <x v="2"/>
    <x v="36"/>
    <x v="2640"/>
    <d v="2015-06-08T03:51:14"/>
  </r>
  <r>
    <n v="1500"/>
    <n v="15"/>
    <x v="2"/>
    <x v="0"/>
    <s v="USD"/>
    <n v="1410811740"/>
    <n v="1409341863"/>
    <b v="0"/>
    <n v="1"/>
    <b v="0"/>
    <s v="technology/space exploration"/>
    <n v="0.01"/>
    <n v="1500"/>
    <x v="2"/>
    <x v="36"/>
    <x v="2641"/>
    <d v="2014-09-15T20:09:00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1000000"/>
    <n v="335597.31"/>
    <x v="1"/>
    <x v="0"/>
    <s v="USD"/>
    <n v="1482307140"/>
    <n v="1479218315"/>
    <b v="1"/>
    <n v="1501"/>
    <b v="0"/>
    <s v="technology/space exploration"/>
    <n v="0.33559730999999998"/>
    <n v="666.22251832111931"/>
    <x v="2"/>
    <x v="36"/>
    <x v="2643"/>
    <d v="2016-12-21T07:59:00"/>
  </r>
  <r>
    <n v="100000"/>
    <n v="2053"/>
    <x v="1"/>
    <x v="0"/>
    <s v="USD"/>
    <n v="1489172435"/>
    <n v="1486580435"/>
    <b v="1"/>
    <n v="52"/>
    <b v="0"/>
    <s v="technology/space exploration"/>
    <n v="2.053E-2"/>
    <n v="1923.0769230769231"/>
    <x v="2"/>
    <x v="36"/>
    <x v="2644"/>
    <d v="2017-03-10T19:00:35"/>
  </r>
  <r>
    <n v="20000"/>
    <n v="2100"/>
    <x v="1"/>
    <x v="2"/>
    <s v="AUD"/>
    <n v="1415481203"/>
    <n v="1412885603"/>
    <b v="1"/>
    <n v="23"/>
    <b v="0"/>
    <s v="technology/space exploration"/>
    <n v="0.105"/>
    <n v="869.56521739130437"/>
    <x v="2"/>
    <x v="36"/>
    <x v="2645"/>
    <d v="2014-11-08T21:13:23"/>
  </r>
  <r>
    <n v="500000"/>
    <n v="42086.42"/>
    <x v="1"/>
    <x v="0"/>
    <s v="USD"/>
    <n v="1441783869"/>
    <n v="1439191869"/>
    <b v="1"/>
    <n v="535"/>
    <b v="0"/>
    <s v="technology/space exploration"/>
    <n v="8.4172839999999999E-2"/>
    <n v="934.57943925233644"/>
    <x v="2"/>
    <x v="36"/>
    <x v="2646"/>
    <d v="2015-09-09T07:31:09"/>
  </r>
  <r>
    <n v="2500"/>
    <n v="36"/>
    <x v="1"/>
    <x v="5"/>
    <s v="CAD"/>
    <n v="1439533019"/>
    <n v="1436941019"/>
    <b v="0"/>
    <n v="3"/>
    <b v="0"/>
    <s v="technology/space exploration"/>
    <n v="1.44E-2"/>
    <n v="833.33333333333337"/>
    <x v="2"/>
    <x v="36"/>
    <x v="2647"/>
    <d v="2015-08-14T06:16:59"/>
  </r>
  <r>
    <n v="12000"/>
    <n v="106"/>
    <x v="1"/>
    <x v="0"/>
    <s v="USD"/>
    <n v="1457543360"/>
    <n v="1454951360"/>
    <b v="0"/>
    <n v="6"/>
    <b v="0"/>
    <s v="technology/space exploration"/>
    <n v="8.8333333333333337E-3"/>
    <n v="2000"/>
    <x v="2"/>
    <x v="36"/>
    <x v="2648"/>
    <d v="2016-03-09T17:09:20"/>
  </r>
  <r>
    <n v="125000"/>
    <n v="124"/>
    <x v="1"/>
    <x v="0"/>
    <s v="USD"/>
    <n v="1454370941"/>
    <n v="1449186941"/>
    <b v="0"/>
    <n v="3"/>
    <b v="0"/>
    <s v="technology/space exploration"/>
    <n v="9.9200000000000004E-4"/>
    <n v="41666.666666666664"/>
    <x v="2"/>
    <x v="36"/>
    <x v="2649"/>
    <d v="2016-02-01T23:55:41"/>
  </r>
  <r>
    <n v="60000"/>
    <n v="358"/>
    <x v="1"/>
    <x v="0"/>
    <s v="USD"/>
    <n v="1482332343"/>
    <n v="1479740343"/>
    <b v="0"/>
    <n v="5"/>
    <b v="0"/>
    <s v="technology/space exploration"/>
    <n v="5.966666666666667E-3"/>
    <n v="12000"/>
    <x v="2"/>
    <x v="36"/>
    <x v="2650"/>
    <d v="2016-12-21T14:59:03"/>
  </r>
  <r>
    <n v="280000"/>
    <n v="5233"/>
    <x v="1"/>
    <x v="0"/>
    <s v="USD"/>
    <n v="1450380009"/>
    <n v="1447960809"/>
    <b v="0"/>
    <n v="17"/>
    <b v="0"/>
    <s v="technology/space exploration"/>
    <n v="1.8689285714285714E-2"/>
    <n v="16470.588235294119"/>
    <x v="2"/>
    <x v="36"/>
    <x v="2651"/>
    <d v="2015-12-17T19:20:09"/>
  </r>
  <r>
    <n v="100000"/>
    <n v="885"/>
    <x v="1"/>
    <x v="2"/>
    <s v="AUD"/>
    <n v="1418183325"/>
    <n v="1415591325"/>
    <b v="0"/>
    <n v="11"/>
    <b v="0"/>
    <s v="technology/space exploration"/>
    <n v="8.8500000000000002E-3"/>
    <n v="9090.9090909090901"/>
    <x v="2"/>
    <x v="36"/>
    <x v="2652"/>
    <d v="2014-12-10T03:48:45"/>
  </r>
  <r>
    <n v="51000"/>
    <n v="5876"/>
    <x v="1"/>
    <x v="0"/>
    <s v="USD"/>
    <n v="1402632000"/>
    <n v="1399909127"/>
    <b v="0"/>
    <n v="70"/>
    <b v="0"/>
    <s v="technology/space exploration"/>
    <n v="0.1152156862745098"/>
    <n v="728.57142857142856"/>
    <x v="2"/>
    <x v="36"/>
    <x v="2653"/>
    <d v="2014-06-13T04:00:00"/>
  </r>
  <r>
    <n v="100000"/>
    <n v="51"/>
    <x v="1"/>
    <x v="0"/>
    <s v="USD"/>
    <n v="1429622726"/>
    <n v="1424442326"/>
    <b v="0"/>
    <n v="6"/>
    <b v="0"/>
    <s v="technology/space exploration"/>
    <n v="5.1000000000000004E-4"/>
    <n v="16666.666666666668"/>
    <x v="2"/>
    <x v="36"/>
    <x v="2654"/>
    <d v="2015-04-21T13:25:26"/>
  </r>
  <r>
    <n v="15000"/>
    <n v="3155"/>
    <x v="1"/>
    <x v="0"/>
    <s v="USD"/>
    <n v="1455048000"/>
    <n v="1452631647"/>
    <b v="0"/>
    <n v="43"/>
    <b v="0"/>
    <s v="technology/space exploration"/>
    <n v="0.21033333333333334"/>
    <n v="348.83720930232556"/>
    <x v="2"/>
    <x v="36"/>
    <x v="2655"/>
    <d v="2016-02-09T20:00:00"/>
  </r>
  <r>
    <n v="150000"/>
    <n v="17155"/>
    <x v="1"/>
    <x v="0"/>
    <s v="USD"/>
    <n v="1489345200"/>
    <n v="1485966688"/>
    <b v="0"/>
    <n v="152"/>
    <b v="0"/>
    <s v="technology/space exploration"/>
    <n v="0.11436666666666667"/>
    <n v="986.84210526315792"/>
    <x v="2"/>
    <x v="36"/>
    <x v="2656"/>
    <d v="2017-03-12T19:00:00"/>
  </r>
  <r>
    <n v="30000"/>
    <n v="5621.38"/>
    <x v="1"/>
    <x v="0"/>
    <s v="USD"/>
    <n v="1470187800"/>
    <n v="1467325053"/>
    <b v="0"/>
    <n v="59"/>
    <b v="0"/>
    <s v="technology/space exploration"/>
    <n v="0.18737933333333334"/>
    <n v="508.47457627118644"/>
    <x v="2"/>
    <x v="36"/>
    <x v="2657"/>
    <d v="2016-08-03T01:30:00"/>
  </r>
  <r>
    <n v="98000"/>
    <n v="91"/>
    <x v="1"/>
    <x v="0"/>
    <s v="USD"/>
    <n v="1469913194"/>
    <n v="1467321194"/>
    <b v="0"/>
    <n v="4"/>
    <b v="0"/>
    <s v="technology/space exploration"/>
    <n v="9.2857142857142856E-4"/>
    <n v="24500"/>
    <x v="2"/>
    <x v="36"/>
    <x v="2658"/>
    <d v="2016-07-30T21:13:14"/>
  </r>
  <r>
    <n v="49000"/>
    <n v="1333"/>
    <x v="1"/>
    <x v="0"/>
    <s v="USD"/>
    <n v="1429321210"/>
    <n v="1426729210"/>
    <b v="0"/>
    <n v="10"/>
    <b v="0"/>
    <s v="technology/space exploration"/>
    <n v="2.720408163265306E-2"/>
    <n v="4900"/>
    <x v="2"/>
    <x v="36"/>
    <x v="2659"/>
    <d v="2015-04-18T01:40:10"/>
  </r>
  <r>
    <n v="20000"/>
    <n v="19"/>
    <x v="1"/>
    <x v="0"/>
    <s v="USD"/>
    <n v="1448388418"/>
    <n v="1443200818"/>
    <b v="0"/>
    <n v="5"/>
    <b v="0"/>
    <s v="technology/space exploration"/>
    <n v="9.5E-4"/>
    <n v="4000"/>
    <x v="2"/>
    <x v="36"/>
    <x v="2660"/>
    <d v="2015-11-24T18:06:58"/>
  </r>
  <r>
    <n v="5000"/>
    <n v="5145"/>
    <x v="0"/>
    <x v="0"/>
    <s v="USD"/>
    <n v="1382742010"/>
    <n v="1380150010"/>
    <b v="0"/>
    <n v="60"/>
    <b v="1"/>
    <s v="technology/makerspaces"/>
    <n v="1.0289999999999999"/>
    <n v="83.333333333333329"/>
    <x v="2"/>
    <x v="37"/>
    <x v="2661"/>
    <d v="2013-10-25T23:00:10"/>
  </r>
  <r>
    <n v="20000"/>
    <n v="21360"/>
    <x v="0"/>
    <x v="0"/>
    <s v="USD"/>
    <n v="1440179713"/>
    <n v="1437587713"/>
    <b v="0"/>
    <n v="80"/>
    <b v="1"/>
    <s v="technology/makerspaces"/>
    <n v="1.0680000000000001"/>
    <n v="250"/>
    <x v="2"/>
    <x v="37"/>
    <x v="2662"/>
    <d v="2015-08-21T17:55:13"/>
  </r>
  <r>
    <n v="20000"/>
    <n v="20919.25"/>
    <x v="0"/>
    <x v="5"/>
    <s v="CAD"/>
    <n v="1441378800"/>
    <n v="1438873007"/>
    <b v="0"/>
    <n v="56"/>
    <b v="1"/>
    <s v="technology/makerspaces"/>
    <n v="1.0459624999999999"/>
    <n v="357.14285714285717"/>
    <x v="2"/>
    <x v="37"/>
    <x v="2663"/>
    <d v="2015-09-04T15:00:00"/>
  </r>
  <r>
    <n v="17500"/>
    <n v="18100"/>
    <x v="0"/>
    <x v="0"/>
    <s v="USD"/>
    <n v="1449644340"/>
    <n v="1446683797"/>
    <b v="0"/>
    <n v="104"/>
    <b v="1"/>
    <s v="technology/makerspaces"/>
    <n v="1.0342857142857143"/>
    <n v="168.26923076923077"/>
    <x v="2"/>
    <x v="37"/>
    <x v="2664"/>
    <d v="2015-12-09T06:59:00"/>
  </r>
  <r>
    <n v="3500"/>
    <n v="4310"/>
    <x v="0"/>
    <x v="0"/>
    <s v="USD"/>
    <n v="1430774974"/>
    <n v="1426886974"/>
    <b v="0"/>
    <n v="46"/>
    <b v="1"/>
    <s v="technology/makerspaces"/>
    <n v="1.2314285714285715"/>
    <n v="76.086956521739125"/>
    <x v="2"/>
    <x v="37"/>
    <x v="2665"/>
    <d v="2015-05-04T21:29:34"/>
  </r>
  <r>
    <n v="10000"/>
    <n v="15929.51"/>
    <x v="0"/>
    <x v="0"/>
    <s v="USD"/>
    <n v="1443214800"/>
    <n v="1440008439"/>
    <b v="0"/>
    <n v="206"/>
    <b v="1"/>
    <s v="technology/makerspaces"/>
    <n v="1.592951"/>
    <n v="48.543689320388353"/>
    <x v="2"/>
    <x v="37"/>
    <x v="2666"/>
    <d v="2015-09-25T21:00:00"/>
  </r>
  <r>
    <n v="1500"/>
    <n v="1660"/>
    <x v="0"/>
    <x v="0"/>
    <s v="USD"/>
    <n v="1455142416"/>
    <n v="1452550416"/>
    <b v="0"/>
    <n v="18"/>
    <b v="1"/>
    <s v="technology/makerspaces"/>
    <n v="1.1066666666666667"/>
    <n v="83.333333333333329"/>
    <x v="2"/>
    <x v="37"/>
    <x v="2667"/>
    <d v="2016-02-10T22:13:36"/>
  </r>
  <r>
    <n v="1000"/>
    <n v="1707"/>
    <x v="0"/>
    <x v="5"/>
    <s v="CAD"/>
    <n v="1447079520"/>
    <n v="1443449265"/>
    <b v="0"/>
    <n v="28"/>
    <b v="1"/>
    <s v="technology/makerspaces"/>
    <n v="1.7070000000000001"/>
    <n v="35.714285714285715"/>
    <x v="2"/>
    <x v="37"/>
    <x v="2668"/>
    <d v="2015-11-09T14:32:00"/>
  </r>
  <r>
    <n v="800"/>
    <n v="1001"/>
    <x v="0"/>
    <x v="0"/>
    <s v="USD"/>
    <n v="1452387096"/>
    <n v="1447203096"/>
    <b v="0"/>
    <n v="11"/>
    <b v="1"/>
    <s v="technology/makerspaces"/>
    <n v="1.25125"/>
    <n v="72.727272727272734"/>
    <x v="2"/>
    <x v="37"/>
    <x v="2669"/>
    <d v="2016-01-10T00:51:36"/>
  </r>
  <r>
    <n v="38888"/>
    <n v="2495"/>
    <x v="2"/>
    <x v="2"/>
    <s v="AUD"/>
    <n v="1406593780"/>
    <n v="1404174580"/>
    <b v="1"/>
    <n v="60"/>
    <b v="0"/>
    <s v="technology/makerspaces"/>
    <n v="6.4158609339642042E-2"/>
    <n v="648.13333333333333"/>
    <x v="2"/>
    <x v="37"/>
    <x v="2670"/>
    <d v="2014-07-29T00:29:40"/>
  </r>
  <r>
    <n v="25000"/>
    <n v="2836"/>
    <x v="2"/>
    <x v="0"/>
    <s v="USD"/>
    <n v="1419017880"/>
    <n v="1416419916"/>
    <b v="1"/>
    <n v="84"/>
    <b v="0"/>
    <s v="technology/makerspaces"/>
    <n v="0.11344"/>
    <n v="297.61904761904759"/>
    <x v="2"/>
    <x v="37"/>
    <x v="2671"/>
    <d v="2014-12-19T19:38:00"/>
  </r>
  <r>
    <n v="10000"/>
    <n v="3319"/>
    <x v="2"/>
    <x v="0"/>
    <s v="USD"/>
    <n v="1451282400"/>
    <n v="1449436390"/>
    <b v="1"/>
    <n v="47"/>
    <b v="0"/>
    <s v="technology/makerspaces"/>
    <n v="0.33189999999999997"/>
    <n v="212.7659574468085"/>
    <x v="2"/>
    <x v="37"/>
    <x v="2672"/>
    <d v="2015-12-28T06:00:00"/>
  </r>
  <r>
    <n v="40000"/>
    <n v="11032"/>
    <x v="2"/>
    <x v="0"/>
    <s v="USD"/>
    <n v="1414622700"/>
    <n v="1412081999"/>
    <b v="1"/>
    <n v="66"/>
    <b v="0"/>
    <s v="technology/makerspaces"/>
    <n v="0.27579999999999999"/>
    <n v="606.06060606060601"/>
    <x v="2"/>
    <x v="37"/>
    <x v="2673"/>
    <d v="2014-10-29T22:45:00"/>
  </r>
  <r>
    <n v="35000"/>
    <n v="21994"/>
    <x v="2"/>
    <x v="0"/>
    <s v="USD"/>
    <n v="1467694740"/>
    <n v="1465398670"/>
    <b v="1"/>
    <n v="171"/>
    <b v="0"/>
    <s v="technology/makerspaces"/>
    <n v="0.62839999999999996"/>
    <n v="204.67836257309941"/>
    <x v="2"/>
    <x v="37"/>
    <x v="2674"/>
    <d v="2016-07-05T04:59:00"/>
  </r>
  <r>
    <n v="25000"/>
    <n v="1897"/>
    <x v="2"/>
    <x v="0"/>
    <s v="USD"/>
    <n v="1415655289"/>
    <n v="1413059689"/>
    <b v="1"/>
    <n v="29"/>
    <b v="0"/>
    <s v="technology/makerspaces"/>
    <n v="7.5880000000000003E-2"/>
    <n v="862.06896551724139"/>
    <x v="2"/>
    <x v="37"/>
    <x v="2675"/>
    <d v="2014-11-10T21:34:49"/>
  </r>
  <r>
    <n v="2100"/>
    <n v="1058"/>
    <x v="2"/>
    <x v="5"/>
    <s v="CAD"/>
    <n v="1463929174"/>
    <n v="1461337174"/>
    <b v="0"/>
    <n v="9"/>
    <b v="0"/>
    <s v="technology/makerspaces"/>
    <n v="0.50380952380952382"/>
    <n v="233.33333333333334"/>
    <x v="2"/>
    <x v="37"/>
    <x v="2676"/>
    <d v="2016-05-22T14:59:34"/>
  </r>
  <r>
    <n v="19500"/>
    <n v="3415"/>
    <x v="2"/>
    <x v="0"/>
    <s v="USD"/>
    <n v="1404348143"/>
    <n v="1401756143"/>
    <b v="0"/>
    <n v="27"/>
    <b v="0"/>
    <s v="technology/makerspaces"/>
    <n v="0.17512820512820512"/>
    <n v="722.22222222222217"/>
    <x v="2"/>
    <x v="37"/>
    <x v="2677"/>
    <d v="2014-07-03T00:42:23"/>
  </r>
  <r>
    <n v="8000000"/>
    <n v="1100"/>
    <x v="2"/>
    <x v="3"/>
    <s v="EUR"/>
    <n v="1443121765"/>
    <n v="1440529765"/>
    <b v="0"/>
    <n v="2"/>
    <b v="0"/>
    <s v="technology/makerspaces"/>
    <n v="1.3750000000000001E-4"/>
    <n v="4000000"/>
    <x v="2"/>
    <x v="37"/>
    <x v="2678"/>
    <d v="2015-09-24T19:09:25"/>
  </r>
  <r>
    <n v="40000"/>
    <n v="132"/>
    <x v="2"/>
    <x v="0"/>
    <s v="USD"/>
    <n v="1425081694"/>
    <n v="1422489694"/>
    <b v="0"/>
    <n v="3"/>
    <b v="0"/>
    <s v="technology/makerspaces"/>
    <n v="3.3E-3"/>
    <n v="13333.333333333334"/>
    <x v="2"/>
    <x v="37"/>
    <x v="2679"/>
    <d v="2015-02-28T00:01:34"/>
  </r>
  <r>
    <n v="32000"/>
    <n v="276"/>
    <x v="2"/>
    <x v="3"/>
    <s v="EUR"/>
    <n v="1459915491"/>
    <n v="1457327091"/>
    <b v="0"/>
    <n v="4"/>
    <b v="0"/>
    <s v="technology/makerspaces"/>
    <n v="8.6250000000000007E-3"/>
    <n v="8000"/>
    <x v="2"/>
    <x v="37"/>
    <x v="2680"/>
    <d v="2016-04-06T04:04:51"/>
  </r>
  <r>
    <n v="8000"/>
    <n v="55"/>
    <x v="2"/>
    <x v="0"/>
    <s v="USD"/>
    <n v="1405027750"/>
    <n v="1402867750"/>
    <b v="0"/>
    <n v="2"/>
    <b v="0"/>
    <s v="food/food trucks"/>
    <n v="6.875E-3"/>
    <n v="4000"/>
    <x v="7"/>
    <x v="19"/>
    <x v="2681"/>
    <d v="2014-07-10T21:29:10"/>
  </r>
  <r>
    <n v="6000"/>
    <n v="1698"/>
    <x v="2"/>
    <x v="0"/>
    <s v="USD"/>
    <n v="1416635940"/>
    <n v="1413838540"/>
    <b v="0"/>
    <n v="20"/>
    <b v="0"/>
    <s v="food/food trucks"/>
    <n v="0.28299999999999997"/>
    <n v="300"/>
    <x v="7"/>
    <x v="19"/>
    <x v="2682"/>
    <d v="2014-11-22T05:59:00"/>
  </r>
  <r>
    <n v="15000"/>
    <n v="36"/>
    <x v="2"/>
    <x v="0"/>
    <s v="USD"/>
    <n v="1425233240"/>
    <n v="1422641240"/>
    <b v="0"/>
    <n v="3"/>
    <b v="0"/>
    <s v="food/food trucks"/>
    <n v="2.3999999999999998E-3"/>
    <n v="5000"/>
    <x v="7"/>
    <x v="19"/>
    <x v="2683"/>
    <d v="2015-03-01T18:07:20"/>
  </r>
  <r>
    <n v="70000"/>
    <n v="800"/>
    <x v="2"/>
    <x v="0"/>
    <s v="USD"/>
    <n v="1407621425"/>
    <n v="1404165425"/>
    <b v="0"/>
    <n v="4"/>
    <b v="0"/>
    <s v="food/food trucks"/>
    <n v="1.1428571428571429E-2"/>
    <n v="17500"/>
    <x v="7"/>
    <x v="19"/>
    <x v="2684"/>
    <d v="2014-08-09T21:57:05"/>
  </r>
  <r>
    <n v="50000"/>
    <n v="10"/>
    <x v="2"/>
    <x v="0"/>
    <s v="USD"/>
    <n v="1430149330"/>
    <n v="1424968930"/>
    <b v="0"/>
    <n v="1"/>
    <b v="0"/>
    <s v="food/food trucks"/>
    <n v="2.0000000000000001E-4"/>
    <n v="50000"/>
    <x v="7"/>
    <x v="19"/>
    <x v="2685"/>
    <d v="2015-04-27T15:42:10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50000"/>
    <n v="74"/>
    <x v="2"/>
    <x v="0"/>
    <s v="USD"/>
    <n v="1424746800"/>
    <n v="1422067870"/>
    <b v="0"/>
    <n v="14"/>
    <b v="0"/>
    <s v="food/food trucks"/>
    <n v="1.48E-3"/>
    <n v="3571.4285714285716"/>
    <x v="7"/>
    <x v="19"/>
    <x v="2688"/>
    <d v="2015-02-24T03:00:00"/>
  </r>
  <r>
    <n v="35000"/>
    <n v="1"/>
    <x v="2"/>
    <x v="0"/>
    <s v="USD"/>
    <n v="1469919890"/>
    <n v="1467327890"/>
    <b v="0"/>
    <n v="1"/>
    <b v="0"/>
    <s v="food/food trucks"/>
    <n v="2.8571428571428571E-5"/>
    <n v="35000"/>
    <x v="7"/>
    <x v="19"/>
    <x v="2689"/>
    <d v="2016-07-30T23:04:50"/>
  </r>
  <r>
    <n v="80000"/>
    <n v="8586"/>
    <x v="2"/>
    <x v="0"/>
    <s v="USD"/>
    <n v="1433298676"/>
    <n v="1429410676"/>
    <b v="0"/>
    <n v="118"/>
    <b v="0"/>
    <s v="food/food trucks"/>
    <n v="0.107325"/>
    <n v="677.96610169491521"/>
    <x v="7"/>
    <x v="19"/>
    <x v="2690"/>
    <d v="2015-06-03T02:31:16"/>
  </r>
  <r>
    <n v="65000"/>
    <n v="35"/>
    <x v="2"/>
    <x v="5"/>
    <s v="CAD"/>
    <n v="1431278557"/>
    <n v="1427390557"/>
    <b v="0"/>
    <n v="2"/>
    <b v="0"/>
    <s v="food/food trucks"/>
    <n v="5.3846153846153844E-4"/>
    <n v="32500"/>
    <x v="7"/>
    <x v="19"/>
    <x v="2691"/>
    <d v="2015-05-10T17:22:37"/>
  </r>
  <r>
    <n v="3500"/>
    <n v="25"/>
    <x v="2"/>
    <x v="0"/>
    <s v="USD"/>
    <n v="1427266860"/>
    <n v="1424678460"/>
    <b v="0"/>
    <n v="1"/>
    <b v="0"/>
    <s v="food/food trucks"/>
    <n v="7.1428571428571426E-3"/>
    <n v="3500"/>
    <x v="7"/>
    <x v="19"/>
    <x v="2692"/>
    <d v="2015-03-25T07:01:00"/>
  </r>
  <r>
    <n v="5000"/>
    <n v="40"/>
    <x v="2"/>
    <x v="0"/>
    <s v="USD"/>
    <n v="1407899966"/>
    <n v="1405307966"/>
    <b v="0"/>
    <n v="3"/>
    <b v="0"/>
    <s v="food/food trucks"/>
    <n v="8.0000000000000002E-3"/>
    <n v="1666.6666666666667"/>
    <x v="7"/>
    <x v="19"/>
    <x v="2693"/>
    <d v="2014-08-13T03:19:26"/>
  </r>
  <r>
    <n v="30000"/>
    <n v="1"/>
    <x v="2"/>
    <x v="0"/>
    <s v="USD"/>
    <n v="1411701739"/>
    <n v="1409109739"/>
    <b v="0"/>
    <n v="1"/>
    <b v="0"/>
    <s v="food/food trucks"/>
    <n v="3.3333333333333335E-5"/>
    <n v="30000"/>
    <x v="7"/>
    <x v="19"/>
    <x v="2694"/>
    <d v="2014-09-26T03:22:19"/>
  </r>
  <r>
    <n v="15000"/>
    <n v="71"/>
    <x v="2"/>
    <x v="0"/>
    <s v="USD"/>
    <n v="1428981718"/>
    <n v="1423801318"/>
    <b v="0"/>
    <n v="3"/>
    <b v="0"/>
    <s v="food/food trucks"/>
    <n v="4.7333333333333333E-3"/>
    <n v="5000"/>
    <x v="7"/>
    <x v="19"/>
    <x v="2695"/>
    <d v="2015-04-14T03:21:58"/>
  </r>
  <r>
    <n v="60000"/>
    <n v="3390"/>
    <x v="2"/>
    <x v="0"/>
    <s v="USD"/>
    <n v="1419538560"/>
    <n v="1416600960"/>
    <b v="0"/>
    <n v="38"/>
    <b v="0"/>
    <s v="food/food trucks"/>
    <n v="5.6500000000000002E-2"/>
    <n v="1578.9473684210527"/>
    <x v="7"/>
    <x v="19"/>
    <x v="2696"/>
    <d v="2014-12-25T20:16:00"/>
  </r>
  <r>
    <n v="23000"/>
    <n v="6061"/>
    <x v="2"/>
    <x v="0"/>
    <s v="USD"/>
    <n v="1438552800"/>
    <n v="1435876423"/>
    <b v="0"/>
    <n v="52"/>
    <b v="0"/>
    <s v="food/food trucks"/>
    <n v="0.26352173913043481"/>
    <n v="442.30769230769232"/>
    <x v="7"/>
    <x v="19"/>
    <x v="2697"/>
    <d v="2015-08-02T22:00:00"/>
  </r>
  <r>
    <n v="8000"/>
    <n v="26.01"/>
    <x v="2"/>
    <x v="0"/>
    <s v="USD"/>
    <n v="1403904808"/>
    <n v="1401312808"/>
    <b v="0"/>
    <n v="2"/>
    <b v="0"/>
    <s v="food/food trucks"/>
    <n v="3.2512500000000002E-3"/>
    <n v="4000"/>
    <x v="7"/>
    <x v="19"/>
    <x v="2698"/>
    <d v="2014-06-27T21:33:28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9999"/>
    <n v="70"/>
    <x v="2"/>
    <x v="0"/>
    <s v="USD"/>
    <n v="1411073972"/>
    <n v="1408481972"/>
    <b v="0"/>
    <n v="4"/>
    <b v="0"/>
    <s v="food/food trucks"/>
    <n v="7.0007000700070005E-3"/>
    <n v="2499.75"/>
    <x v="7"/>
    <x v="19"/>
    <x v="2700"/>
    <d v="2014-09-18T20:59:32"/>
  </r>
  <r>
    <n v="3400"/>
    <n v="1570"/>
    <x v="3"/>
    <x v="17"/>
    <s v="EUR"/>
    <n v="1491586534"/>
    <n v="1488911734"/>
    <b v="0"/>
    <n v="46"/>
    <b v="0"/>
    <s v="theater/spaces"/>
    <n v="0.46176470588235297"/>
    <n v="73.913043478260875"/>
    <x v="1"/>
    <x v="38"/>
    <x v="2701"/>
    <d v="2017-04-07T17:35:34"/>
  </r>
  <r>
    <n v="10000"/>
    <n v="3441"/>
    <x v="3"/>
    <x v="0"/>
    <s v="USD"/>
    <n v="1491416077"/>
    <n v="1488827677"/>
    <b v="1"/>
    <n v="26"/>
    <b v="0"/>
    <s v="theater/spaces"/>
    <n v="0.34410000000000002"/>
    <n v="384.61538461538464"/>
    <x v="1"/>
    <x v="38"/>
    <x v="2702"/>
    <d v="2017-04-05T18:14:37"/>
  </r>
  <r>
    <n v="40000"/>
    <n v="41500"/>
    <x v="3"/>
    <x v="14"/>
    <s v="MXN"/>
    <n v="1490196830"/>
    <n v="1485016430"/>
    <b v="0"/>
    <n v="45"/>
    <b v="0"/>
    <s v="theater/spaces"/>
    <n v="1.0375000000000001"/>
    <n v="888.88888888888891"/>
    <x v="1"/>
    <x v="38"/>
    <x v="2703"/>
    <d v="2017-03-22T15:33:50"/>
  </r>
  <r>
    <n v="19000"/>
    <n v="1145"/>
    <x v="3"/>
    <x v="0"/>
    <s v="USD"/>
    <n v="1491421314"/>
    <n v="1487709714"/>
    <b v="0"/>
    <n v="7"/>
    <b v="0"/>
    <s v="theater/spaces"/>
    <n v="6.0263157894736845E-2"/>
    <n v="2714.2857142857142"/>
    <x v="1"/>
    <x v="38"/>
    <x v="2704"/>
    <d v="2017-04-05T19:41:54"/>
  </r>
  <r>
    <n v="16500"/>
    <n v="1739"/>
    <x v="3"/>
    <x v="0"/>
    <s v="USD"/>
    <n v="1490389158"/>
    <n v="1486504758"/>
    <b v="0"/>
    <n v="8"/>
    <b v="0"/>
    <s v="theater/spaces"/>
    <n v="0.10539393939393939"/>
    <n v="2062.5"/>
    <x v="1"/>
    <x v="38"/>
    <x v="2705"/>
    <d v="2017-03-24T20:59:18"/>
  </r>
  <r>
    <n v="35000"/>
    <n v="39304"/>
    <x v="0"/>
    <x v="0"/>
    <s v="USD"/>
    <n v="1413442740"/>
    <n v="1410937483"/>
    <b v="1"/>
    <n v="263"/>
    <b v="1"/>
    <s v="theater/spaces"/>
    <n v="1.1229714285714285"/>
    <n v="133.07984790874525"/>
    <x v="1"/>
    <x v="38"/>
    <x v="2706"/>
    <d v="2014-10-16T06:59:00"/>
  </r>
  <r>
    <n v="8000"/>
    <n v="28067.57"/>
    <x v="0"/>
    <x v="0"/>
    <s v="USD"/>
    <n v="1369637940"/>
    <n v="1367088443"/>
    <b v="1"/>
    <n v="394"/>
    <b v="1"/>
    <s v="theater/spaces"/>
    <n v="3.50844625"/>
    <n v="20.304568527918782"/>
    <x v="1"/>
    <x v="38"/>
    <x v="2707"/>
    <d v="2013-05-27T06:59:00"/>
  </r>
  <r>
    <n v="20000"/>
    <n v="46643.07"/>
    <x v="0"/>
    <x v="1"/>
    <s v="GBP"/>
    <n v="1469119526"/>
    <n v="1463935526"/>
    <b v="1"/>
    <n v="1049"/>
    <b v="1"/>
    <s v="theater/spaces"/>
    <n v="2.3321535"/>
    <n v="19.065776930409914"/>
    <x v="1"/>
    <x v="38"/>
    <x v="2708"/>
    <d v="2016-07-21T16:45:26"/>
  </r>
  <r>
    <n v="50000"/>
    <n v="50803"/>
    <x v="0"/>
    <x v="0"/>
    <s v="USD"/>
    <n v="1475553540"/>
    <n v="1472528141"/>
    <b v="1"/>
    <n v="308"/>
    <b v="1"/>
    <s v="theater/spaces"/>
    <n v="1.01606"/>
    <n v="162.33766233766235"/>
    <x v="1"/>
    <x v="38"/>
    <x v="2709"/>
    <d v="2016-10-04T03:59:00"/>
  </r>
  <r>
    <n v="60000"/>
    <n v="92340.21"/>
    <x v="0"/>
    <x v="0"/>
    <s v="USD"/>
    <n v="1407549600"/>
    <n v="1404797428"/>
    <b v="1"/>
    <n v="1088"/>
    <b v="1"/>
    <s v="theater/spaces"/>
    <n v="1.5390035000000002"/>
    <n v="55.147058823529413"/>
    <x v="1"/>
    <x v="38"/>
    <x v="2710"/>
    <d v="2014-08-09T02:00:00"/>
  </r>
  <r>
    <n v="3910"/>
    <n v="3938"/>
    <x v="0"/>
    <x v="1"/>
    <s v="GBP"/>
    <n v="1403301660"/>
    <n v="1400694790"/>
    <b v="1"/>
    <n v="73"/>
    <b v="1"/>
    <s v="theater/spaces"/>
    <n v="1.007161125319693"/>
    <n v="53.561643835616437"/>
    <x v="1"/>
    <x v="38"/>
    <x v="2711"/>
    <d v="2014-06-20T22:01:00"/>
  </r>
  <r>
    <n v="5500"/>
    <n v="7226"/>
    <x v="0"/>
    <x v="0"/>
    <s v="USD"/>
    <n v="1373738400"/>
    <n v="1370568560"/>
    <b v="1"/>
    <n v="143"/>
    <b v="1"/>
    <s v="theater/spaces"/>
    <n v="1.3138181818181818"/>
    <n v="38.46153846153846"/>
    <x v="1"/>
    <x v="38"/>
    <x v="2712"/>
    <d v="2013-07-13T18:00:00"/>
  </r>
  <r>
    <n v="150000"/>
    <n v="153362"/>
    <x v="0"/>
    <x v="0"/>
    <s v="USD"/>
    <n v="1450971684"/>
    <n v="1447515684"/>
    <b v="1"/>
    <n v="1420"/>
    <b v="1"/>
    <s v="theater/spaces"/>
    <n v="1.0224133333333334"/>
    <n v="105.63380281690141"/>
    <x v="1"/>
    <x v="38"/>
    <x v="2713"/>
    <d v="2015-12-24T15:41:24"/>
  </r>
  <r>
    <n v="25000"/>
    <n v="29089"/>
    <x v="0"/>
    <x v="0"/>
    <s v="USD"/>
    <n v="1476486000"/>
    <n v="1474040596"/>
    <b v="1"/>
    <n v="305"/>
    <b v="1"/>
    <s v="theater/spaces"/>
    <n v="1.1635599999999999"/>
    <n v="81.967213114754102"/>
    <x v="1"/>
    <x v="38"/>
    <x v="2714"/>
    <d v="2016-10-14T23:00:00"/>
  </r>
  <r>
    <n v="12000"/>
    <n v="31754.69"/>
    <x v="0"/>
    <x v="0"/>
    <s v="USD"/>
    <n v="1456047228"/>
    <n v="1453109628"/>
    <b v="1"/>
    <n v="551"/>
    <b v="1"/>
    <s v="theater/spaces"/>
    <n v="2.6462241666666664"/>
    <n v="21.778584392014519"/>
    <x v="1"/>
    <x v="38"/>
    <x v="2715"/>
    <d v="2016-02-21T09:33:48"/>
  </r>
  <r>
    <n v="10000"/>
    <n v="11998.01"/>
    <x v="0"/>
    <x v="12"/>
    <s v="EUR"/>
    <n v="1444291193"/>
    <n v="1441699193"/>
    <b v="1"/>
    <n v="187"/>
    <b v="1"/>
    <s v="theater/spaces"/>
    <n v="1.1998010000000001"/>
    <n v="53.475935828877006"/>
    <x v="1"/>
    <x v="38"/>
    <x v="2716"/>
    <d v="2015-10-08T07:59:53"/>
  </r>
  <r>
    <n v="25000"/>
    <n v="30026"/>
    <x v="0"/>
    <x v="0"/>
    <s v="USD"/>
    <n v="1417906649"/>
    <n v="1414015049"/>
    <b v="1"/>
    <n v="325"/>
    <b v="1"/>
    <s v="theater/spaces"/>
    <n v="1.2010400000000001"/>
    <n v="76.92307692307692"/>
    <x v="1"/>
    <x v="38"/>
    <x v="2717"/>
    <d v="2014-12-06T22:57:29"/>
  </r>
  <r>
    <n v="18000"/>
    <n v="18645"/>
    <x v="0"/>
    <x v="0"/>
    <s v="USD"/>
    <n v="1462316400"/>
    <n v="1459865945"/>
    <b v="1"/>
    <n v="148"/>
    <b v="1"/>
    <s v="theater/spaces"/>
    <n v="1.0358333333333334"/>
    <n v="121.62162162162163"/>
    <x v="1"/>
    <x v="38"/>
    <x v="2718"/>
    <d v="2016-05-03T23:00:00"/>
  </r>
  <r>
    <n v="6000"/>
    <n v="6530"/>
    <x v="0"/>
    <x v="0"/>
    <s v="USD"/>
    <n v="1460936694"/>
    <n v="1455756294"/>
    <b v="0"/>
    <n v="69"/>
    <b v="1"/>
    <s v="theater/spaces"/>
    <n v="1.0883333333333334"/>
    <n v="86.956521739130437"/>
    <x v="1"/>
    <x v="38"/>
    <x v="2719"/>
    <d v="2016-04-17T23:44:54"/>
  </r>
  <r>
    <n v="25000"/>
    <n v="29531"/>
    <x v="0"/>
    <x v="0"/>
    <s v="USD"/>
    <n v="1478866253"/>
    <n v="1476270653"/>
    <b v="0"/>
    <n v="173"/>
    <b v="1"/>
    <s v="theater/spaces"/>
    <n v="1.1812400000000001"/>
    <n v="144.50867052023122"/>
    <x v="1"/>
    <x v="38"/>
    <x v="2720"/>
    <d v="2016-11-11T12:10:53"/>
  </r>
  <r>
    <n v="750"/>
    <n v="10965"/>
    <x v="0"/>
    <x v="1"/>
    <s v="GBP"/>
    <n v="1378494000"/>
    <n v="1375880598"/>
    <b v="0"/>
    <n v="269"/>
    <b v="1"/>
    <s v="technology/hardware"/>
    <n v="14.62"/>
    <n v="2.7881040892193307"/>
    <x v="2"/>
    <x v="30"/>
    <x v="2721"/>
    <d v="2013-09-06T19:00:00"/>
  </r>
  <r>
    <n v="5000"/>
    <n v="12627"/>
    <x v="0"/>
    <x v="0"/>
    <s v="USD"/>
    <n v="1485722053"/>
    <n v="1480538053"/>
    <b v="0"/>
    <n v="185"/>
    <b v="1"/>
    <s v="technology/hardware"/>
    <n v="2.5253999999999999"/>
    <n v="27.027027027027028"/>
    <x v="2"/>
    <x v="30"/>
    <x v="2722"/>
    <d v="2017-01-29T20:34:13"/>
  </r>
  <r>
    <n v="12000"/>
    <n v="16806"/>
    <x v="0"/>
    <x v="0"/>
    <s v="USD"/>
    <n v="1420060088"/>
    <n v="1414872488"/>
    <b v="0"/>
    <n v="176"/>
    <b v="1"/>
    <s v="technology/hardware"/>
    <n v="1.4005000000000001"/>
    <n v="68.181818181818187"/>
    <x v="2"/>
    <x v="30"/>
    <x v="2723"/>
    <d v="2014-12-31T21:08:08"/>
  </r>
  <r>
    <n v="2468"/>
    <n v="7326.88"/>
    <x v="0"/>
    <x v="1"/>
    <s v="GBP"/>
    <n v="1439625059"/>
    <n v="1436860259"/>
    <b v="0"/>
    <n v="1019"/>
    <b v="1"/>
    <s v="technology/hardware"/>
    <n v="2.9687520259319289"/>
    <n v="2.4219823356231598"/>
    <x v="2"/>
    <x v="30"/>
    <x v="2724"/>
    <d v="2015-08-15T07:50:59"/>
  </r>
  <r>
    <n v="40000"/>
    <n v="57817"/>
    <x v="0"/>
    <x v="5"/>
    <s v="CAD"/>
    <n v="1488390735"/>
    <n v="1484070735"/>
    <b v="0"/>
    <n v="113"/>
    <b v="1"/>
    <s v="technology/hardware"/>
    <n v="1.445425"/>
    <n v="353.98230088495575"/>
    <x v="2"/>
    <x v="30"/>
    <x v="2725"/>
    <d v="2017-03-01T17:52:15"/>
  </r>
  <r>
    <n v="100000"/>
    <n v="105745"/>
    <x v="0"/>
    <x v="0"/>
    <s v="USD"/>
    <n v="1461333311"/>
    <n v="1458741311"/>
    <b v="0"/>
    <n v="404"/>
    <b v="1"/>
    <s v="technology/hardware"/>
    <n v="1.05745"/>
    <n v="247.52475247524754"/>
    <x v="2"/>
    <x v="30"/>
    <x v="2726"/>
    <d v="2016-04-22T13:55:11"/>
  </r>
  <r>
    <n v="10000"/>
    <n v="49321"/>
    <x v="0"/>
    <x v="0"/>
    <s v="USD"/>
    <n v="1438964063"/>
    <n v="1436804063"/>
    <b v="0"/>
    <n v="707"/>
    <b v="1"/>
    <s v="technology/hardware"/>
    <n v="4.9321000000000002"/>
    <n v="14.144271570014144"/>
    <x v="2"/>
    <x v="30"/>
    <x v="2727"/>
    <d v="2015-08-07T16:14:23"/>
  </r>
  <r>
    <n v="15000"/>
    <n v="30274"/>
    <x v="0"/>
    <x v="0"/>
    <s v="USD"/>
    <n v="1451485434"/>
    <n v="1448461434"/>
    <b v="0"/>
    <n v="392"/>
    <b v="1"/>
    <s v="technology/hardware"/>
    <n v="2.0182666666666669"/>
    <n v="38.265306122448976"/>
    <x v="2"/>
    <x v="30"/>
    <x v="2728"/>
    <d v="2015-12-30T14:23:54"/>
  </r>
  <r>
    <n v="7500"/>
    <n v="7833"/>
    <x v="0"/>
    <x v="0"/>
    <s v="USD"/>
    <n v="1430459197"/>
    <n v="1427867197"/>
    <b v="0"/>
    <n v="23"/>
    <b v="1"/>
    <s v="technology/hardware"/>
    <n v="1.0444"/>
    <n v="326.08695652173913"/>
    <x v="2"/>
    <x v="30"/>
    <x v="2729"/>
    <d v="2015-05-01T05:46:37"/>
  </r>
  <r>
    <n v="27000"/>
    <n v="45979.01"/>
    <x v="0"/>
    <x v="0"/>
    <s v="USD"/>
    <n v="1366635575"/>
    <n v="1363611575"/>
    <b v="0"/>
    <n v="682"/>
    <b v="1"/>
    <s v="technology/hardware"/>
    <n v="1.7029262962962963"/>
    <n v="39.589442815249264"/>
    <x v="2"/>
    <x v="30"/>
    <x v="2730"/>
    <d v="2013-04-22T12:59:35"/>
  </r>
  <r>
    <n v="30000"/>
    <n v="31291"/>
    <x v="0"/>
    <x v="0"/>
    <s v="USD"/>
    <n v="1413604800"/>
    <n v="1408624622"/>
    <b v="0"/>
    <n v="37"/>
    <b v="1"/>
    <s v="technology/hardware"/>
    <n v="1.0430333333333333"/>
    <n v="810.81081081081084"/>
    <x v="2"/>
    <x v="30"/>
    <x v="2731"/>
    <d v="2014-10-18T04:00:00"/>
  </r>
  <r>
    <n v="12000"/>
    <n v="14190"/>
    <x v="0"/>
    <x v="0"/>
    <s v="USD"/>
    <n v="1369699200"/>
    <n v="1366917828"/>
    <b v="0"/>
    <n v="146"/>
    <b v="1"/>
    <s v="technology/hardware"/>
    <n v="1.1825000000000001"/>
    <n v="82.191780821917803"/>
    <x v="2"/>
    <x v="30"/>
    <x v="2732"/>
    <d v="2013-05-28T00:00:00"/>
  </r>
  <r>
    <n v="50000"/>
    <n v="53769"/>
    <x v="0"/>
    <x v="0"/>
    <s v="USD"/>
    <n v="1428643974"/>
    <n v="1423463574"/>
    <b v="0"/>
    <n v="119"/>
    <b v="1"/>
    <s v="technology/hardware"/>
    <n v="1.07538"/>
    <n v="420.16806722689074"/>
    <x v="2"/>
    <x v="30"/>
    <x v="2733"/>
    <d v="2015-04-10T05:32:54"/>
  </r>
  <r>
    <n v="1"/>
    <n v="22603"/>
    <x v="0"/>
    <x v="0"/>
    <s v="USD"/>
    <n v="1476395940"/>
    <n v="1473782592"/>
    <b v="0"/>
    <n v="163"/>
    <b v="1"/>
    <s v="technology/hardware"/>
    <n v="22603"/>
    <n v="6.1349693251533744E-3"/>
    <x v="2"/>
    <x v="30"/>
    <x v="2734"/>
    <d v="2016-10-13T21:59:00"/>
  </r>
  <r>
    <n v="750"/>
    <n v="7336.01"/>
    <x v="0"/>
    <x v="1"/>
    <s v="GBP"/>
    <n v="1363204800"/>
    <n v="1360551250"/>
    <b v="0"/>
    <n v="339"/>
    <b v="1"/>
    <s v="technology/hardware"/>
    <n v="9.7813466666666677"/>
    <n v="2.2123893805309733"/>
    <x v="2"/>
    <x v="30"/>
    <x v="2735"/>
    <d v="2013-03-13T20:00:00"/>
  </r>
  <r>
    <n v="8000"/>
    <n v="9832"/>
    <x v="0"/>
    <x v="5"/>
    <s v="CAD"/>
    <n v="1398268773"/>
    <n v="1395676773"/>
    <b v="0"/>
    <n v="58"/>
    <b v="1"/>
    <s v="technology/hardware"/>
    <n v="1.2290000000000001"/>
    <n v="137.93103448275863"/>
    <x v="2"/>
    <x v="30"/>
    <x v="2736"/>
    <d v="2014-04-23T15:59:33"/>
  </r>
  <r>
    <n v="30000"/>
    <n v="73818.240000000005"/>
    <x v="0"/>
    <x v="0"/>
    <s v="USD"/>
    <n v="1389812400"/>
    <n v="1386108087"/>
    <b v="0"/>
    <n v="456"/>
    <b v="1"/>
    <s v="technology/hardware"/>
    <n v="2.4606080000000001"/>
    <n v="65.78947368421052"/>
    <x v="2"/>
    <x v="30"/>
    <x v="2737"/>
    <d v="2014-01-15T19:00:00"/>
  </r>
  <r>
    <n v="5000"/>
    <n v="7397"/>
    <x v="0"/>
    <x v="0"/>
    <s v="USD"/>
    <n v="1478402804"/>
    <n v="1473218804"/>
    <b v="0"/>
    <n v="15"/>
    <b v="1"/>
    <s v="technology/hardware"/>
    <n v="1.4794"/>
    <n v="333.33333333333331"/>
    <x v="2"/>
    <x v="30"/>
    <x v="2738"/>
    <d v="2016-11-06T03:26:44"/>
  </r>
  <r>
    <n v="1100"/>
    <n v="4225"/>
    <x v="0"/>
    <x v="1"/>
    <s v="GBP"/>
    <n v="1399324717"/>
    <n v="1395436717"/>
    <b v="0"/>
    <n v="191"/>
    <b v="1"/>
    <s v="technology/hardware"/>
    <n v="3.8409090909090908"/>
    <n v="5.7591623036649215"/>
    <x v="2"/>
    <x v="30"/>
    <x v="2739"/>
    <d v="2014-05-05T21:18:37"/>
  </r>
  <r>
    <n v="300"/>
    <n v="310"/>
    <x v="0"/>
    <x v="0"/>
    <s v="USD"/>
    <n v="1426117552"/>
    <n v="1423529152"/>
    <b v="0"/>
    <n v="17"/>
    <b v="1"/>
    <s v="technology/hardware"/>
    <n v="1.0333333333333334"/>
    <n v="17.647058823529413"/>
    <x v="2"/>
    <x v="30"/>
    <x v="2740"/>
    <d v="2015-03-11T23:45:52"/>
  </r>
  <r>
    <n v="8000"/>
    <n v="35"/>
    <x v="2"/>
    <x v="0"/>
    <s v="USD"/>
    <n v="1413770820"/>
    <n v="1412005602"/>
    <b v="0"/>
    <n v="4"/>
    <b v="0"/>
    <s v="publishing/children's books"/>
    <n v="4.3750000000000004E-3"/>
    <n v="2000"/>
    <x v="3"/>
    <x v="39"/>
    <x v="2741"/>
    <d v="2014-10-20T02:07:00"/>
  </r>
  <r>
    <n v="2500"/>
    <n v="731"/>
    <x v="2"/>
    <x v="0"/>
    <s v="USD"/>
    <n v="1337102187"/>
    <n v="1335892587"/>
    <b v="0"/>
    <n v="18"/>
    <b v="0"/>
    <s v="publishing/children's books"/>
    <n v="0.29239999999999999"/>
    <n v="138.88888888888889"/>
    <x v="3"/>
    <x v="39"/>
    <x v="2742"/>
    <d v="2012-05-15T17:16:27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16000"/>
    <n v="835"/>
    <x v="2"/>
    <x v="0"/>
    <s v="USD"/>
    <n v="1330478998"/>
    <n v="1327886998"/>
    <b v="0"/>
    <n v="22"/>
    <b v="0"/>
    <s v="publishing/children's books"/>
    <n v="5.2187499999999998E-2"/>
    <n v="727.27272727272725"/>
    <x v="3"/>
    <x v="39"/>
    <x v="2744"/>
    <d v="2012-02-29T01:29:58"/>
  </r>
  <r>
    <n v="8000"/>
    <n v="1751"/>
    <x v="2"/>
    <x v="0"/>
    <s v="USD"/>
    <n v="1342309368"/>
    <n v="1337125368"/>
    <b v="0"/>
    <n v="49"/>
    <b v="0"/>
    <s v="publishing/children's books"/>
    <n v="0.21887499999999999"/>
    <n v="163.26530612244898"/>
    <x v="3"/>
    <x v="39"/>
    <x v="2745"/>
    <d v="2012-07-14T23:42:48"/>
  </r>
  <r>
    <n v="3000"/>
    <n v="801"/>
    <x v="2"/>
    <x v="0"/>
    <s v="USD"/>
    <n v="1409337911"/>
    <n v="1406745911"/>
    <b v="0"/>
    <n v="19"/>
    <b v="0"/>
    <s v="publishing/children's books"/>
    <n v="0.26700000000000002"/>
    <n v="157.89473684210526"/>
    <x v="3"/>
    <x v="39"/>
    <x v="2746"/>
    <d v="2014-08-29T18:45:11"/>
  </r>
  <r>
    <n v="500"/>
    <n v="140"/>
    <x v="2"/>
    <x v="0"/>
    <s v="USD"/>
    <n v="1339816200"/>
    <n v="1337095997"/>
    <b v="0"/>
    <n v="4"/>
    <b v="0"/>
    <s v="publishing/children's books"/>
    <n v="0.28000000000000003"/>
    <n v="125"/>
    <x v="3"/>
    <x v="39"/>
    <x v="2747"/>
    <d v="2012-06-16T03:10:00"/>
  </r>
  <r>
    <n v="5000"/>
    <n v="53"/>
    <x v="2"/>
    <x v="0"/>
    <s v="USD"/>
    <n v="1472835802"/>
    <n v="1470243802"/>
    <b v="0"/>
    <n v="4"/>
    <b v="0"/>
    <s v="publishing/children's books"/>
    <n v="1.06E-2"/>
    <n v="1250"/>
    <x v="3"/>
    <x v="39"/>
    <x v="2748"/>
    <d v="2016-09-02T17:03:22"/>
  </r>
  <r>
    <n v="10000"/>
    <n v="110"/>
    <x v="2"/>
    <x v="0"/>
    <s v="USD"/>
    <n v="1428171037"/>
    <n v="1425582637"/>
    <b v="0"/>
    <n v="2"/>
    <b v="0"/>
    <s v="publishing/children's books"/>
    <n v="1.0999999999999999E-2"/>
    <n v="5000"/>
    <x v="3"/>
    <x v="39"/>
    <x v="2749"/>
    <d v="2015-04-04T18:10:37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4800"/>
    <n v="550"/>
    <x v="2"/>
    <x v="0"/>
    <s v="USD"/>
    <n v="1324232504"/>
    <n v="1320776504"/>
    <b v="0"/>
    <n v="14"/>
    <b v="0"/>
    <s v="publishing/children's books"/>
    <n v="0.11458333333333333"/>
    <n v="342.85714285714283"/>
    <x v="3"/>
    <x v="39"/>
    <x v="2752"/>
    <d v="2011-12-18T18:21:44"/>
  </r>
  <r>
    <n v="2000"/>
    <n v="380"/>
    <x v="2"/>
    <x v="0"/>
    <s v="USD"/>
    <n v="1346017023"/>
    <n v="1343425023"/>
    <b v="0"/>
    <n v="8"/>
    <b v="0"/>
    <s v="publishing/children's books"/>
    <n v="0.19"/>
    <n v="250"/>
    <x v="3"/>
    <x v="39"/>
    <x v="2753"/>
    <d v="2012-08-26T21:37:03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500"/>
    <n v="260"/>
    <x v="2"/>
    <x v="17"/>
    <s v="EUR"/>
    <n v="1428519527"/>
    <n v="1425927527"/>
    <b v="0"/>
    <n v="15"/>
    <b v="0"/>
    <s v="publishing/children's books"/>
    <n v="0.52"/>
    <n v="33.333333333333336"/>
    <x v="3"/>
    <x v="39"/>
    <x v="2755"/>
    <d v="2015-04-08T18:58:47"/>
  </r>
  <r>
    <n v="10000"/>
    <n v="1048"/>
    <x v="2"/>
    <x v="0"/>
    <s v="USD"/>
    <n v="1389476201"/>
    <n v="1386884201"/>
    <b v="0"/>
    <n v="33"/>
    <b v="0"/>
    <s v="publishing/children's books"/>
    <n v="0.1048"/>
    <n v="303.030303030303"/>
    <x v="3"/>
    <x v="39"/>
    <x v="2756"/>
    <d v="2014-01-11T21:36:41"/>
  </r>
  <r>
    <n v="1500"/>
    <n v="10"/>
    <x v="2"/>
    <x v="0"/>
    <s v="USD"/>
    <n v="1470498332"/>
    <n v="1469202332"/>
    <b v="0"/>
    <n v="2"/>
    <b v="0"/>
    <s v="publishing/children's books"/>
    <n v="6.6666666666666671E-3"/>
    <n v="750"/>
    <x v="3"/>
    <x v="39"/>
    <x v="2757"/>
    <d v="2016-08-06T15:45:32"/>
  </r>
  <r>
    <n v="2000"/>
    <n v="234"/>
    <x v="2"/>
    <x v="2"/>
    <s v="AUD"/>
    <n v="1476095783"/>
    <n v="1474886183"/>
    <b v="0"/>
    <n v="6"/>
    <b v="0"/>
    <s v="publishing/children's books"/>
    <n v="0.11700000000000001"/>
    <n v="333.33333333333331"/>
    <x v="3"/>
    <x v="39"/>
    <x v="2758"/>
    <d v="2016-10-10T10:36:23"/>
  </r>
  <r>
    <n v="1000"/>
    <n v="105"/>
    <x v="2"/>
    <x v="2"/>
    <s v="AUD"/>
    <n v="1468658866"/>
    <n v="1464943666"/>
    <b v="0"/>
    <n v="2"/>
    <b v="0"/>
    <s v="publishing/children's books"/>
    <n v="0.105"/>
    <n v="500"/>
    <x v="3"/>
    <x v="39"/>
    <x v="2759"/>
    <d v="2016-07-16T08:47:46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5000"/>
    <n v="36"/>
    <x v="2"/>
    <x v="0"/>
    <s v="USD"/>
    <n v="1357176693"/>
    <n v="1354584693"/>
    <b v="0"/>
    <n v="4"/>
    <b v="0"/>
    <s v="publishing/children's books"/>
    <n v="7.1999999999999998E-3"/>
    <n v="1250"/>
    <x v="3"/>
    <x v="39"/>
    <x v="2761"/>
    <d v="2013-01-03T01:31:33"/>
  </r>
  <r>
    <n v="3250"/>
    <n v="25"/>
    <x v="2"/>
    <x v="0"/>
    <s v="USD"/>
    <n v="1332114795"/>
    <n v="1326934395"/>
    <b v="0"/>
    <n v="1"/>
    <b v="0"/>
    <s v="publishing/children's books"/>
    <n v="7.6923076923076927E-3"/>
    <n v="3250"/>
    <x v="3"/>
    <x v="39"/>
    <x v="2762"/>
    <d v="2012-03-18T23:53:15"/>
  </r>
  <r>
    <n v="39400"/>
    <n v="90"/>
    <x v="2"/>
    <x v="0"/>
    <s v="USD"/>
    <n v="1369403684"/>
    <n v="1365515684"/>
    <b v="0"/>
    <n v="3"/>
    <b v="0"/>
    <s v="publishing/children's books"/>
    <n v="2.2842639593908631E-3"/>
    <n v="13133.333333333334"/>
    <x v="3"/>
    <x v="39"/>
    <x v="2763"/>
    <d v="2013-05-24T13:54:44"/>
  </r>
  <r>
    <n v="4000"/>
    <n v="45"/>
    <x v="2"/>
    <x v="0"/>
    <s v="USD"/>
    <n v="1338404400"/>
    <n v="1335855631"/>
    <b v="0"/>
    <n v="4"/>
    <b v="0"/>
    <s v="publishing/children's books"/>
    <n v="1.125E-2"/>
    <n v="1000"/>
    <x v="3"/>
    <x v="39"/>
    <x v="2764"/>
    <d v="2012-05-30T19:00:00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5000"/>
    <n v="100"/>
    <x v="2"/>
    <x v="0"/>
    <s v="USD"/>
    <n v="1313078518"/>
    <n v="1310486518"/>
    <b v="0"/>
    <n v="4"/>
    <b v="0"/>
    <s v="publishing/children's books"/>
    <n v="0.02"/>
    <n v="1250"/>
    <x v="3"/>
    <x v="39"/>
    <x v="2766"/>
    <d v="2011-08-11T16:01:58"/>
  </r>
  <r>
    <n v="4000"/>
    <n v="34"/>
    <x v="2"/>
    <x v="5"/>
    <s v="CAD"/>
    <n v="1439766050"/>
    <n v="1434582050"/>
    <b v="0"/>
    <n v="3"/>
    <b v="0"/>
    <s v="publishing/children's books"/>
    <n v="8.5000000000000006E-3"/>
    <n v="1333.3333333333333"/>
    <x v="3"/>
    <x v="39"/>
    <x v="2767"/>
    <d v="2015-08-16T23:00:50"/>
  </r>
  <r>
    <n v="7000"/>
    <n v="1002"/>
    <x v="2"/>
    <x v="0"/>
    <s v="USD"/>
    <n v="1333028723"/>
    <n v="1330440323"/>
    <b v="0"/>
    <n v="34"/>
    <b v="0"/>
    <s v="publishing/children's books"/>
    <n v="0.14314285714285716"/>
    <n v="205.88235294117646"/>
    <x v="3"/>
    <x v="39"/>
    <x v="2768"/>
    <d v="2012-03-29T13:45:23"/>
  </r>
  <r>
    <n v="800"/>
    <n v="2"/>
    <x v="2"/>
    <x v="1"/>
    <s v="GBP"/>
    <n v="1401997790"/>
    <n v="1397677790"/>
    <b v="0"/>
    <n v="2"/>
    <b v="0"/>
    <s v="publishing/children's books"/>
    <n v="2.5000000000000001E-3"/>
    <n v="400"/>
    <x v="3"/>
    <x v="39"/>
    <x v="2769"/>
    <d v="2014-06-05T19:49:50"/>
  </r>
  <r>
    <n v="20000"/>
    <n v="2082.25"/>
    <x v="2"/>
    <x v="0"/>
    <s v="USD"/>
    <n v="1395158130"/>
    <n v="1392569730"/>
    <b v="0"/>
    <n v="33"/>
    <b v="0"/>
    <s v="publishing/children's books"/>
    <n v="0.1041125"/>
    <n v="606.06060606060601"/>
    <x v="3"/>
    <x v="39"/>
    <x v="2770"/>
    <d v="2014-03-18T15:55:30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530"/>
    <n v="1"/>
    <x v="2"/>
    <x v="5"/>
    <s v="CAD"/>
    <n v="1461530721"/>
    <n v="1460666721"/>
    <b v="0"/>
    <n v="1"/>
    <b v="0"/>
    <s v="publishing/children's books"/>
    <n v="1.8867924528301887E-3"/>
    <n v="530"/>
    <x v="3"/>
    <x v="39"/>
    <x v="2773"/>
    <d v="2016-04-24T20:45:21"/>
  </r>
  <r>
    <n v="4000"/>
    <n v="570"/>
    <x v="2"/>
    <x v="0"/>
    <s v="USD"/>
    <n v="1362711728"/>
    <n v="1360119728"/>
    <b v="0"/>
    <n v="13"/>
    <b v="0"/>
    <s v="publishing/children's books"/>
    <n v="0.14249999999999999"/>
    <n v="307.69230769230768"/>
    <x v="3"/>
    <x v="39"/>
    <x v="2774"/>
    <d v="2013-03-08T03:02:08"/>
  </r>
  <r>
    <n v="5000"/>
    <n v="150"/>
    <x v="2"/>
    <x v="0"/>
    <s v="USD"/>
    <n v="1323994754"/>
    <n v="1321402754"/>
    <b v="0"/>
    <n v="2"/>
    <b v="0"/>
    <s v="publishing/children's books"/>
    <n v="0.03"/>
    <n v="2500"/>
    <x v="3"/>
    <x v="39"/>
    <x v="2775"/>
    <d v="2011-12-16T00:19:14"/>
  </r>
  <r>
    <n v="21000"/>
    <n v="1655"/>
    <x v="2"/>
    <x v="0"/>
    <s v="USD"/>
    <n v="1434092876"/>
    <n v="1431414476"/>
    <b v="0"/>
    <n v="36"/>
    <b v="0"/>
    <s v="publishing/children's books"/>
    <n v="7.8809523809523815E-2"/>
    <n v="583.33333333333337"/>
    <x v="3"/>
    <x v="39"/>
    <x v="2776"/>
    <d v="2015-06-12T07:07:56"/>
  </r>
  <r>
    <n v="3000"/>
    <n v="10"/>
    <x v="2"/>
    <x v="0"/>
    <s v="USD"/>
    <n v="1437149004"/>
    <n v="1434557004"/>
    <b v="0"/>
    <n v="1"/>
    <b v="0"/>
    <s v="publishing/children's books"/>
    <n v="3.3333333333333335E-3"/>
    <n v="3000"/>
    <x v="3"/>
    <x v="39"/>
    <x v="2777"/>
    <d v="2015-07-17T16:03:24"/>
  </r>
  <r>
    <n v="5500"/>
    <n v="1405"/>
    <x v="2"/>
    <x v="0"/>
    <s v="USD"/>
    <n v="1409009306"/>
    <n v="1406417306"/>
    <b v="0"/>
    <n v="15"/>
    <b v="0"/>
    <s v="publishing/children's books"/>
    <n v="0.25545454545454543"/>
    <n v="366.66666666666669"/>
    <x v="3"/>
    <x v="39"/>
    <x v="2778"/>
    <d v="2014-08-25T23:28:26"/>
  </r>
  <r>
    <n v="2500"/>
    <n v="53"/>
    <x v="2"/>
    <x v="0"/>
    <s v="USD"/>
    <n v="1448204621"/>
    <n v="1445609021"/>
    <b v="0"/>
    <n v="1"/>
    <b v="0"/>
    <s v="publishing/children's books"/>
    <n v="2.12E-2"/>
    <n v="2500"/>
    <x v="3"/>
    <x v="39"/>
    <x v="2779"/>
    <d v="2015-11-22T15:03:41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1250"/>
    <n v="1316"/>
    <x v="0"/>
    <x v="0"/>
    <s v="USD"/>
    <n v="1423724400"/>
    <n v="1421274954"/>
    <b v="0"/>
    <n v="28"/>
    <b v="1"/>
    <s v="theater/plays"/>
    <n v="1.0528"/>
    <n v="44.642857142857146"/>
    <x v="1"/>
    <x v="6"/>
    <x v="2781"/>
    <d v="2015-02-12T07:00:00"/>
  </r>
  <r>
    <n v="1000"/>
    <n v="1200"/>
    <x v="0"/>
    <x v="0"/>
    <s v="USD"/>
    <n v="1424149140"/>
    <n v="1421964718"/>
    <b v="0"/>
    <n v="18"/>
    <b v="1"/>
    <s v="theater/plays"/>
    <n v="1.2"/>
    <n v="55.555555555555557"/>
    <x v="1"/>
    <x v="6"/>
    <x v="2782"/>
    <d v="2015-02-17T04:59:00"/>
  </r>
  <r>
    <n v="1000"/>
    <n v="1145"/>
    <x v="0"/>
    <x v="1"/>
    <s v="GBP"/>
    <n v="1429793446"/>
    <n v="1428583846"/>
    <b v="0"/>
    <n v="61"/>
    <b v="1"/>
    <s v="theater/plays"/>
    <n v="1.145"/>
    <n v="16.393442622950818"/>
    <x v="1"/>
    <x v="6"/>
    <x v="2783"/>
    <d v="2015-04-23T12:50:46"/>
  </r>
  <r>
    <n v="6000"/>
    <n v="7140"/>
    <x v="0"/>
    <x v="0"/>
    <s v="USD"/>
    <n v="1414608843"/>
    <n v="1412794443"/>
    <b v="0"/>
    <n v="108"/>
    <b v="1"/>
    <s v="theater/plays"/>
    <n v="1.19"/>
    <n v="55.555555555555557"/>
    <x v="1"/>
    <x v="6"/>
    <x v="2784"/>
    <d v="2014-10-29T18:54:03"/>
  </r>
  <r>
    <n v="5000"/>
    <n v="5234"/>
    <x v="0"/>
    <x v="0"/>
    <s v="USD"/>
    <n v="1470430800"/>
    <n v="1467865967"/>
    <b v="0"/>
    <n v="142"/>
    <b v="1"/>
    <s v="theater/plays"/>
    <n v="1.0468"/>
    <n v="35.2112676056338"/>
    <x v="1"/>
    <x v="6"/>
    <x v="2785"/>
    <d v="2016-08-05T21:00:00"/>
  </r>
  <r>
    <n v="2500"/>
    <n v="2946"/>
    <x v="0"/>
    <x v="1"/>
    <s v="GBP"/>
    <n v="1404913180"/>
    <n v="1403703580"/>
    <b v="0"/>
    <n v="74"/>
    <b v="1"/>
    <s v="theater/plays"/>
    <n v="1.1783999999999999"/>
    <n v="33.783783783783782"/>
    <x v="1"/>
    <x v="6"/>
    <x v="2786"/>
    <d v="2014-07-09T13:39:40"/>
  </r>
  <r>
    <n v="1000"/>
    <n v="1197"/>
    <x v="0"/>
    <x v="0"/>
    <s v="USD"/>
    <n v="1405658752"/>
    <n v="1403066752"/>
    <b v="0"/>
    <n v="38"/>
    <b v="1"/>
    <s v="theater/plays"/>
    <n v="1.1970000000000001"/>
    <n v="26.315789473684209"/>
    <x v="1"/>
    <x v="6"/>
    <x v="2787"/>
    <d v="2014-07-18T04:45:52"/>
  </r>
  <r>
    <n v="2000"/>
    <n v="2050"/>
    <x v="0"/>
    <x v="0"/>
    <s v="USD"/>
    <n v="1469811043"/>
    <n v="1467219043"/>
    <b v="0"/>
    <n v="20"/>
    <b v="1"/>
    <s v="theater/plays"/>
    <n v="1.0249999999999999"/>
    <n v="100"/>
    <x v="1"/>
    <x v="6"/>
    <x v="2788"/>
    <d v="2016-07-29T16:50:43"/>
  </r>
  <r>
    <n v="3000"/>
    <n v="3035"/>
    <x v="0"/>
    <x v="0"/>
    <s v="USD"/>
    <n v="1426132800"/>
    <n v="1424477934"/>
    <b v="0"/>
    <n v="24"/>
    <b v="1"/>
    <s v="theater/plays"/>
    <n v="1.0116666666666667"/>
    <n v="125"/>
    <x v="1"/>
    <x v="6"/>
    <x v="2789"/>
    <d v="2015-03-12T04:00:00"/>
  </r>
  <r>
    <n v="3000"/>
    <n v="3160"/>
    <x v="0"/>
    <x v="0"/>
    <s v="USD"/>
    <n v="1423693903"/>
    <n v="1421101903"/>
    <b v="0"/>
    <n v="66"/>
    <b v="1"/>
    <s v="theater/plays"/>
    <n v="1.0533333333333332"/>
    <n v="45.454545454545453"/>
    <x v="1"/>
    <x v="6"/>
    <x v="2790"/>
    <d v="2015-02-11T22:31:43"/>
  </r>
  <r>
    <n v="2000"/>
    <n v="2050"/>
    <x v="0"/>
    <x v="0"/>
    <s v="USD"/>
    <n v="1473393600"/>
    <n v="1470778559"/>
    <b v="0"/>
    <n v="28"/>
    <b v="1"/>
    <s v="theater/plays"/>
    <n v="1.0249999999999999"/>
    <n v="71.428571428571431"/>
    <x v="1"/>
    <x v="6"/>
    <x v="2791"/>
    <d v="2016-09-09T04:00:00"/>
  </r>
  <r>
    <n v="2000"/>
    <n v="2152"/>
    <x v="0"/>
    <x v="0"/>
    <s v="USD"/>
    <n v="1439357559"/>
    <n v="1435469559"/>
    <b v="0"/>
    <n v="24"/>
    <b v="1"/>
    <s v="theater/plays"/>
    <n v="1.0760000000000001"/>
    <n v="83.333333333333329"/>
    <x v="1"/>
    <x v="6"/>
    <x v="2792"/>
    <d v="2015-08-12T05:32:39"/>
  </r>
  <r>
    <n v="10000"/>
    <n v="11056.75"/>
    <x v="0"/>
    <x v="2"/>
    <s v="AUD"/>
    <n v="1437473005"/>
    <n v="1434881005"/>
    <b v="0"/>
    <n v="73"/>
    <b v="1"/>
    <s v="theater/plays"/>
    <n v="1.105675"/>
    <n v="136.98630136986301"/>
    <x v="1"/>
    <x v="6"/>
    <x v="2793"/>
    <d v="2015-07-21T10:03:25"/>
  </r>
  <r>
    <n v="50"/>
    <n v="75"/>
    <x v="0"/>
    <x v="1"/>
    <s v="GBP"/>
    <n v="1457031600"/>
    <n v="1455640559"/>
    <b v="0"/>
    <n v="3"/>
    <b v="1"/>
    <s v="theater/plays"/>
    <n v="1.5"/>
    <n v="16.666666666666668"/>
    <x v="1"/>
    <x v="6"/>
    <x v="2794"/>
    <d v="2016-03-03T19:00:00"/>
  </r>
  <r>
    <n v="700"/>
    <n v="730"/>
    <x v="0"/>
    <x v="0"/>
    <s v="USD"/>
    <n v="1402095600"/>
    <n v="1400675841"/>
    <b v="0"/>
    <n v="20"/>
    <b v="1"/>
    <s v="theater/plays"/>
    <n v="1.0428571428571429"/>
    <n v="35"/>
    <x v="1"/>
    <x v="6"/>
    <x v="2795"/>
    <d v="2014-06-06T23:00:00"/>
  </r>
  <r>
    <n v="800"/>
    <n v="924"/>
    <x v="0"/>
    <x v="1"/>
    <s v="GBP"/>
    <n v="1404564028"/>
    <n v="1401972028"/>
    <b v="0"/>
    <n v="21"/>
    <b v="1"/>
    <s v="theater/plays"/>
    <n v="1.155"/>
    <n v="38.095238095238095"/>
    <x v="1"/>
    <x v="6"/>
    <x v="2796"/>
    <d v="2014-07-05T12:40:28"/>
  </r>
  <r>
    <n v="8000"/>
    <n v="8211.61"/>
    <x v="0"/>
    <x v="1"/>
    <s v="GBP"/>
    <n v="1404858840"/>
    <n v="1402266840"/>
    <b v="0"/>
    <n v="94"/>
    <b v="1"/>
    <s v="theater/plays"/>
    <n v="1.02645125"/>
    <n v="85.106382978723403"/>
    <x v="1"/>
    <x v="6"/>
    <x v="2797"/>
    <d v="2014-07-08T22:34:00"/>
  </r>
  <r>
    <n v="5000"/>
    <n v="5070"/>
    <x v="0"/>
    <x v="1"/>
    <s v="GBP"/>
    <n v="1438358400"/>
    <n v="1437063121"/>
    <b v="0"/>
    <n v="139"/>
    <b v="1"/>
    <s v="theater/plays"/>
    <n v="1.014"/>
    <n v="35.97122302158273"/>
    <x v="1"/>
    <x v="6"/>
    <x v="2798"/>
    <d v="2015-07-31T16:00:00"/>
  </r>
  <r>
    <n v="5000"/>
    <n v="5831.74"/>
    <x v="0"/>
    <x v="1"/>
    <s v="GBP"/>
    <n v="1466179200"/>
    <n v="1463466070"/>
    <b v="0"/>
    <n v="130"/>
    <b v="1"/>
    <s v="theater/plays"/>
    <n v="1.1663479999999999"/>
    <n v="38.46153846153846"/>
    <x v="1"/>
    <x v="6"/>
    <x v="2799"/>
    <d v="2016-06-17T16:00:00"/>
  </r>
  <r>
    <n v="1000"/>
    <n v="1330"/>
    <x v="0"/>
    <x v="1"/>
    <s v="GBP"/>
    <n v="1420377366"/>
    <n v="1415193366"/>
    <b v="0"/>
    <n v="31"/>
    <b v="1"/>
    <s v="theater/plays"/>
    <n v="1.33"/>
    <n v="32.258064516129032"/>
    <x v="1"/>
    <x v="6"/>
    <x v="2800"/>
    <d v="2015-01-04T13:16:06"/>
  </r>
  <r>
    <n v="500"/>
    <n v="666"/>
    <x v="0"/>
    <x v="2"/>
    <s v="AUD"/>
    <n v="1412938800"/>
    <n v="1411019409"/>
    <b v="0"/>
    <n v="13"/>
    <b v="1"/>
    <s v="theater/plays"/>
    <n v="1.3320000000000001"/>
    <n v="38.46153846153846"/>
    <x v="1"/>
    <x v="6"/>
    <x v="2801"/>
    <d v="2014-10-10T11:00:00"/>
  </r>
  <r>
    <n v="3000"/>
    <n v="3055"/>
    <x v="0"/>
    <x v="1"/>
    <s v="GBP"/>
    <n v="1438875107"/>
    <n v="1436283107"/>
    <b v="0"/>
    <n v="90"/>
    <b v="1"/>
    <s v="theater/plays"/>
    <n v="1.0183333333333333"/>
    <n v="33.333333333333336"/>
    <x v="1"/>
    <x v="6"/>
    <x v="2802"/>
    <d v="2015-08-06T15:31:47"/>
  </r>
  <r>
    <n v="10000"/>
    <n v="12795"/>
    <x v="0"/>
    <x v="0"/>
    <s v="USD"/>
    <n v="1437004800"/>
    <n v="1433295276"/>
    <b v="0"/>
    <n v="141"/>
    <b v="1"/>
    <s v="theater/plays"/>
    <n v="1.2795000000000001"/>
    <n v="70.921985815602838"/>
    <x v="1"/>
    <x v="6"/>
    <x v="2803"/>
    <d v="2015-07-16T00:00:00"/>
  </r>
  <r>
    <n v="1000"/>
    <n v="1150"/>
    <x v="0"/>
    <x v="1"/>
    <s v="GBP"/>
    <n v="1411987990"/>
    <n v="1409395990"/>
    <b v="0"/>
    <n v="23"/>
    <b v="1"/>
    <s v="theater/plays"/>
    <n v="1.1499999999999999"/>
    <n v="43.478260869565219"/>
    <x v="1"/>
    <x v="6"/>
    <x v="2804"/>
    <d v="2014-09-29T10:53:10"/>
  </r>
  <r>
    <n v="400"/>
    <n v="440"/>
    <x v="0"/>
    <x v="1"/>
    <s v="GBP"/>
    <n v="1440245273"/>
    <n v="1438085273"/>
    <b v="0"/>
    <n v="18"/>
    <b v="1"/>
    <s v="theater/plays"/>
    <n v="1.1000000000000001"/>
    <n v="22.222222222222221"/>
    <x v="1"/>
    <x v="6"/>
    <x v="2805"/>
    <d v="2015-08-22T12:07:53"/>
  </r>
  <r>
    <n v="3000"/>
    <n v="3363"/>
    <x v="0"/>
    <x v="1"/>
    <s v="GBP"/>
    <n v="1438772400"/>
    <n v="1435645490"/>
    <b v="0"/>
    <n v="76"/>
    <b v="1"/>
    <s v="theater/plays"/>
    <n v="1.121"/>
    <n v="39.473684210526315"/>
    <x v="1"/>
    <x v="6"/>
    <x v="2806"/>
    <d v="2015-08-05T11:00:00"/>
  </r>
  <r>
    <n v="5000"/>
    <n v="6300"/>
    <x v="0"/>
    <x v="0"/>
    <s v="USD"/>
    <n v="1435611438"/>
    <n v="1433019438"/>
    <b v="0"/>
    <n v="93"/>
    <b v="1"/>
    <s v="theater/plays"/>
    <n v="1.26"/>
    <n v="53.763440860215056"/>
    <x v="1"/>
    <x v="6"/>
    <x v="2807"/>
    <d v="2015-06-29T20:57:18"/>
  </r>
  <r>
    <n v="4500"/>
    <n v="4511"/>
    <x v="0"/>
    <x v="0"/>
    <s v="USD"/>
    <n v="1440274735"/>
    <n v="1437682735"/>
    <b v="0"/>
    <n v="69"/>
    <b v="1"/>
    <s v="theater/plays"/>
    <n v="1.0024444444444445"/>
    <n v="65.217391304347828"/>
    <x v="1"/>
    <x v="6"/>
    <x v="2808"/>
    <d v="2015-08-22T20:18:55"/>
  </r>
  <r>
    <n v="2500"/>
    <n v="2560"/>
    <x v="0"/>
    <x v="0"/>
    <s v="USD"/>
    <n v="1459348740"/>
    <n v="1458647725"/>
    <b v="0"/>
    <n v="21"/>
    <b v="1"/>
    <s v="theater/plays"/>
    <n v="1.024"/>
    <n v="119.04761904761905"/>
    <x v="1"/>
    <x v="6"/>
    <x v="2809"/>
    <d v="2016-03-30T14:39:00"/>
  </r>
  <r>
    <n v="2500"/>
    <n v="2705"/>
    <x v="0"/>
    <x v="0"/>
    <s v="USD"/>
    <n v="1401595140"/>
    <n v="1398828064"/>
    <b v="0"/>
    <n v="57"/>
    <b v="1"/>
    <s v="theater/plays"/>
    <n v="1.0820000000000001"/>
    <n v="43.859649122807021"/>
    <x v="1"/>
    <x v="6"/>
    <x v="2810"/>
    <d v="2014-06-01T03:59:00"/>
  </r>
  <r>
    <n v="10000"/>
    <n v="10027"/>
    <x v="0"/>
    <x v="1"/>
    <s v="GBP"/>
    <n v="1424692503"/>
    <n v="1422100503"/>
    <b v="0"/>
    <n v="108"/>
    <b v="1"/>
    <s v="theater/plays"/>
    <n v="1.0026999999999999"/>
    <n v="92.592592592592595"/>
    <x v="1"/>
    <x v="6"/>
    <x v="2811"/>
    <d v="2015-02-23T11:55:03"/>
  </r>
  <r>
    <n v="5000"/>
    <n v="5665"/>
    <x v="0"/>
    <x v="5"/>
    <s v="CAD"/>
    <n v="1428292800"/>
    <n v="1424368298"/>
    <b v="0"/>
    <n v="83"/>
    <b v="1"/>
    <s v="theater/plays"/>
    <n v="1.133"/>
    <n v="60.24096385542169"/>
    <x v="1"/>
    <x v="6"/>
    <x v="2812"/>
    <d v="2015-04-06T04:00:00"/>
  </r>
  <r>
    <n v="2800"/>
    <n v="3572.12"/>
    <x v="0"/>
    <x v="0"/>
    <s v="USD"/>
    <n v="1481737761"/>
    <n v="1479577761"/>
    <b v="0"/>
    <n v="96"/>
    <b v="1"/>
    <s v="theater/plays"/>
    <n v="1.2757571428571428"/>
    <n v="29.166666666666668"/>
    <x v="1"/>
    <x v="6"/>
    <x v="2813"/>
    <d v="2016-12-14T17:49:21"/>
  </r>
  <r>
    <n v="1500"/>
    <n v="1616"/>
    <x v="0"/>
    <x v="1"/>
    <s v="GBP"/>
    <n v="1431164115"/>
    <n v="1428572115"/>
    <b v="0"/>
    <n v="64"/>
    <b v="1"/>
    <s v="theater/plays"/>
    <n v="1.0773333333333333"/>
    <n v="23.4375"/>
    <x v="1"/>
    <x v="6"/>
    <x v="2814"/>
    <d v="2015-05-09T09:35:15"/>
  </r>
  <r>
    <n v="250"/>
    <n v="605"/>
    <x v="0"/>
    <x v="5"/>
    <s v="CAD"/>
    <n v="1470595109"/>
    <n v="1468003109"/>
    <b v="0"/>
    <n v="14"/>
    <b v="1"/>
    <s v="theater/plays"/>
    <n v="2.42"/>
    <n v="17.857142857142858"/>
    <x v="1"/>
    <x v="6"/>
    <x v="2815"/>
    <d v="2016-08-07T18:38:29"/>
  </r>
  <r>
    <n v="3000"/>
    <n v="4247"/>
    <x v="0"/>
    <x v="1"/>
    <s v="GBP"/>
    <n v="1438531200"/>
    <n v="1435921992"/>
    <b v="0"/>
    <n v="169"/>
    <b v="1"/>
    <s v="theater/plays"/>
    <n v="1.4156666666666666"/>
    <n v="17.751479289940828"/>
    <x v="1"/>
    <x v="6"/>
    <x v="2816"/>
    <d v="2015-08-02T16:00:00"/>
  </r>
  <r>
    <n v="600"/>
    <n v="780"/>
    <x v="0"/>
    <x v="1"/>
    <s v="GBP"/>
    <n v="1425136462"/>
    <n v="1421680462"/>
    <b v="0"/>
    <n v="33"/>
    <b v="1"/>
    <s v="theater/plays"/>
    <n v="1.3"/>
    <n v="18.181818181818183"/>
    <x v="1"/>
    <x v="6"/>
    <x v="2817"/>
    <d v="2015-02-28T15:14:22"/>
  </r>
  <r>
    <n v="10000"/>
    <n v="10603"/>
    <x v="0"/>
    <x v="0"/>
    <s v="USD"/>
    <n v="1443018086"/>
    <n v="1441290086"/>
    <b v="0"/>
    <n v="102"/>
    <b v="1"/>
    <s v="theater/plays"/>
    <n v="1.0603"/>
    <n v="98.039215686274517"/>
    <x v="1"/>
    <x v="6"/>
    <x v="2818"/>
    <d v="2015-09-23T14:21:26"/>
  </r>
  <r>
    <n v="5000"/>
    <n v="5240"/>
    <x v="0"/>
    <x v="1"/>
    <s v="GBP"/>
    <n v="1434285409"/>
    <n v="1431693409"/>
    <b v="0"/>
    <n v="104"/>
    <b v="1"/>
    <s v="theater/plays"/>
    <n v="1.048"/>
    <n v="48.07692307692308"/>
    <x v="1"/>
    <x v="6"/>
    <x v="2819"/>
    <d v="2015-06-14T12:36:49"/>
  </r>
  <r>
    <n v="200"/>
    <n v="272"/>
    <x v="0"/>
    <x v="1"/>
    <s v="GBP"/>
    <n v="1456444800"/>
    <n v="1454337589"/>
    <b v="0"/>
    <n v="20"/>
    <b v="1"/>
    <s v="theater/plays"/>
    <n v="1.36"/>
    <n v="10"/>
    <x v="1"/>
    <x v="6"/>
    <x v="2820"/>
    <d v="2016-02-26T00:00:00"/>
  </r>
  <r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100"/>
    <n v="124"/>
    <x v="0"/>
    <x v="1"/>
    <s v="GBP"/>
    <n v="1427842740"/>
    <n v="1425428206"/>
    <b v="0"/>
    <n v="14"/>
    <b v="1"/>
    <s v="theater/plays"/>
    <n v="1.24"/>
    <n v="7.1428571428571432"/>
    <x v="1"/>
    <x v="6"/>
    <x v="2823"/>
    <d v="2015-03-31T22:59:00"/>
  </r>
  <r>
    <n v="650"/>
    <n v="760"/>
    <x v="0"/>
    <x v="0"/>
    <s v="USD"/>
    <n v="1434159780"/>
    <n v="1431412196"/>
    <b v="0"/>
    <n v="15"/>
    <b v="1"/>
    <s v="theater/plays"/>
    <n v="1.1692307692307693"/>
    <n v="43.333333333333336"/>
    <x v="1"/>
    <x v="6"/>
    <x v="2824"/>
    <d v="2015-06-13T01:43:00"/>
  </r>
  <r>
    <n v="3000"/>
    <n v="3100"/>
    <x v="0"/>
    <x v="1"/>
    <s v="GBP"/>
    <n v="1449255686"/>
    <n v="1446663686"/>
    <b v="0"/>
    <n v="51"/>
    <b v="1"/>
    <s v="theater/plays"/>
    <n v="1.0333333333333334"/>
    <n v="58.823529411764703"/>
    <x v="1"/>
    <x v="6"/>
    <x v="2825"/>
    <d v="2015-12-04T19:01:26"/>
  </r>
  <r>
    <n v="2000"/>
    <n v="2155"/>
    <x v="0"/>
    <x v="0"/>
    <s v="USD"/>
    <n v="1436511600"/>
    <n v="1434415812"/>
    <b v="0"/>
    <n v="19"/>
    <b v="1"/>
    <s v="theater/plays"/>
    <n v="1.0774999999999999"/>
    <n v="105.26315789473684"/>
    <x v="1"/>
    <x v="6"/>
    <x v="2826"/>
    <d v="2015-07-10T07:00:00"/>
  </r>
  <r>
    <n v="2000"/>
    <n v="2405"/>
    <x v="0"/>
    <x v="0"/>
    <s v="USD"/>
    <n v="1464971400"/>
    <n v="1462379066"/>
    <b v="0"/>
    <n v="23"/>
    <b v="1"/>
    <s v="theater/plays"/>
    <n v="1.2024999999999999"/>
    <n v="86.956521739130437"/>
    <x v="1"/>
    <x v="6"/>
    <x v="2827"/>
    <d v="2016-06-03T16:30:00"/>
  </r>
  <r>
    <n v="9500"/>
    <n v="9536"/>
    <x v="0"/>
    <x v="1"/>
    <s v="GBP"/>
    <n v="1443826800"/>
    <n v="1441606869"/>
    <b v="0"/>
    <n v="97"/>
    <b v="1"/>
    <s v="theater/plays"/>
    <n v="1.0037894736842106"/>
    <n v="97.9381443298969"/>
    <x v="1"/>
    <x v="6"/>
    <x v="2828"/>
    <d v="2015-10-02T23:00:00"/>
  </r>
  <r>
    <n v="2500"/>
    <n v="2663"/>
    <x v="0"/>
    <x v="1"/>
    <s v="GBP"/>
    <n v="1464863118"/>
    <n v="1462443918"/>
    <b v="0"/>
    <n v="76"/>
    <b v="1"/>
    <s v="theater/plays"/>
    <n v="1.0651999999999999"/>
    <n v="32.89473684210526"/>
    <x v="1"/>
    <x v="6"/>
    <x v="2829"/>
    <d v="2016-06-02T10:25:18"/>
  </r>
  <r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3000"/>
    <n v="3320"/>
    <x v="0"/>
    <x v="0"/>
    <s v="USD"/>
    <n v="1437076070"/>
    <n v="1434484070"/>
    <b v="0"/>
    <n v="52"/>
    <b v="1"/>
    <s v="theater/plays"/>
    <n v="1.1066666666666667"/>
    <n v="57.692307692307693"/>
    <x v="1"/>
    <x v="6"/>
    <x v="2831"/>
    <d v="2015-07-16T19:47:50"/>
  </r>
  <r>
    <n v="2500"/>
    <n v="2867.99"/>
    <x v="0"/>
    <x v="1"/>
    <s v="GBP"/>
    <n v="1416780000"/>
    <n v="1414342894"/>
    <b v="0"/>
    <n v="95"/>
    <b v="1"/>
    <s v="theater/plays"/>
    <n v="1.1471959999999999"/>
    <n v="26.315789473684209"/>
    <x v="1"/>
    <x v="6"/>
    <x v="2832"/>
    <d v="2014-11-23T22:00:00"/>
  </r>
  <r>
    <n v="2700"/>
    <n v="2923"/>
    <x v="0"/>
    <x v="0"/>
    <s v="USD"/>
    <n v="1444528800"/>
    <n v="1442804633"/>
    <b v="0"/>
    <n v="35"/>
    <b v="1"/>
    <s v="theater/plays"/>
    <n v="1.0825925925925926"/>
    <n v="77.142857142857139"/>
    <x v="1"/>
    <x v="6"/>
    <x v="2833"/>
    <d v="2015-10-11T02:00:00"/>
  </r>
  <r>
    <n v="800"/>
    <n v="1360"/>
    <x v="0"/>
    <x v="1"/>
    <s v="GBP"/>
    <n v="1422658930"/>
    <n v="1421362930"/>
    <b v="0"/>
    <n v="21"/>
    <b v="1"/>
    <s v="theater/plays"/>
    <n v="1.7"/>
    <n v="38.095238095238095"/>
    <x v="1"/>
    <x v="6"/>
    <x v="2834"/>
    <d v="2015-01-30T23:02:10"/>
  </r>
  <r>
    <n v="1000"/>
    <n v="1870.99"/>
    <x v="0"/>
    <x v="1"/>
    <s v="GBP"/>
    <n v="1449273600"/>
    <n v="1446742417"/>
    <b v="0"/>
    <n v="93"/>
    <b v="1"/>
    <s v="theater/plays"/>
    <n v="1.8709899999999999"/>
    <n v="10.75268817204301"/>
    <x v="1"/>
    <x v="6"/>
    <x v="2835"/>
    <d v="2015-12-05T00:00:00"/>
  </r>
  <r>
    <n v="450"/>
    <n v="485"/>
    <x v="0"/>
    <x v="0"/>
    <s v="USD"/>
    <n v="1487393940"/>
    <n v="1484115418"/>
    <b v="0"/>
    <n v="11"/>
    <b v="1"/>
    <s v="theater/plays"/>
    <n v="1.0777777777777777"/>
    <n v="40.909090909090907"/>
    <x v="1"/>
    <x v="6"/>
    <x v="2836"/>
    <d v="2017-02-18T04:59:00"/>
  </r>
  <r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000"/>
    <n v="2405"/>
    <x v="0"/>
    <x v="0"/>
    <s v="USD"/>
    <n v="1407967200"/>
    <n v="1406039696"/>
    <b v="0"/>
    <n v="54"/>
    <b v="1"/>
    <s v="theater/plays"/>
    <n v="1.2024999999999999"/>
    <n v="37.037037037037038"/>
    <x v="1"/>
    <x v="6"/>
    <x v="2838"/>
    <d v="2014-08-13T22:00:00"/>
  </r>
  <r>
    <n v="3500"/>
    <n v="3900"/>
    <x v="0"/>
    <x v="0"/>
    <s v="USD"/>
    <n v="1408942740"/>
    <n v="1406958354"/>
    <b v="0"/>
    <n v="31"/>
    <b v="1"/>
    <s v="theater/plays"/>
    <n v="1.1142857142857143"/>
    <n v="112.90322580645162"/>
    <x v="1"/>
    <x v="6"/>
    <x v="2839"/>
    <d v="2014-08-25T04:59:00"/>
  </r>
  <r>
    <n v="2500"/>
    <n v="2600"/>
    <x v="0"/>
    <x v="1"/>
    <s v="GBP"/>
    <n v="1426698000"/>
    <n v="1424825479"/>
    <b v="0"/>
    <n v="132"/>
    <b v="1"/>
    <s v="theater/plays"/>
    <n v="1.04"/>
    <n v="18.939393939393938"/>
    <x v="1"/>
    <x v="6"/>
    <x v="2840"/>
    <d v="2015-03-18T17:00:00"/>
  </r>
  <r>
    <n v="1000"/>
    <n v="10"/>
    <x v="2"/>
    <x v="1"/>
    <s v="GBP"/>
    <n v="1450032297"/>
    <n v="1444844697"/>
    <b v="0"/>
    <n v="1"/>
    <b v="0"/>
    <s v="theater/plays"/>
    <n v="0.01"/>
    <n v="1000"/>
    <x v="1"/>
    <x v="6"/>
    <x v="2841"/>
    <d v="2015-12-13T18:44:57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550"/>
    <n v="30"/>
    <x v="2"/>
    <x v="15"/>
    <s v="EUR"/>
    <n v="1483535180"/>
    <n v="1480943180"/>
    <b v="0"/>
    <n v="1"/>
    <b v="0"/>
    <s v="theater/plays"/>
    <n v="5.4545454545454543E-2"/>
    <n v="550"/>
    <x v="1"/>
    <x v="6"/>
    <x v="2844"/>
    <d v="2017-01-04T13:06:20"/>
  </r>
  <r>
    <n v="7500"/>
    <n v="2366"/>
    <x v="2"/>
    <x v="0"/>
    <s v="USD"/>
    <n v="1433723033"/>
    <n v="1428539033"/>
    <b v="0"/>
    <n v="39"/>
    <b v="0"/>
    <s v="theater/plays"/>
    <n v="0.31546666666666667"/>
    <n v="192.30769230769232"/>
    <x v="1"/>
    <x v="6"/>
    <x v="2845"/>
    <d v="2015-06-08T00:23:53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35000"/>
    <n v="70"/>
    <x v="2"/>
    <x v="0"/>
    <s v="USD"/>
    <n v="1432913659"/>
    <n v="1430321659"/>
    <b v="0"/>
    <n v="3"/>
    <b v="0"/>
    <s v="theater/plays"/>
    <n v="2E-3"/>
    <n v="11666.666666666666"/>
    <x v="1"/>
    <x v="6"/>
    <x v="2848"/>
    <d v="2015-05-29T15:34:19"/>
  </r>
  <r>
    <n v="500"/>
    <n v="5"/>
    <x v="2"/>
    <x v="1"/>
    <s v="GBP"/>
    <n v="1461406600"/>
    <n v="1458814600"/>
    <b v="0"/>
    <n v="1"/>
    <b v="0"/>
    <s v="theater/plays"/>
    <n v="0.01"/>
    <n v="500"/>
    <x v="1"/>
    <x v="6"/>
    <x v="2849"/>
    <d v="2016-04-23T10:16:40"/>
  </r>
  <r>
    <n v="8000"/>
    <n v="311"/>
    <x v="2"/>
    <x v="0"/>
    <s v="USD"/>
    <n v="1409962211"/>
    <n v="1407370211"/>
    <b v="0"/>
    <n v="13"/>
    <b v="0"/>
    <s v="theater/plays"/>
    <n v="3.8875E-2"/>
    <n v="615.38461538461536"/>
    <x v="1"/>
    <x v="6"/>
    <x v="2850"/>
    <d v="2014-09-06T00:10:11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5000"/>
    <n v="95"/>
    <x v="2"/>
    <x v="0"/>
    <s v="USD"/>
    <n v="1403312703"/>
    <n v="1400720703"/>
    <b v="0"/>
    <n v="6"/>
    <b v="0"/>
    <s v="theater/plays"/>
    <n v="1.9E-2"/>
    <n v="833.33333333333337"/>
    <x v="1"/>
    <x v="6"/>
    <x v="2852"/>
    <d v="2014-06-21T01:05:03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1000"/>
    <n v="417"/>
    <x v="2"/>
    <x v="1"/>
    <s v="GBP"/>
    <n v="1431018719"/>
    <n v="1429290719"/>
    <b v="0"/>
    <n v="14"/>
    <b v="0"/>
    <s v="theater/plays"/>
    <n v="0.41699999999999998"/>
    <n v="71.428571428571431"/>
    <x v="1"/>
    <x v="6"/>
    <x v="2854"/>
    <d v="2015-05-07T17:11:59"/>
  </r>
  <r>
    <n v="600"/>
    <n v="300"/>
    <x v="2"/>
    <x v="0"/>
    <s v="USD"/>
    <n v="1454110440"/>
    <n v="1451607071"/>
    <b v="0"/>
    <n v="5"/>
    <b v="0"/>
    <s v="theater/plays"/>
    <n v="0.5"/>
    <n v="120"/>
    <x v="1"/>
    <x v="6"/>
    <x v="2855"/>
    <d v="2016-01-29T23:34:00"/>
  </r>
  <r>
    <n v="3000"/>
    <n v="146"/>
    <x v="2"/>
    <x v="0"/>
    <s v="USD"/>
    <n v="1439069640"/>
    <n v="1433897647"/>
    <b v="0"/>
    <n v="6"/>
    <b v="0"/>
    <s v="theater/plays"/>
    <n v="4.8666666666666664E-2"/>
    <n v="500"/>
    <x v="1"/>
    <x v="6"/>
    <x v="2856"/>
    <d v="2015-08-08T21:34:00"/>
  </r>
  <r>
    <n v="38000"/>
    <n v="7500"/>
    <x v="2"/>
    <x v="14"/>
    <s v="MXN"/>
    <n v="1487613600"/>
    <n v="1482444295"/>
    <b v="0"/>
    <n v="15"/>
    <b v="0"/>
    <s v="theater/plays"/>
    <n v="0.19736842105263158"/>
    <n v="2533.3333333333335"/>
    <x v="1"/>
    <x v="6"/>
    <x v="2857"/>
    <d v="2017-02-20T18:00:00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000"/>
    <n v="35"/>
    <x v="2"/>
    <x v="2"/>
    <s v="AUD"/>
    <n v="1444984904"/>
    <n v="1439800904"/>
    <b v="0"/>
    <n v="1"/>
    <b v="0"/>
    <s v="theater/plays"/>
    <n v="1.7500000000000002E-2"/>
    <n v="2000"/>
    <x v="1"/>
    <x v="6"/>
    <x v="2859"/>
    <d v="2015-10-16T08:41:44"/>
  </r>
  <r>
    <n v="4000"/>
    <n v="266"/>
    <x v="2"/>
    <x v="0"/>
    <s v="USD"/>
    <n v="1466363576"/>
    <n v="1461179576"/>
    <b v="0"/>
    <n v="9"/>
    <b v="0"/>
    <s v="theater/plays"/>
    <n v="6.6500000000000004E-2"/>
    <n v="444.44444444444446"/>
    <x v="1"/>
    <x v="6"/>
    <x v="2860"/>
    <d v="2016-06-19T19:12:56"/>
  </r>
  <r>
    <n v="250"/>
    <n v="80"/>
    <x v="2"/>
    <x v="2"/>
    <s v="AUD"/>
    <n v="1443103848"/>
    <n v="1441894248"/>
    <b v="0"/>
    <n v="3"/>
    <b v="0"/>
    <s v="theater/plays"/>
    <n v="0.32"/>
    <n v="83.333333333333329"/>
    <x v="1"/>
    <x v="6"/>
    <x v="2861"/>
    <d v="2015-09-24T14:10:48"/>
  </r>
  <r>
    <n v="12700"/>
    <n v="55"/>
    <x v="2"/>
    <x v="0"/>
    <s v="USD"/>
    <n v="1403636229"/>
    <n v="1401044229"/>
    <b v="0"/>
    <n v="3"/>
    <b v="0"/>
    <s v="theater/plays"/>
    <n v="4.3307086614173228E-3"/>
    <n v="4233.333333333333"/>
    <x v="1"/>
    <x v="6"/>
    <x v="2862"/>
    <d v="2014-06-24T18:57:09"/>
  </r>
  <r>
    <n v="50000"/>
    <n v="20"/>
    <x v="2"/>
    <x v="0"/>
    <s v="USD"/>
    <n v="1410279123"/>
    <n v="1405095123"/>
    <b v="0"/>
    <n v="1"/>
    <b v="0"/>
    <s v="theater/plays"/>
    <n v="4.0000000000000002E-4"/>
    <n v="50000"/>
    <x v="1"/>
    <x v="6"/>
    <x v="2863"/>
    <d v="2014-09-09T16:12:03"/>
  </r>
  <r>
    <n v="2500"/>
    <n v="40"/>
    <x v="2"/>
    <x v="1"/>
    <s v="GBP"/>
    <n v="1437139080"/>
    <n v="1434552207"/>
    <b v="0"/>
    <n v="3"/>
    <b v="0"/>
    <s v="theater/plays"/>
    <n v="1.6E-2"/>
    <n v="833.33333333333337"/>
    <x v="1"/>
    <x v="6"/>
    <x v="2864"/>
    <d v="2015-07-17T13:18:00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5000"/>
    <n v="45"/>
    <x v="2"/>
    <x v="0"/>
    <s v="USD"/>
    <n v="1476482400"/>
    <n v="1473893721"/>
    <b v="0"/>
    <n v="2"/>
    <b v="0"/>
    <s v="theater/plays"/>
    <n v="8.9999999999999993E-3"/>
    <n v="2500"/>
    <x v="1"/>
    <x v="6"/>
    <x v="2866"/>
    <d v="2016-10-14T22:00:00"/>
  </r>
  <r>
    <n v="2500"/>
    <n v="504"/>
    <x v="2"/>
    <x v="0"/>
    <s v="USD"/>
    <n v="1467604800"/>
    <n v="1465533672"/>
    <b v="0"/>
    <n v="10"/>
    <b v="0"/>
    <s v="theater/plays"/>
    <n v="0.2016"/>
    <n v="250"/>
    <x v="1"/>
    <x v="6"/>
    <x v="2867"/>
    <d v="2016-07-04T04:00:00"/>
  </r>
  <r>
    <n v="15000"/>
    <n v="6301.76"/>
    <x v="2"/>
    <x v="0"/>
    <s v="USD"/>
    <n v="1475697054"/>
    <n v="1473105054"/>
    <b v="0"/>
    <n v="60"/>
    <b v="0"/>
    <s v="theater/plays"/>
    <n v="0.42011733333333334"/>
    <n v="250"/>
    <x v="1"/>
    <x v="6"/>
    <x v="2868"/>
    <d v="2016-10-05T19:50:54"/>
  </r>
  <r>
    <n v="20000"/>
    <n v="177"/>
    <x v="2"/>
    <x v="0"/>
    <s v="USD"/>
    <n v="1468937681"/>
    <n v="1466345681"/>
    <b v="0"/>
    <n v="5"/>
    <b v="0"/>
    <s v="theater/plays"/>
    <n v="8.8500000000000002E-3"/>
    <n v="4000"/>
    <x v="1"/>
    <x v="6"/>
    <x v="2869"/>
    <d v="2016-07-19T14:14:41"/>
  </r>
  <r>
    <n v="5000"/>
    <n v="750"/>
    <x v="2"/>
    <x v="0"/>
    <s v="USD"/>
    <n v="1400301165"/>
    <n v="1397709165"/>
    <b v="0"/>
    <n v="9"/>
    <b v="0"/>
    <s v="theater/plays"/>
    <n v="0.15"/>
    <n v="555.55555555555554"/>
    <x v="1"/>
    <x v="6"/>
    <x v="2870"/>
    <d v="2014-05-17T04:32:45"/>
  </r>
  <r>
    <n v="10000"/>
    <n v="467"/>
    <x v="2"/>
    <x v="0"/>
    <s v="USD"/>
    <n v="1419183813"/>
    <n v="1417455813"/>
    <b v="0"/>
    <n v="13"/>
    <b v="0"/>
    <s v="theater/plays"/>
    <n v="4.6699999999999998E-2"/>
    <n v="769.23076923076928"/>
    <x v="1"/>
    <x v="6"/>
    <x v="2871"/>
    <d v="2014-12-21T17:43:33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500"/>
    <n v="953"/>
    <x v="2"/>
    <x v="0"/>
    <s v="USD"/>
    <n v="1422473831"/>
    <n v="1419881831"/>
    <b v="0"/>
    <n v="8"/>
    <b v="0"/>
    <s v="theater/plays"/>
    <n v="0.38119999999999998"/>
    <n v="312.5"/>
    <x v="1"/>
    <x v="6"/>
    <x v="2873"/>
    <d v="2015-01-28T19:37:11"/>
  </r>
  <r>
    <n v="5000"/>
    <n v="271"/>
    <x v="2"/>
    <x v="0"/>
    <s v="USD"/>
    <n v="1484684186"/>
    <n v="1482092186"/>
    <b v="0"/>
    <n v="3"/>
    <b v="0"/>
    <s v="theater/plays"/>
    <n v="5.4199999999999998E-2"/>
    <n v="1666.6666666666667"/>
    <x v="1"/>
    <x v="6"/>
    <x v="2874"/>
    <d v="2017-01-17T20:16:26"/>
  </r>
  <r>
    <n v="20000"/>
    <n v="7"/>
    <x v="2"/>
    <x v="0"/>
    <s v="USD"/>
    <n v="1462417493"/>
    <n v="1459825493"/>
    <b v="0"/>
    <n v="3"/>
    <b v="0"/>
    <s v="theater/plays"/>
    <n v="3.5E-4"/>
    <n v="6666.666666666667"/>
    <x v="1"/>
    <x v="6"/>
    <x v="2875"/>
    <d v="2016-05-05T03:04:53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6000"/>
    <n v="650"/>
    <x v="2"/>
    <x v="0"/>
    <s v="USD"/>
    <n v="1480525200"/>
    <n v="1477781724"/>
    <b v="0"/>
    <n v="6"/>
    <b v="0"/>
    <s v="theater/plays"/>
    <n v="0.10833333333333334"/>
    <n v="1000"/>
    <x v="1"/>
    <x v="6"/>
    <x v="2877"/>
    <d v="2016-11-30T17:00:00"/>
  </r>
  <r>
    <n v="3000"/>
    <n v="63"/>
    <x v="2"/>
    <x v="1"/>
    <s v="GBP"/>
    <n v="1435934795"/>
    <n v="1430750795"/>
    <b v="0"/>
    <n v="4"/>
    <b v="0"/>
    <s v="theater/plays"/>
    <n v="2.1000000000000001E-2"/>
    <n v="750"/>
    <x v="1"/>
    <x v="6"/>
    <x v="2878"/>
    <d v="2015-07-03T14:46:35"/>
  </r>
  <r>
    <n v="11200"/>
    <n v="29"/>
    <x v="2"/>
    <x v="0"/>
    <s v="USD"/>
    <n v="1453310661"/>
    <n v="1450718661"/>
    <b v="0"/>
    <n v="1"/>
    <b v="0"/>
    <s v="theater/plays"/>
    <n v="2.5892857142857141E-3"/>
    <n v="11200"/>
    <x v="1"/>
    <x v="6"/>
    <x v="2879"/>
    <d v="2016-01-20T17:24:21"/>
  </r>
  <r>
    <n v="12000"/>
    <n v="2800"/>
    <x v="2"/>
    <x v="0"/>
    <s v="USD"/>
    <n v="1440090300"/>
    <n v="1436305452"/>
    <b v="0"/>
    <n v="29"/>
    <b v="0"/>
    <s v="theater/plays"/>
    <n v="0.23333333333333334"/>
    <n v="413.79310344827587"/>
    <x v="1"/>
    <x v="6"/>
    <x v="2880"/>
    <d v="2015-08-20T17:05:00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750"/>
    <n v="252"/>
    <x v="2"/>
    <x v="0"/>
    <s v="USD"/>
    <n v="1462112318"/>
    <n v="1459520318"/>
    <b v="0"/>
    <n v="4"/>
    <b v="0"/>
    <s v="theater/plays"/>
    <n v="0.33600000000000002"/>
    <n v="187.5"/>
    <x v="1"/>
    <x v="6"/>
    <x v="2882"/>
    <d v="2016-05-01T14:18:38"/>
  </r>
  <r>
    <n v="10000"/>
    <n v="1908"/>
    <x v="2"/>
    <x v="0"/>
    <s v="USD"/>
    <n v="1454734740"/>
    <n v="1451684437"/>
    <b v="0"/>
    <n v="5"/>
    <b v="0"/>
    <s v="theater/plays"/>
    <n v="0.1908"/>
    <n v="2000"/>
    <x v="1"/>
    <x v="6"/>
    <x v="2883"/>
    <d v="2016-02-06T04:59:00"/>
  </r>
  <r>
    <n v="45000"/>
    <n v="185"/>
    <x v="2"/>
    <x v="0"/>
    <s v="USD"/>
    <n v="1417800435"/>
    <n v="1415208435"/>
    <b v="0"/>
    <n v="4"/>
    <b v="0"/>
    <s v="theater/plays"/>
    <n v="4.1111111111111114E-3"/>
    <n v="11250"/>
    <x v="1"/>
    <x v="6"/>
    <x v="2884"/>
    <d v="2014-12-05T17:27:15"/>
  </r>
  <r>
    <n v="400"/>
    <n v="130"/>
    <x v="2"/>
    <x v="0"/>
    <s v="USD"/>
    <n v="1426294201"/>
    <n v="1423705801"/>
    <b v="0"/>
    <n v="5"/>
    <b v="0"/>
    <s v="theater/plays"/>
    <n v="0.32500000000000001"/>
    <n v="80"/>
    <x v="1"/>
    <x v="6"/>
    <x v="2885"/>
    <d v="2015-03-14T00:50:01"/>
  </r>
  <r>
    <n v="200"/>
    <n v="10"/>
    <x v="2"/>
    <x v="0"/>
    <s v="USD"/>
    <n v="1442635140"/>
    <n v="1442243484"/>
    <b v="0"/>
    <n v="1"/>
    <b v="0"/>
    <s v="theater/plays"/>
    <n v="0.05"/>
    <n v="200"/>
    <x v="1"/>
    <x v="6"/>
    <x v="2886"/>
    <d v="2015-09-19T03:59:00"/>
  </r>
  <r>
    <n v="3000"/>
    <n v="5"/>
    <x v="2"/>
    <x v="0"/>
    <s v="USD"/>
    <n v="1420971324"/>
    <n v="1418379324"/>
    <b v="0"/>
    <n v="1"/>
    <b v="0"/>
    <s v="theater/plays"/>
    <n v="1.6666666666666668E-3"/>
    <n v="3000"/>
    <x v="1"/>
    <x v="6"/>
    <x v="2887"/>
    <d v="2015-01-11T10:15:24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3000"/>
    <n v="1142"/>
    <x v="2"/>
    <x v="0"/>
    <s v="USD"/>
    <n v="1409344985"/>
    <n v="1406752985"/>
    <b v="0"/>
    <n v="14"/>
    <b v="0"/>
    <s v="theater/plays"/>
    <n v="0.38066666666666665"/>
    <n v="214.28571428571428"/>
    <x v="1"/>
    <x v="6"/>
    <x v="2889"/>
    <d v="2014-08-29T20:43:05"/>
  </r>
  <r>
    <n v="2000"/>
    <n v="21"/>
    <x v="2"/>
    <x v="0"/>
    <s v="USD"/>
    <n v="1407553200"/>
    <n v="1405100992"/>
    <b v="0"/>
    <n v="3"/>
    <b v="0"/>
    <s v="theater/plays"/>
    <n v="1.0500000000000001E-2"/>
    <n v="666.66666666666663"/>
    <x v="1"/>
    <x v="6"/>
    <x v="2890"/>
    <d v="2014-08-09T03:00:00"/>
  </r>
  <r>
    <n v="10000"/>
    <n v="273"/>
    <x v="2"/>
    <x v="0"/>
    <s v="USD"/>
    <n v="1460751128"/>
    <n v="1455570728"/>
    <b v="0"/>
    <n v="10"/>
    <b v="0"/>
    <s v="theater/plays"/>
    <n v="2.7300000000000001E-2"/>
    <n v="1000"/>
    <x v="1"/>
    <x v="6"/>
    <x v="2891"/>
    <d v="2016-04-15T20:12:08"/>
  </r>
  <r>
    <n v="5500"/>
    <n v="500"/>
    <x v="2"/>
    <x v="0"/>
    <s v="USD"/>
    <n v="1409000400"/>
    <n v="1408381704"/>
    <b v="0"/>
    <n v="17"/>
    <b v="0"/>
    <s v="theater/plays"/>
    <n v="9.0909090909090912E-2"/>
    <n v="323.52941176470586"/>
    <x v="1"/>
    <x v="6"/>
    <x v="2892"/>
    <d v="2014-08-25T21:00:00"/>
  </r>
  <r>
    <n v="5000"/>
    <n v="25"/>
    <x v="2"/>
    <x v="0"/>
    <s v="USD"/>
    <n v="1420768800"/>
    <n v="1415644395"/>
    <b v="0"/>
    <n v="2"/>
    <b v="0"/>
    <s v="theater/plays"/>
    <n v="5.0000000000000001E-3"/>
    <n v="2500"/>
    <x v="1"/>
    <x v="6"/>
    <x v="2893"/>
    <d v="2015-01-09T02:00:00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500"/>
    <n v="23"/>
    <x v="2"/>
    <x v="0"/>
    <s v="USD"/>
    <n v="1403470800"/>
    <n v="1403356792"/>
    <b v="0"/>
    <n v="4"/>
    <b v="0"/>
    <s v="theater/plays"/>
    <n v="4.5999999999999999E-2"/>
    <n v="125"/>
    <x v="1"/>
    <x v="6"/>
    <x v="2895"/>
    <d v="2014-06-22T21:00:00"/>
  </r>
  <r>
    <n v="3000"/>
    <n v="625"/>
    <x v="2"/>
    <x v="0"/>
    <s v="USD"/>
    <n v="1481522400"/>
    <n v="1480283321"/>
    <b v="0"/>
    <n v="12"/>
    <b v="0"/>
    <s v="theater/plays"/>
    <n v="0.20833333333333334"/>
    <n v="250"/>
    <x v="1"/>
    <x v="6"/>
    <x v="2896"/>
    <d v="2016-12-12T06:00:00"/>
  </r>
  <r>
    <n v="12000"/>
    <n v="550"/>
    <x v="2"/>
    <x v="0"/>
    <s v="USD"/>
    <n v="1444577345"/>
    <n v="1441985458"/>
    <b v="0"/>
    <n v="3"/>
    <b v="0"/>
    <s v="theater/plays"/>
    <n v="4.583333333333333E-2"/>
    <n v="4000"/>
    <x v="1"/>
    <x v="6"/>
    <x v="2897"/>
    <d v="2015-10-11T15:29:05"/>
  </r>
  <r>
    <n v="7500"/>
    <n v="316"/>
    <x v="2"/>
    <x v="0"/>
    <s v="USD"/>
    <n v="1446307053"/>
    <n v="1443715053"/>
    <b v="0"/>
    <n v="12"/>
    <b v="0"/>
    <s v="theater/plays"/>
    <n v="4.2133333333333335E-2"/>
    <n v="625"/>
    <x v="1"/>
    <x v="6"/>
    <x v="2898"/>
    <d v="2015-10-31T15:57:33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5500"/>
    <n v="3405"/>
    <x v="2"/>
    <x v="0"/>
    <s v="USD"/>
    <n v="1407562632"/>
    <n v="1404970632"/>
    <b v="0"/>
    <n v="7"/>
    <b v="0"/>
    <s v="theater/plays"/>
    <n v="0.61909090909090914"/>
    <n v="785.71428571428567"/>
    <x v="1"/>
    <x v="6"/>
    <x v="2900"/>
    <d v="2014-08-09T05:37:12"/>
  </r>
  <r>
    <n v="750"/>
    <n v="6"/>
    <x v="2"/>
    <x v="0"/>
    <s v="USD"/>
    <n v="1423345339"/>
    <n v="1418161339"/>
    <b v="0"/>
    <n v="2"/>
    <b v="0"/>
    <s v="theater/plays"/>
    <n v="8.0000000000000002E-3"/>
    <n v="375"/>
    <x v="1"/>
    <x v="6"/>
    <x v="2901"/>
    <d v="2015-02-07T21:42:19"/>
  </r>
  <r>
    <n v="150000"/>
    <n v="25"/>
    <x v="2"/>
    <x v="0"/>
    <s v="USD"/>
    <n v="1440412396"/>
    <n v="1437820396"/>
    <b v="0"/>
    <n v="1"/>
    <b v="0"/>
    <s v="theater/plays"/>
    <n v="1.6666666666666666E-4"/>
    <n v="150000"/>
    <x v="1"/>
    <x v="6"/>
    <x v="2902"/>
    <d v="2015-08-24T10:33:16"/>
  </r>
  <r>
    <n v="5000"/>
    <n v="39"/>
    <x v="2"/>
    <x v="0"/>
    <s v="USD"/>
    <n v="1441771218"/>
    <n v="1436587218"/>
    <b v="0"/>
    <n v="4"/>
    <b v="0"/>
    <s v="theater/plays"/>
    <n v="7.7999999999999996E-3"/>
    <n v="1250"/>
    <x v="1"/>
    <x v="6"/>
    <x v="2903"/>
    <d v="2015-09-09T04:00:18"/>
  </r>
  <r>
    <n v="1500"/>
    <n v="75"/>
    <x v="2"/>
    <x v="1"/>
    <s v="GBP"/>
    <n v="1415534400"/>
    <n v="1414538031"/>
    <b v="0"/>
    <n v="4"/>
    <b v="0"/>
    <s v="theater/plays"/>
    <n v="0.05"/>
    <n v="375"/>
    <x v="1"/>
    <x v="6"/>
    <x v="2904"/>
    <d v="2014-11-09T12:00:00"/>
  </r>
  <r>
    <n v="3500"/>
    <n v="622"/>
    <x v="2"/>
    <x v="0"/>
    <s v="USD"/>
    <n v="1473211313"/>
    <n v="1472001713"/>
    <b v="0"/>
    <n v="17"/>
    <b v="0"/>
    <s v="theater/plays"/>
    <n v="0.17771428571428571"/>
    <n v="205.88235294117646"/>
    <x v="1"/>
    <x v="6"/>
    <x v="2905"/>
    <d v="2016-09-07T01:21:53"/>
  </r>
  <r>
    <n v="6000"/>
    <n v="565"/>
    <x v="2"/>
    <x v="0"/>
    <s v="USD"/>
    <n v="1438390800"/>
    <n v="1436888066"/>
    <b v="0"/>
    <n v="7"/>
    <b v="0"/>
    <s v="theater/plays"/>
    <n v="9.4166666666666662E-2"/>
    <n v="857.14285714285711"/>
    <x v="1"/>
    <x v="6"/>
    <x v="2906"/>
    <d v="2015-08-01T01:00:00"/>
  </r>
  <r>
    <n v="2500"/>
    <n v="2"/>
    <x v="2"/>
    <x v="0"/>
    <s v="USD"/>
    <n v="1463259837"/>
    <n v="1458075837"/>
    <b v="0"/>
    <n v="2"/>
    <b v="0"/>
    <s v="theater/plays"/>
    <n v="8.0000000000000004E-4"/>
    <n v="1250"/>
    <x v="1"/>
    <x v="6"/>
    <x v="2907"/>
    <d v="2016-05-14T21:03:57"/>
  </r>
  <r>
    <n v="9600"/>
    <n v="264"/>
    <x v="2"/>
    <x v="0"/>
    <s v="USD"/>
    <n v="1465407219"/>
    <n v="1462815219"/>
    <b v="0"/>
    <n v="5"/>
    <b v="0"/>
    <s v="theater/plays"/>
    <n v="2.75E-2"/>
    <n v="1920"/>
    <x v="1"/>
    <x v="6"/>
    <x v="2908"/>
    <d v="2016-06-08T17:33:39"/>
  </r>
  <r>
    <n v="180000"/>
    <n v="20"/>
    <x v="2"/>
    <x v="0"/>
    <s v="USD"/>
    <n v="1416944760"/>
    <n v="1413527001"/>
    <b v="0"/>
    <n v="1"/>
    <b v="0"/>
    <s v="theater/plays"/>
    <n v="1.1111111111111112E-4"/>
    <n v="180000"/>
    <x v="1"/>
    <x v="6"/>
    <x v="2909"/>
    <d v="2014-11-25T19:46:00"/>
  </r>
  <r>
    <n v="30000"/>
    <n v="1"/>
    <x v="2"/>
    <x v="1"/>
    <s v="GBP"/>
    <n v="1434139887"/>
    <n v="1428955887"/>
    <b v="0"/>
    <n v="1"/>
    <b v="0"/>
    <s v="theater/plays"/>
    <n v="3.3333333333333335E-5"/>
    <n v="30000"/>
    <x v="1"/>
    <x v="6"/>
    <x v="2910"/>
    <d v="2015-06-12T20:11:27"/>
  </r>
  <r>
    <n v="1800"/>
    <n v="657"/>
    <x v="2"/>
    <x v="0"/>
    <s v="USD"/>
    <n v="1435429626"/>
    <n v="1431973626"/>
    <b v="0"/>
    <n v="14"/>
    <b v="0"/>
    <s v="theater/plays"/>
    <n v="0.36499999999999999"/>
    <n v="128.57142857142858"/>
    <x v="1"/>
    <x v="6"/>
    <x v="2911"/>
    <d v="2015-06-27T18:27:06"/>
  </r>
  <r>
    <n v="14440"/>
    <n v="2030"/>
    <x v="2"/>
    <x v="0"/>
    <s v="USD"/>
    <n v="1452827374"/>
    <n v="1450235374"/>
    <b v="0"/>
    <n v="26"/>
    <b v="0"/>
    <s v="theater/plays"/>
    <n v="0.14058171745152354"/>
    <n v="555.38461538461536"/>
    <x v="1"/>
    <x v="6"/>
    <x v="2912"/>
    <d v="2016-01-15T03:09:34"/>
  </r>
  <r>
    <n v="10000"/>
    <n v="2"/>
    <x v="2"/>
    <x v="0"/>
    <s v="USD"/>
    <n v="1410041339"/>
    <n v="1404857339"/>
    <b v="0"/>
    <n v="2"/>
    <b v="0"/>
    <s v="theater/plays"/>
    <n v="2.0000000000000001E-4"/>
    <n v="5000"/>
    <x v="1"/>
    <x v="6"/>
    <x v="2913"/>
    <d v="2014-09-06T22:08:59"/>
  </r>
  <r>
    <n v="25000"/>
    <n v="1"/>
    <x v="2"/>
    <x v="1"/>
    <s v="GBP"/>
    <n v="1426365994"/>
    <n v="1421185594"/>
    <b v="0"/>
    <n v="1"/>
    <b v="0"/>
    <s v="theater/plays"/>
    <n v="4.0000000000000003E-5"/>
    <n v="25000"/>
    <x v="1"/>
    <x v="6"/>
    <x v="2914"/>
    <d v="2015-03-14T20:46:34"/>
  </r>
  <r>
    <n v="1000"/>
    <n v="611"/>
    <x v="2"/>
    <x v="1"/>
    <s v="GBP"/>
    <n v="1458117190"/>
    <n v="1455528790"/>
    <b v="0"/>
    <n v="3"/>
    <b v="0"/>
    <s v="theater/plays"/>
    <n v="0.61099999999999999"/>
    <n v="333.33333333333331"/>
    <x v="1"/>
    <x v="6"/>
    <x v="2915"/>
    <d v="2016-03-16T08:33:10"/>
  </r>
  <r>
    <n v="1850"/>
    <n v="145"/>
    <x v="2"/>
    <x v="1"/>
    <s v="GBP"/>
    <n v="1400498789"/>
    <n v="1398511589"/>
    <b v="0"/>
    <n v="7"/>
    <b v="0"/>
    <s v="theater/plays"/>
    <n v="7.8378378378378383E-2"/>
    <n v="264.28571428571428"/>
    <x v="1"/>
    <x v="6"/>
    <x v="2916"/>
    <d v="2014-05-19T11:26:29"/>
  </r>
  <r>
    <n v="2000"/>
    <n v="437"/>
    <x v="2"/>
    <x v="0"/>
    <s v="USD"/>
    <n v="1442381847"/>
    <n v="1440826647"/>
    <b v="0"/>
    <n v="9"/>
    <b v="0"/>
    <s v="theater/plays"/>
    <n v="0.2185"/>
    <n v="222.22222222222223"/>
    <x v="1"/>
    <x v="6"/>
    <x v="2917"/>
    <d v="2015-09-16T05:37:27"/>
  </r>
  <r>
    <n v="5000"/>
    <n v="1362"/>
    <x v="2"/>
    <x v="0"/>
    <s v="USD"/>
    <n v="1446131207"/>
    <n v="1443712007"/>
    <b v="0"/>
    <n v="20"/>
    <b v="0"/>
    <s v="theater/plays"/>
    <n v="0.27239999999999998"/>
    <n v="250"/>
    <x v="1"/>
    <x v="6"/>
    <x v="2918"/>
    <d v="2015-10-29T15:06:47"/>
  </r>
  <r>
    <n v="600"/>
    <n v="51"/>
    <x v="2"/>
    <x v="0"/>
    <s v="USD"/>
    <n v="1407250329"/>
    <n v="1404658329"/>
    <b v="0"/>
    <n v="6"/>
    <b v="0"/>
    <s v="theater/plays"/>
    <n v="8.5000000000000006E-2"/>
    <n v="100"/>
    <x v="1"/>
    <x v="6"/>
    <x v="2919"/>
    <d v="2014-08-05T14:52:09"/>
  </r>
  <r>
    <n v="2500"/>
    <n v="671"/>
    <x v="2"/>
    <x v="5"/>
    <s v="CAD"/>
    <n v="1427306470"/>
    <n v="1424718070"/>
    <b v="0"/>
    <n v="13"/>
    <b v="0"/>
    <s v="theater/plays"/>
    <n v="0.26840000000000003"/>
    <n v="192.30769230769232"/>
    <x v="1"/>
    <x v="6"/>
    <x v="2920"/>
    <d v="2015-03-25T18:01:10"/>
  </r>
  <r>
    <n v="100"/>
    <n v="129"/>
    <x v="0"/>
    <x v="0"/>
    <s v="USD"/>
    <n v="1411679804"/>
    <n v="1409087804"/>
    <b v="0"/>
    <n v="3"/>
    <b v="1"/>
    <s v="theater/musical"/>
    <n v="1.29"/>
    <n v="33.333333333333336"/>
    <x v="1"/>
    <x v="40"/>
    <x v="2921"/>
    <d v="2014-09-25T21:16:44"/>
  </r>
  <r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5000"/>
    <n v="25800"/>
    <x v="0"/>
    <x v="0"/>
    <s v="USD"/>
    <n v="1431143940"/>
    <n v="1428585710"/>
    <b v="0"/>
    <n v="147"/>
    <b v="1"/>
    <s v="theater/musical"/>
    <n v="1.032"/>
    <n v="170.06802721088437"/>
    <x v="1"/>
    <x v="40"/>
    <x v="2924"/>
    <d v="2015-05-09T03:59:00"/>
  </r>
  <r>
    <n v="45000"/>
    <n v="46100.69"/>
    <x v="0"/>
    <x v="0"/>
    <s v="USD"/>
    <n v="1410444068"/>
    <n v="1407852068"/>
    <b v="0"/>
    <n v="199"/>
    <b v="1"/>
    <s v="theater/musical"/>
    <n v="1.0244597777777777"/>
    <n v="226.13065326633165"/>
    <x v="1"/>
    <x v="40"/>
    <x v="2925"/>
    <d v="2014-09-11T14:01:08"/>
  </r>
  <r>
    <n v="3000"/>
    <n v="3750"/>
    <x v="0"/>
    <x v="0"/>
    <s v="USD"/>
    <n v="1424715779"/>
    <n v="1423506179"/>
    <b v="0"/>
    <n v="50"/>
    <b v="1"/>
    <s v="theater/musical"/>
    <n v="1.25"/>
    <n v="60"/>
    <x v="1"/>
    <x v="40"/>
    <x v="2926"/>
    <d v="2015-02-23T18:22:59"/>
  </r>
  <r>
    <n v="1800"/>
    <n v="2355"/>
    <x v="0"/>
    <x v="0"/>
    <s v="USD"/>
    <n v="1405400400"/>
    <n v="1402934629"/>
    <b v="0"/>
    <n v="21"/>
    <b v="1"/>
    <s v="theater/musical"/>
    <n v="1.3083333333333333"/>
    <n v="85.714285714285708"/>
    <x v="1"/>
    <x v="40"/>
    <x v="2927"/>
    <d v="2014-07-15T05:00:00"/>
  </r>
  <r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8000"/>
    <n v="8165.55"/>
    <x v="0"/>
    <x v="0"/>
    <s v="USD"/>
    <n v="1401024758"/>
    <n v="1398432758"/>
    <b v="0"/>
    <n v="32"/>
    <b v="1"/>
    <s v="theater/musical"/>
    <n v="1.02069375"/>
    <n v="250"/>
    <x v="1"/>
    <x v="40"/>
    <x v="2929"/>
    <d v="2014-05-25T13:32:38"/>
  </r>
  <r>
    <n v="10000"/>
    <n v="10092"/>
    <x v="0"/>
    <x v="1"/>
    <s v="GBP"/>
    <n v="1431007264"/>
    <n v="1428415264"/>
    <b v="0"/>
    <n v="62"/>
    <b v="1"/>
    <s v="theater/musical"/>
    <n v="1.0092000000000001"/>
    <n v="161.29032258064515"/>
    <x v="1"/>
    <x v="40"/>
    <x v="2930"/>
    <d v="2015-05-07T14:01:04"/>
  </r>
  <r>
    <n v="750"/>
    <n v="795"/>
    <x v="0"/>
    <x v="5"/>
    <s v="CAD"/>
    <n v="1410761280"/>
    <n v="1408604363"/>
    <b v="0"/>
    <n v="9"/>
    <b v="1"/>
    <s v="theater/musical"/>
    <n v="1.06"/>
    <n v="83.333333333333329"/>
    <x v="1"/>
    <x v="40"/>
    <x v="2931"/>
    <d v="2014-09-15T06:08:00"/>
  </r>
  <r>
    <n v="3100"/>
    <n v="3258"/>
    <x v="0"/>
    <x v="2"/>
    <s v="AUD"/>
    <n v="1424516400"/>
    <n v="1421812637"/>
    <b v="0"/>
    <n v="38"/>
    <b v="1"/>
    <s v="theater/musical"/>
    <n v="1.0509677419354839"/>
    <n v="81.578947368421055"/>
    <x v="1"/>
    <x v="40"/>
    <x v="2932"/>
    <d v="2015-02-21T11:00:00"/>
  </r>
  <r>
    <n v="2500"/>
    <n v="2569"/>
    <x v="0"/>
    <x v="0"/>
    <s v="USD"/>
    <n v="1465081053"/>
    <n v="1462489053"/>
    <b v="0"/>
    <n v="54"/>
    <b v="1"/>
    <s v="theater/musical"/>
    <n v="1.0276000000000001"/>
    <n v="46.296296296296298"/>
    <x v="1"/>
    <x v="40"/>
    <x v="2933"/>
    <d v="2016-06-04T22:57:33"/>
  </r>
  <r>
    <n v="2500"/>
    <n v="2700"/>
    <x v="0"/>
    <x v="5"/>
    <s v="CAD"/>
    <n v="1402845364"/>
    <n v="1400253364"/>
    <b v="0"/>
    <n v="37"/>
    <b v="1"/>
    <s v="theater/musical"/>
    <n v="1.08"/>
    <n v="67.567567567567565"/>
    <x v="1"/>
    <x v="40"/>
    <x v="2934"/>
    <d v="2014-06-15T15:16:04"/>
  </r>
  <r>
    <n v="3500"/>
    <n v="3531"/>
    <x v="0"/>
    <x v="0"/>
    <s v="USD"/>
    <n v="1472490000"/>
    <n v="1467468008"/>
    <b v="0"/>
    <n v="39"/>
    <b v="1"/>
    <s v="theater/musical"/>
    <n v="1.0088571428571429"/>
    <n v="89.743589743589737"/>
    <x v="1"/>
    <x v="40"/>
    <x v="2935"/>
    <d v="2016-08-29T17:00:00"/>
  </r>
  <r>
    <n v="1000"/>
    <n v="1280"/>
    <x v="0"/>
    <x v="0"/>
    <s v="USD"/>
    <n v="1413176340"/>
    <n v="1412091423"/>
    <b v="0"/>
    <n v="34"/>
    <b v="1"/>
    <s v="theater/musical"/>
    <n v="1.28"/>
    <n v="29.411764705882351"/>
    <x v="1"/>
    <x v="40"/>
    <x v="2936"/>
    <d v="2014-10-13T04:59:00"/>
  </r>
  <r>
    <n v="1500"/>
    <n v="2000"/>
    <x v="0"/>
    <x v="1"/>
    <s v="GBP"/>
    <n v="1405249113"/>
    <n v="1402657113"/>
    <b v="0"/>
    <n v="55"/>
    <b v="1"/>
    <s v="theater/musical"/>
    <n v="1.3333333333333333"/>
    <n v="27.272727272727273"/>
    <x v="1"/>
    <x v="40"/>
    <x v="2937"/>
    <d v="2014-07-13T10:58:33"/>
  </r>
  <r>
    <n v="4000"/>
    <n v="4055"/>
    <x v="0"/>
    <x v="0"/>
    <s v="USD"/>
    <n v="1422636814"/>
    <n v="1420044814"/>
    <b v="0"/>
    <n v="32"/>
    <b v="1"/>
    <s v="theater/musical"/>
    <n v="1.0137499999999999"/>
    <n v="125"/>
    <x v="1"/>
    <x v="40"/>
    <x v="2938"/>
    <d v="2015-01-30T16:53:34"/>
  </r>
  <r>
    <n v="8000"/>
    <n v="8230"/>
    <x v="0"/>
    <x v="0"/>
    <s v="USD"/>
    <n v="1409187600"/>
    <n v="1406316312"/>
    <b v="0"/>
    <n v="25"/>
    <b v="1"/>
    <s v="theater/musical"/>
    <n v="1.0287500000000001"/>
    <n v="320"/>
    <x v="1"/>
    <x v="40"/>
    <x v="2939"/>
    <d v="2014-08-28T01:00:00"/>
  </r>
  <r>
    <n v="2500"/>
    <n v="2681"/>
    <x v="0"/>
    <x v="0"/>
    <s v="USD"/>
    <n v="1421606018"/>
    <n v="1418150018"/>
    <b v="0"/>
    <n v="33"/>
    <b v="1"/>
    <s v="theater/musical"/>
    <n v="1.0724"/>
    <n v="75.757575757575751"/>
    <x v="1"/>
    <x v="40"/>
    <x v="2940"/>
    <d v="2015-01-18T18:33:38"/>
  </r>
  <r>
    <n v="25000"/>
    <n v="1"/>
    <x v="2"/>
    <x v="0"/>
    <s v="USD"/>
    <n v="1425250955"/>
    <n v="1422658955"/>
    <b v="0"/>
    <n v="1"/>
    <b v="0"/>
    <s v="theater/spaces"/>
    <n v="4.0000000000000003E-5"/>
    <n v="25000"/>
    <x v="1"/>
    <x v="38"/>
    <x v="2941"/>
    <d v="2015-03-01T23:02:35"/>
  </r>
  <r>
    <n v="200000"/>
    <n v="40850"/>
    <x v="2"/>
    <x v="5"/>
    <s v="CAD"/>
    <n v="1450297080"/>
    <n v="1448565459"/>
    <b v="0"/>
    <n v="202"/>
    <b v="0"/>
    <s v="theater/spaces"/>
    <n v="0.20424999999999999"/>
    <n v="990.09900990099015"/>
    <x v="1"/>
    <x v="38"/>
    <x v="2942"/>
    <d v="2015-12-16T20:18:00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10000"/>
    <n v="100"/>
    <x v="2"/>
    <x v="0"/>
    <s v="USD"/>
    <n v="1433714198"/>
    <n v="1431122198"/>
    <b v="0"/>
    <n v="1"/>
    <b v="0"/>
    <s v="theater/spaces"/>
    <n v="0.01"/>
    <n v="10000"/>
    <x v="1"/>
    <x v="38"/>
    <x v="2944"/>
    <d v="2015-06-07T21:56: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000"/>
    <n v="2"/>
    <x v="2"/>
    <x v="1"/>
    <s v="GBP"/>
    <n v="1471265092"/>
    <n v="1468673092"/>
    <b v="0"/>
    <n v="2"/>
    <b v="0"/>
    <s v="theater/spaces"/>
    <n v="1E-3"/>
    <n v="1000"/>
    <x v="1"/>
    <x v="38"/>
    <x v="2946"/>
    <d v="2016-08-15T12:44:52"/>
  </r>
  <r>
    <n v="25000"/>
    <n v="1072"/>
    <x v="2"/>
    <x v="0"/>
    <s v="USD"/>
    <n v="1480007460"/>
    <n v="1475760567"/>
    <b v="0"/>
    <n v="13"/>
    <b v="0"/>
    <s v="theater/spaces"/>
    <n v="4.2880000000000001E-2"/>
    <n v="1923.0769230769231"/>
    <x v="1"/>
    <x v="38"/>
    <x v="2947"/>
    <d v="2016-11-24T17:11:00"/>
  </r>
  <r>
    <n v="500000"/>
    <n v="24"/>
    <x v="2"/>
    <x v="0"/>
    <s v="USD"/>
    <n v="1433259293"/>
    <n v="1428075293"/>
    <b v="0"/>
    <n v="9"/>
    <b v="0"/>
    <s v="theater/spaces"/>
    <n v="4.8000000000000001E-5"/>
    <n v="55555.555555555555"/>
    <x v="1"/>
    <x v="38"/>
    <x v="2948"/>
    <d v="2015-06-02T15:34:53"/>
  </r>
  <r>
    <n v="1000"/>
    <n v="25"/>
    <x v="2"/>
    <x v="0"/>
    <s v="USD"/>
    <n v="1447965917"/>
    <n v="1445370317"/>
    <b v="0"/>
    <n v="2"/>
    <b v="0"/>
    <s v="theater/spaces"/>
    <n v="2.5000000000000001E-2"/>
    <n v="500"/>
    <x v="1"/>
    <x v="38"/>
    <x v="2949"/>
    <d v="2015-11-19T20:45:17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50000"/>
    <n v="1096"/>
    <x v="1"/>
    <x v="0"/>
    <s v="USD"/>
    <n v="1412536573"/>
    <n v="1408648573"/>
    <b v="0"/>
    <n v="58"/>
    <b v="0"/>
    <s v="theater/spaces"/>
    <n v="2.1919999999999999E-2"/>
    <n v="862.06896551724139"/>
    <x v="1"/>
    <x v="38"/>
    <x v="2951"/>
    <d v="2014-10-05T19:16:13"/>
  </r>
  <r>
    <n v="20000"/>
    <n v="1605"/>
    <x v="1"/>
    <x v="0"/>
    <s v="USD"/>
    <n v="1476676800"/>
    <n v="1473957239"/>
    <b v="0"/>
    <n v="8"/>
    <b v="0"/>
    <s v="theater/spaces"/>
    <n v="8.0250000000000002E-2"/>
    <n v="2500"/>
    <x v="1"/>
    <x v="38"/>
    <x v="2952"/>
    <d v="2016-10-17T04:00:00"/>
  </r>
  <r>
    <n v="400000"/>
    <n v="605"/>
    <x v="1"/>
    <x v="0"/>
    <s v="USD"/>
    <n v="1444330821"/>
    <n v="1441738821"/>
    <b v="0"/>
    <n v="3"/>
    <b v="0"/>
    <s v="theater/spaces"/>
    <n v="1.5125E-3"/>
    <n v="133333.33333333334"/>
    <x v="1"/>
    <x v="38"/>
    <x v="2953"/>
    <d v="2015-10-08T19:00:21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1200"/>
    <n v="715"/>
    <x v="1"/>
    <x v="0"/>
    <s v="USD"/>
    <n v="1434476849"/>
    <n v="1431884849"/>
    <b v="0"/>
    <n v="11"/>
    <b v="0"/>
    <s v="theater/spaces"/>
    <n v="0.59583333333333333"/>
    <n v="109.09090909090909"/>
    <x v="1"/>
    <x v="38"/>
    <x v="2955"/>
    <d v="2015-06-16T17:47:29"/>
  </r>
  <r>
    <n v="7900"/>
    <n v="1322"/>
    <x v="1"/>
    <x v="0"/>
    <s v="USD"/>
    <n v="1462402850"/>
    <n v="1459810850"/>
    <b v="0"/>
    <n v="20"/>
    <b v="0"/>
    <s v="theater/spaces"/>
    <n v="0.16734177215189874"/>
    <n v="395"/>
    <x v="1"/>
    <x v="38"/>
    <x v="2956"/>
    <d v="2016-05-04T23:00:50"/>
  </r>
  <r>
    <n v="15000"/>
    <n v="280"/>
    <x v="1"/>
    <x v="0"/>
    <s v="USD"/>
    <n v="1427498172"/>
    <n v="1422317772"/>
    <b v="0"/>
    <n v="3"/>
    <b v="0"/>
    <s v="theater/spaces"/>
    <n v="1.8666666666666668E-2"/>
    <n v="5000"/>
    <x v="1"/>
    <x v="38"/>
    <x v="2957"/>
    <d v="2015-03-27T23:16:12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5000"/>
    <n v="5481"/>
    <x v="0"/>
    <x v="0"/>
    <s v="USD"/>
    <n v="1427342400"/>
    <n v="1424927159"/>
    <b v="0"/>
    <n v="108"/>
    <b v="1"/>
    <s v="theater/plays"/>
    <n v="1.0962000000000001"/>
    <n v="46.296296296296298"/>
    <x v="1"/>
    <x v="6"/>
    <x v="2961"/>
    <d v="2015-03-26T04:00:00"/>
  </r>
  <r>
    <n v="1000"/>
    <n v="1218"/>
    <x v="0"/>
    <x v="0"/>
    <s v="USD"/>
    <n v="1425193140"/>
    <n v="1422769906"/>
    <b v="0"/>
    <n v="20"/>
    <b v="1"/>
    <s v="theater/plays"/>
    <n v="1.218"/>
    <n v="50"/>
    <x v="1"/>
    <x v="6"/>
    <x v="2962"/>
    <d v="2015-03-01T06:59:00"/>
  </r>
  <r>
    <n v="10000"/>
    <n v="10685"/>
    <x v="0"/>
    <x v="0"/>
    <s v="USD"/>
    <n v="1435835824"/>
    <n v="1433243824"/>
    <b v="0"/>
    <n v="98"/>
    <b v="1"/>
    <s v="theater/plays"/>
    <n v="1.0685"/>
    <n v="102.04081632653062"/>
    <x v="1"/>
    <x v="6"/>
    <x v="2963"/>
    <d v="2015-07-02T11:17:04"/>
  </r>
  <r>
    <n v="5000"/>
    <n v="5035.6899999999996"/>
    <x v="0"/>
    <x v="0"/>
    <s v="USD"/>
    <n v="1407360720"/>
    <n v="1404769819"/>
    <b v="0"/>
    <n v="196"/>
    <b v="1"/>
    <s v="theater/plays"/>
    <n v="1.0071379999999999"/>
    <n v="25.510204081632654"/>
    <x v="1"/>
    <x v="6"/>
    <x v="2964"/>
    <d v="2014-08-06T21:32:00"/>
  </r>
  <r>
    <n v="1500"/>
    <n v="1635"/>
    <x v="0"/>
    <x v="0"/>
    <s v="USD"/>
    <n v="1436290233"/>
    <n v="1433698233"/>
    <b v="0"/>
    <n v="39"/>
    <b v="1"/>
    <s v="theater/plays"/>
    <n v="1.0900000000000001"/>
    <n v="38.46153846153846"/>
    <x v="1"/>
    <x v="6"/>
    <x v="2965"/>
    <d v="2015-07-07T17:30:33"/>
  </r>
  <r>
    <n v="10000"/>
    <n v="11363"/>
    <x v="0"/>
    <x v="0"/>
    <s v="USD"/>
    <n v="1442425412"/>
    <n v="1439833412"/>
    <b v="0"/>
    <n v="128"/>
    <b v="1"/>
    <s v="theater/plays"/>
    <n v="1.1363000000000001"/>
    <n v="78.125"/>
    <x v="1"/>
    <x v="6"/>
    <x v="2966"/>
    <d v="2015-09-16T17:43:32"/>
  </r>
  <r>
    <n v="5000"/>
    <n v="5696"/>
    <x v="0"/>
    <x v="0"/>
    <s v="USD"/>
    <n v="1425872692"/>
    <n v="1423284292"/>
    <b v="0"/>
    <n v="71"/>
    <b v="1"/>
    <s v="theater/plays"/>
    <n v="1.1392"/>
    <n v="70.422535211267601"/>
    <x v="1"/>
    <x v="6"/>
    <x v="2967"/>
    <d v="2015-03-09T03:44:52"/>
  </r>
  <r>
    <n v="3500"/>
    <n v="3710"/>
    <x v="0"/>
    <x v="0"/>
    <s v="USD"/>
    <n v="1471406340"/>
    <n v="1470227660"/>
    <b v="0"/>
    <n v="47"/>
    <b v="1"/>
    <s v="theater/plays"/>
    <n v="1.06"/>
    <n v="74.468085106382972"/>
    <x v="1"/>
    <x v="6"/>
    <x v="2968"/>
    <d v="2016-08-17T03:59:00"/>
  </r>
  <r>
    <n v="1000"/>
    <n v="1625"/>
    <x v="0"/>
    <x v="5"/>
    <s v="CAD"/>
    <n v="1430693460"/>
    <n v="1428087153"/>
    <b v="0"/>
    <n v="17"/>
    <b v="1"/>
    <s v="theater/plays"/>
    <n v="1.625"/>
    <n v="58.823529411764703"/>
    <x v="1"/>
    <x v="6"/>
    <x v="2969"/>
    <d v="2015-05-03T22:51:00"/>
  </r>
  <r>
    <n v="6000"/>
    <n v="6360"/>
    <x v="0"/>
    <x v="0"/>
    <s v="USD"/>
    <n v="1405699451"/>
    <n v="1403107451"/>
    <b v="0"/>
    <n v="91"/>
    <b v="1"/>
    <s v="theater/plays"/>
    <n v="1.06"/>
    <n v="65.934065934065927"/>
    <x v="1"/>
    <x v="6"/>
    <x v="2970"/>
    <d v="2014-07-18T16:04:11"/>
  </r>
  <r>
    <n v="3200"/>
    <n v="3205"/>
    <x v="0"/>
    <x v="0"/>
    <s v="USD"/>
    <n v="1409500078"/>
    <n v="1406908078"/>
    <b v="0"/>
    <n v="43"/>
    <b v="1"/>
    <s v="theater/plays"/>
    <n v="1.0015624999999999"/>
    <n v="74.418604651162795"/>
    <x v="1"/>
    <x v="6"/>
    <x v="2971"/>
    <d v="2014-08-31T15:47:58"/>
  </r>
  <r>
    <n v="2000"/>
    <n v="2107"/>
    <x v="0"/>
    <x v="0"/>
    <s v="USD"/>
    <n v="1480899600"/>
    <n v="1479609520"/>
    <b v="0"/>
    <n v="17"/>
    <b v="1"/>
    <s v="theater/plays"/>
    <n v="1.0535000000000001"/>
    <n v="117.64705882352941"/>
    <x v="1"/>
    <x v="6"/>
    <x v="2972"/>
    <d v="2016-12-05T01:00:00"/>
  </r>
  <r>
    <n v="5000"/>
    <n v="8740"/>
    <x v="0"/>
    <x v="0"/>
    <s v="USD"/>
    <n v="1451620800"/>
    <n v="1449171508"/>
    <b v="0"/>
    <n v="33"/>
    <b v="1"/>
    <s v="theater/plays"/>
    <n v="1.748"/>
    <n v="151.5151515151515"/>
    <x v="1"/>
    <x v="6"/>
    <x v="2973"/>
    <d v="2016-01-01T04:00:00"/>
  </r>
  <r>
    <n v="5000"/>
    <n v="5100"/>
    <x v="0"/>
    <x v="0"/>
    <s v="USD"/>
    <n v="1411695300"/>
    <n v="1409275671"/>
    <b v="0"/>
    <n v="87"/>
    <b v="1"/>
    <s v="theater/plays"/>
    <n v="1.02"/>
    <n v="57.47126436781609"/>
    <x v="1"/>
    <x v="6"/>
    <x v="2974"/>
    <d v="2014-09-26T01:35:00"/>
  </r>
  <r>
    <n v="8000"/>
    <n v="8010"/>
    <x v="0"/>
    <x v="0"/>
    <s v="USD"/>
    <n v="1417057200"/>
    <n v="1414599886"/>
    <b v="0"/>
    <n v="113"/>
    <b v="1"/>
    <s v="theater/plays"/>
    <n v="1.00125"/>
    <n v="70.796460176991147"/>
    <x v="1"/>
    <x v="6"/>
    <x v="2975"/>
    <d v="2014-11-27T03:00:00"/>
  </r>
  <r>
    <n v="70"/>
    <n v="120"/>
    <x v="0"/>
    <x v="1"/>
    <s v="GBP"/>
    <n v="1457870400"/>
    <n v="1456421530"/>
    <b v="0"/>
    <n v="14"/>
    <b v="1"/>
    <s v="theater/plays"/>
    <n v="1.7142857142857142"/>
    <n v="5"/>
    <x v="1"/>
    <x v="6"/>
    <x v="2976"/>
    <d v="2016-03-13T12:00:00"/>
  </r>
  <r>
    <n v="3000"/>
    <n v="3407"/>
    <x v="0"/>
    <x v="0"/>
    <s v="USD"/>
    <n v="1427076840"/>
    <n v="1421960934"/>
    <b v="0"/>
    <n v="30"/>
    <b v="1"/>
    <s v="theater/plays"/>
    <n v="1.1356666666666666"/>
    <n v="100"/>
    <x v="1"/>
    <x v="6"/>
    <x v="2977"/>
    <d v="2015-03-23T02:14:00"/>
  </r>
  <r>
    <n v="750"/>
    <n v="971"/>
    <x v="0"/>
    <x v="0"/>
    <s v="USD"/>
    <n v="1413784740"/>
    <n v="1412954547"/>
    <b v="0"/>
    <n v="16"/>
    <b v="1"/>
    <s v="theater/plays"/>
    <n v="1.2946666666666666"/>
    <n v="46.875"/>
    <x v="1"/>
    <x v="6"/>
    <x v="2978"/>
    <d v="2014-10-20T05:59:00"/>
  </r>
  <r>
    <n v="5000"/>
    <n v="5070"/>
    <x v="0"/>
    <x v="0"/>
    <s v="USD"/>
    <n v="1420524000"/>
    <n v="1419104823"/>
    <b v="0"/>
    <n v="46"/>
    <b v="1"/>
    <s v="theater/plays"/>
    <n v="1.014"/>
    <n v="108.69565217391305"/>
    <x v="1"/>
    <x v="6"/>
    <x v="2979"/>
    <d v="2015-01-06T06:00:00"/>
  </r>
  <r>
    <n v="3000"/>
    <n v="3275"/>
    <x v="0"/>
    <x v="0"/>
    <s v="USD"/>
    <n v="1440381600"/>
    <n v="1438639130"/>
    <b v="0"/>
    <n v="24"/>
    <b v="1"/>
    <s v="theater/plays"/>
    <n v="1.0916666666666666"/>
    <n v="125"/>
    <x v="1"/>
    <x v="6"/>
    <x v="2980"/>
    <d v="2015-08-24T02:00:00"/>
  </r>
  <r>
    <n v="4000"/>
    <n v="5157"/>
    <x v="0"/>
    <x v="17"/>
    <s v="EUR"/>
    <n v="1443014756"/>
    <n v="1439126756"/>
    <b v="1"/>
    <n v="97"/>
    <b v="1"/>
    <s v="theater/spaces"/>
    <n v="1.28925"/>
    <n v="41.237113402061858"/>
    <x v="1"/>
    <x v="38"/>
    <x v="2981"/>
    <d v="2015-09-23T13:25:56"/>
  </r>
  <r>
    <n v="5000"/>
    <n v="5103"/>
    <x v="0"/>
    <x v="1"/>
    <s v="GBP"/>
    <n v="1455208143"/>
    <n v="1452616143"/>
    <b v="1"/>
    <n v="59"/>
    <b v="1"/>
    <s v="theater/spaces"/>
    <n v="1.0206"/>
    <n v="84.745762711864401"/>
    <x v="1"/>
    <x v="38"/>
    <x v="2982"/>
    <d v="2016-02-11T16:29:03"/>
  </r>
  <r>
    <n v="116000"/>
    <n v="169985.91"/>
    <x v="0"/>
    <x v="0"/>
    <s v="USD"/>
    <n v="1415722236"/>
    <n v="1410534636"/>
    <b v="1"/>
    <n v="1095"/>
    <b v="1"/>
    <s v="theater/spaces"/>
    <n v="1.465395775862069"/>
    <n v="105.93607305936074"/>
    <x v="1"/>
    <x v="38"/>
    <x v="2983"/>
    <d v="2014-11-11T16:10:36"/>
  </r>
  <r>
    <n v="25000"/>
    <n v="25088"/>
    <x v="0"/>
    <x v="0"/>
    <s v="USD"/>
    <n v="1472020881"/>
    <n v="1469428881"/>
    <b v="1"/>
    <n v="218"/>
    <b v="1"/>
    <s v="theater/spaces"/>
    <n v="1.00352"/>
    <n v="114.6788990825688"/>
    <x v="1"/>
    <x v="38"/>
    <x v="2984"/>
    <d v="2016-08-24T06:41:21"/>
  </r>
  <r>
    <n v="10000"/>
    <n v="12165"/>
    <x v="0"/>
    <x v="4"/>
    <s v="NZD"/>
    <n v="1477886400"/>
    <n v="1476228128"/>
    <b v="0"/>
    <n v="111"/>
    <b v="1"/>
    <s v="theater/spaces"/>
    <n v="1.2164999999999999"/>
    <n v="90.090090090090087"/>
    <x v="1"/>
    <x v="38"/>
    <x v="2985"/>
    <d v="2016-10-31T04:00:00"/>
  </r>
  <r>
    <n v="2400"/>
    <n v="2532"/>
    <x v="0"/>
    <x v="1"/>
    <s v="GBP"/>
    <n v="1462100406"/>
    <n v="1456920006"/>
    <b v="0"/>
    <n v="56"/>
    <b v="1"/>
    <s v="theater/spaces"/>
    <n v="1.0549999999999999"/>
    <n v="42.857142857142854"/>
    <x v="1"/>
    <x v="38"/>
    <x v="2986"/>
    <d v="2016-05-01T11:00:06"/>
  </r>
  <r>
    <n v="25000"/>
    <n v="27600.2"/>
    <x v="0"/>
    <x v="0"/>
    <s v="USD"/>
    <n v="1476316800"/>
    <n v="1473837751"/>
    <b v="0"/>
    <n v="265"/>
    <b v="1"/>
    <s v="theater/spaces"/>
    <n v="1.1040080000000001"/>
    <n v="94.339622641509436"/>
    <x v="1"/>
    <x v="38"/>
    <x v="2987"/>
    <d v="2016-10-13T00:00:00"/>
  </r>
  <r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0000"/>
    <n v="35307"/>
    <x v="0"/>
    <x v="0"/>
    <s v="USD"/>
    <n v="1450673940"/>
    <n v="1448756962"/>
    <b v="0"/>
    <n v="364"/>
    <b v="1"/>
    <s v="theater/spaces"/>
    <n v="1.76535"/>
    <n v="54.945054945054942"/>
    <x v="1"/>
    <x v="38"/>
    <x v="2989"/>
    <d v="2015-12-21T04:59:00"/>
  </r>
  <r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8500"/>
    <n v="8780"/>
    <x v="0"/>
    <x v="0"/>
    <s v="USD"/>
    <n v="1485547530"/>
    <n v="1483646730"/>
    <b v="0"/>
    <n v="93"/>
    <b v="1"/>
    <s v="theater/spaces"/>
    <n v="1.0329411764705883"/>
    <n v="91.397849462365585"/>
    <x v="1"/>
    <x v="38"/>
    <x v="2991"/>
    <d v="2017-01-27T20:05:30"/>
  </r>
  <r>
    <n v="3000"/>
    <n v="3135"/>
    <x v="0"/>
    <x v="0"/>
    <s v="USD"/>
    <n v="1476037510"/>
    <n v="1473445510"/>
    <b v="0"/>
    <n v="64"/>
    <b v="1"/>
    <s v="theater/spaces"/>
    <n v="1.0449999999999999"/>
    <n v="46.875"/>
    <x v="1"/>
    <x v="38"/>
    <x v="2992"/>
    <d v="2016-10-09T18:25:10"/>
  </r>
  <r>
    <n v="1000"/>
    <n v="1003"/>
    <x v="0"/>
    <x v="0"/>
    <s v="USD"/>
    <n v="1455998867"/>
    <n v="1453406867"/>
    <b v="0"/>
    <n v="22"/>
    <b v="1"/>
    <s v="theater/spaces"/>
    <n v="1.0029999999999999"/>
    <n v="45.454545454545453"/>
    <x v="1"/>
    <x v="38"/>
    <x v="2993"/>
    <d v="2016-02-20T20:07:47"/>
  </r>
  <r>
    <n v="300"/>
    <n v="1373.24"/>
    <x v="0"/>
    <x v="1"/>
    <s v="GBP"/>
    <n v="1412335772"/>
    <n v="1409743772"/>
    <b v="0"/>
    <n v="59"/>
    <b v="1"/>
    <s v="theater/spaces"/>
    <n v="4.577466666666667"/>
    <n v="5.0847457627118642"/>
    <x v="1"/>
    <x v="38"/>
    <x v="2994"/>
    <d v="2014-10-03T11:29:32"/>
  </r>
  <r>
    <n v="15000"/>
    <n v="15744"/>
    <x v="0"/>
    <x v="0"/>
    <s v="USD"/>
    <n v="1484841471"/>
    <n v="1482249471"/>
    <b v="0"/>
    <n v="249"/>
    <b v="1"/>
    <s v="theater/spaces"/>
    <n v="1.0496000000000001"/>
    <n v="60.24096385542169"/>
    <x v="1"/>
    <x v="38"/>
    <x v="2995"/>
    <d v="2017-01-19T15:57:51"/>
  </r>
  <r>
    <n v="35000"/>
    <n v="60180"/>
    <x v="0"/>
    <x v="0"/>
    <s v="USD"/>
    <n v="1432677240"/>
    <n v="1427493240"/>
    <b v="0"/>
    <n v="392"/>
    <b v="1"/>
    <s v="theater/spaces"/>
    <n v="1.7194285714285715"/>
    <n v="89.285714285714292"/>
    <x v="1"/>
    <x v="38"/>
    <x v="2996"/>
    <d v="2015-05-26T21:54:00"/>
  </r>
  <r>
    <n v="10000"/>
    <n v="10373"/>
    <x v="0"/>
    <x v="0"/>
    <s v="USD"/>
    <n v="1488171540"/>
    <n v="1486661793"/>
    <b v="0"/>
    <n v="115"/>
    <b v="1"/>
    <s v="theater/spaces"/>
    <n v="1.0373000000000001"/>
    <n v="86.956521739130437"/>
    <x v="1"/>
    <x v="38"/>
    <x v="2997"/>
    <d v="2017-02-27T04:59:00"/>
  </r>
  <r>
    <n v="50000"/>
    <n v="51514.5"/>
    <x v="0"/>
    <x v="0"/>
    <s v="USD"/>
    <n v="1402892700"/>
    <n v="1400474329"/>
    <b v="0"/>
    <n v="433"/>
    <b v="1"/>
    <s v="theater/spaces"/>
    <n v="1.0302899999999999"/>
    <n v="115.47344110854503"/>
    <x v="1"/>
    <x v="38"/>
    <x v="2998"/>
    <d v="2014-06-16T04:25:00"/>
  </r>
  <r>
    <n v="1350"/>
    <n v="1605"/>
    <x v="0"/>
    <x v="0"/>
    <s v="USD"/>
    <n v="1488333600"/>
    <n v="1487094360"/>
    <b v="0"/>
    <n v="20"/>
    <b v="1"/>
    <s v="theater/spaces"/>
    <n v="1.1888888888888889"/>
    <n v="67.5"/>
    <x v="1"/>
    <x v="38"/>
    <x v="2999"/>
    <d v="2017-03-01T02:00:00"/>
  </r>
  <r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7214"/>
    <n v="22991.01"/>
    <x v="0"/>
    <x v="0"/>
    <s v="USD"/>
    <n v="1468445382"/>
    <n v="1465853382"/>
    <b v="0"/>
    <n v="175"/>
    <b v="1"/>
    <s v="theater/spaces"/>
    <n v="3.1869988910451896"/>
    <n v="41.222857142857144"/>
    <x v="1"/>
    <x v="38"/>
    <x v="3001"/>
    <d v="2016-07-13T21:29:42"/>
  </r>
  <r>
    <n v="7000"/>
    <n v="7595.43"/>
    <x v="0"/>
    <x v="0"/>
    <s v="USD"/>
    <n v="1356552252"/>
    <n v="1353960252"/>
    <b v="0"/>
    <n v="104"/>
    <b v="1"/>
    <s v="theater/spaces"/>
    <n v="1.0850614285714286"/>
    <n v="67.307692307692307"/>
    <x v="1"/>
    <x v="38"/>
    <x v="3002"/>
    <d v="2012-12-26T20:04:12"/>
  </r>
  <r>
    <n v="3000"/>
    <n v="3035"/>
    <x v="0"/>
    <x v="0"/>
    <s v="USD"/>
    <n v="1456811940"/>
    <n v="1454098976"/>
    <b v="0"/>
    <n v="17"/>
    <b v="1"/>
    <s v="theater/spaces"/>
    <n v="1.0116666666666667"/>
    <n v="176.47058823529412"/>
    <x v="1"/>
    <x v="38"/>
    <x v="3003"/>
    <d v="2016-03-01T05:59:00"/>
  </r>
  <r>
    <n v="40000"/>
    <n v="45126"/>
    <x v="0"/>
    <x v="0"/>
    <s v="USD"/>
    <n v="1416089324"/>
    <n v="1413493724"/>
    <b v="0"/>
    <n v="277"/>
    <b v="1"/>
    <s v="theater/spaces"/>
    <n v="1.12815"/>
    <n v="144.4043321299639"/>
    <x v="1"/>
    <x v="38"/>
    <x v="3004"/>
    <d v="2014-11-15T22:08:44"/>
  </r>
  <r>
    <n v="10600"/>
    <n v="12772.6"/>
    <x v="0"/>
    <x v="0"/>
    <s v="USD"/>
    <n v="1412611905"/>
    <n v="1410019905"/>
    <b v="0"/>
    <n v="118"/>
    <b v="1"/>
    <s v="theater/spaces"/>
    <n v="1.2049622641509434"/>
    <n v="89.830508474576277"/>
    <x v="1"/>
    <x v="38"/>
    <x v="3005"/>
    <d v="2014-10-06T16:11:45"/>
  </r>
  <r>
    <n v="8000"/>
    <n v="8620"/>
    <x v="0"/>
    <x v="5"/>
    <s v="CAD"/>
    <n v="1418580591"/>
    <n v="1415988591"/>
    <b v="0"/>
    <n v="97"/>
    <b v="1"/>
    <s v="theater/spaces"/>
    <n v="1.0774999999999999"/>
    <n v="82.474226804123717"/>
    <x v="1"/>
    <x v="38"/>
    <x v="3006"/>
    <d v="2014-12-14T18:09:51"/>
  </r>
  <r>
    <n v="600"/>
    <n v="1080"/>
    <x v="0"/>
    <x v="0"/>
    <s v="USD"/>
    <n v="1429938683"/>
    <n v="1428124283"/>
    <b v="0"/>
    <n v="20"/>
    <b v="1"/>
    <s v="theater/spaces"/>
    <n v="1.8"/>
    <n v="30"/>
    <x v="1"/>
    <x v="38"/>
    <x v="3007"/>
    <d v="2015-04-25T05:11:23"/>
  </r>
  <r>
    <n v="3000"/>
    <n v="3035"/>
    <x v="0"/>
    <x v="0"/>
    <s v="USD"/>
    <n v="1453352719"/>
    <n v="1450760719"/>
    <b v="0"/>
    <n v="26"/>
    <b v="1"/>
    <s v="theater/spaces"/>
    <n v="1.0116666666666667"/>
    <n v="115.38461538461539"/>
    <x v="1"/>
    <x v="38"/>
    <x v="3008"/>
    <d v="2016-01-21T05:05:19"/>
  </r>
  <r>
    <n v="25000"/>
    <n v="29939"/>
    <x v="0"/>
    <x v="0"/>
    <s v="USD"/>
    <n v="1417012840"/>
    <n v="1414417240"/>
    <b v="0"/>
    <n v="128"/>
    <b v="1"/>
    <s v="theater/spaces"/>
    <n v="1.19756"/>
    <n v="195.3125"/>
    <x v="1"/>
    <x v="38"/>
    <x v="3009"/>
    <d v="2014-11-26T14:40:40"/>
  </r>
  <r>
    <n v="1500"/>
    <n v="2370"/>
    <x v="0"/>
    <x v="0"/>
    <s v="USD"/>
    <n v="1424548719"/>
    <n v="1419364719"/>
    <b v="0"/>
    <n v="15"/>
    <b v="1"/>
    <s v="theater/spaces"/>
    <n v="1.58"/>
    <n v="100"/>
    <x v="1"/>
    <x v="38"/>
    <x v="3010"/>
    <d v="2015-02-21T19:58:39"/>
  </r>
  <r>
    <n v="300"/>
    <n v="371"/>
    <x v="0"/>
    <x v="3"/>
    <s v="EUR"/>
    <n v="1450911540"/>
    <n v="1448536516"/>
    <b v="0"/>
    <n v="25"/>
    <b v="1"/>
    <s v="theater/spaces"/>
    <n v="1.2366666666666666"/>
    <n v="12"/>
    <x v="1"/>
    <x v="38"/>
    <x v="3011"/>
    <d v="2015-12-23T22:59:00"/>
  </r>
  <r>
    <n v="4000"/>
    <n v="4685"/>
    <x v="0"/>
    <x v="0"/>
    <s v="USD"/>
    <n v="1423587130"/>
    <n v="1421772730"/>
    <b v="0"/>
    <n v="55"/>
    <b v="1"/>
    <s v="theater/spaces"/>
    <n v="1.1712499999999999"/>
    <n v="72.727272727272734"/>
    <x v="1"/>
    <x v="38"/>
    <x v="3012"/>
    <d v="2015-02-10T16:52:10"/>
  </r>
  <r>
    <n v="10000"/>
    <n v="15696"/>
    <x v="0"/>
    <x v="0"/>
    <s v="USD"/>
    <n v="1434917049"/>
    <n v="1432325049"/>
    <b v="0"/>
    <n v="107"/>
    <b v="1"/>
    <s v="theater/spaces"/>
    <n v="1.5696000000000001"/>
    <n v="93.45794392523365"/>
    <x v="1"/>
    <x v="38"/>
    <x v="3013"/>
    <d v="2015-06-21T20:04:09"/>
  </r>
  <r>
    <n v="25000"/>
    <n v="28276"/>
    <x v="0"/>
    <x v="0"/>
    <s v="USD"/>
    <n v="1415163600"/>
    <n v="1412737080"/>
    <b v="0"/>
    <n v="557"/>
    <b v="1"/>
    <s v="theater/spaces"/>
    <n v="1.13104"/>
    <n v="44.88330341113106"/>
    <x v="1"/>
    <x v="38"/>
    <x v="3014"/>
    <d v="2014-11-05T05:00:00"/>
  </r>
  <r>
    <n v="3400"/>
    <n v="3508"/>
    <x v="0"/>
    <x v="0"/>
    <s v="USD"/>
    <n v="1402459200"/>
    <n v="1401125238"/>
    <b v="0"/>
    <n v="40"/>
    <b v="1"/>
    <s v="theater/spaces"/>
    <n v="1.0317647058823529"/>
    <n v="85"/>
    <x v="1"/>
    <x v="38"/>
    <x v="3015"/>
    <d v="2014-06-11T04:00:00"/>
  </r>
  <r>
    <n v="8500"/>
    <n v="8722"/>
    <x v="0"/>
    <x v="0"/>
    <s v="USD"/>
    <n v="1405688952"/>
    <n v="1400504952"/>
    <b v="0"/>
    <n v="36"/>
    <b v="1"/>
    <s v="theater/spaces"/>
    <n v="1.0261176470588236"/>
    <n v="236.11111111111111"/>
    <x v="1"/>
    <x v="38"/>
    <x v="3016"/>
    <d v="2014-07-18T13:09:12"/>
  </r>
  <r>
    <n v="22000"/>
    <n v="23285"/>
    <x v="0"/>
    <x v="0"/>
    <s v="USD"/>
    <n v="1408566243"/>
    <n v="1405974243"/>
    <b v="0"/>
    <n v="159"/>
    <b v="1"/>
    <s v="theater/spaces"/>
    <n v="1.0584090909090909"/>
    <n v="138.36477987421384"/>
    <x v="1"/>
    <x v="38"/>
    <x v="3017"/>
    <d v="2014-08-20T20:24:03"/>
  </r>
  <r>
    <n v="4200"/>
    <n v="4230"/>
    <x v="0"/>
    <x v="6"/>
    <s v="EUR"/>
    <n v="1437429600"/>
    <n v="1433747376"/>
    <b v="0"/>
    <n v="41"/>
    <b v="1"/>
    <s v="theater/spaces"/>
    <n v="1.0071428571428571"/>
    <n v="102.4390243902439"/>
    <x v="1"/>
    <x v="38"/>
    <x v="3018"/>
    <d v="2015-07-20T22:00:00"/>
  </r>
  <r>
    <n v="15000"/>
    <n v="18185"/>
    <x v="0"/>
    <x v="0"/>
    <s v="USD"/>
    <n v="1401159600"/>
    <n v="1398801620"/>
    <b v="0"/>
    <n v="226"/>
    <b v="1"/>
    <s v="theater/spaces"/>
    <n v="1.2123333333333333"/>
    <n v="66.371681415929203"/>
    <x v="1"/>
    <x v="38"/>
    <x v="3019"/>
    <d v="2014-05-27T03:00:00"/>
  </r>
  <r>
    <n v="7000"/>
    <n v="7040"/>
    <x v="0"/>
    <x v="0"/>
    <s v="USD"/>
    <n v="1439583533"/>
    <n v="1434399533"/>
    <b v="0"/>
    <n v="30"/>
    <b v="1"/>
    <s v="theater/spaces"/>
    <n v="1.0057142857142858"/>
    <n v="233.33333333333334"/>
    <x v="1"/>
    <x v="38"/>
    <x v="3020"/>
    <d v="2015-08-14T20:18:53"/>
  </r>
  <r>
    <n v="4500"/>
    <n v="5221"/>
    <x v="0"/>
    <x v="0"/>
    <s v="USD"/>
    <n v="1479794340"/>
    <n v="1476715869"/>
    <b v="0"/>
    <n v="103"/>
    <b v="1"/>
    <s v="theater/spaces"/>
    <n v="1.1602222222222223"/>
    <n v="43.689320388349515"/>
    <x v="1"/>
    <x v="38"/>
    <x v="3021"/>
    <d v="2016-11-22T05:59:00"/>
  </r>
  <r>
    <n v="10000"/>
    <n v="10088"/>
    <x v="0"/>
    <x v="0"/>
    <s v="USD"/>
    <n v="1472338409"/>
    <n v="1468450409"/>
    <b v="0"/>
    <n v="62"/>
    <b v="1"/>
    <s v="theater/spaces"/>
    <n v="1.0087999999999999"/>
    <n v="161.29032258064515"/>
    <x v="1"/>
    <x v="38"/>
    <x v="3022"/>
    <d v="2016-08-27T22:53:29"/>
  </r>
  <r>
    <n v="700"/>
    <n v="721"/>
    <x v="0"/>
    <x v="1"/>
    <s v="GBP"/>
    <n v="1434039186"/>
    <n v="1430151186"/>
    <b v="0"/>
    <n v="6"/>
    <b v="1"/>
    <s v="theater/spaces"/>
    <n v="1.03"/>
    <n v="116.66666666666667"/>
    <x v="1"/>
    <x v="38"/>
    <x v="3023"/>
    <d v="2015-06-11T16:13:06"/>
  </r>
  <r>
    <n v="5000"/>
    <n v="12321"/>
    <x v="0"/>
    <x v="0"/>
    <s v="USD"/>
    <n v="1349567475"/>
    <n v="1346975475"/>
    <b v="0"/>
    <n v="182"/>
    <b v="1"/>
    <s v="theater/spaces"/>
    <n v="2.4641999999999999"/>
    <n v="27.472527472527471"/>
    <x v="1"/>
    <x v="38"/>
    <x v="3024"/>
    <d v="2012-10-06T23:51:15"/>
  </r>
  <r>
    <n v="2500"/>
    <n v="7555"/>
    <x v="0"/>
    <x v="1"/>
    <s v="GBP"/>
    <n v="1401465600"/>
    <n v="1399032813"/>
    <b v="0"/>
    <n v="145"/>
    <b v="1"/>
    <s v="theater/spaces"/>
    <n v="3.0219999999999998"/>
    <n v="17.241379310344829"/>
    <x v="1"/>
    <x v="38"/>
    <x v="3025"/>
    <d v="2014-05-30T16:00:00"/>
  </r>
  <r>
    <n v="900"/>
    <n v="1290"/>
    <x v="0"/>
    <x v="1"/>
    <s v="GBP"/>
    <n v="1488538892"/>
    <n v="1487329292"/>
    <b v="0"/>
    <n v="25"/>
    <b v="1"/>
    <s v="theater/spaces"/>
    <n v="1.4333333333333333"/>
    <n v="36"/>
    <x v="1"/>
    <x v="38"/>
    <x v="3026"/>
    <d v="2017-03-03T11:01:32"/>
  </r>
  <r>
    <n v="40000"/>
    <n v="52576"/>
    <x v="0"/>
    <x v="0"/>
    <s v="USD"/>
    <n v="1426866851"/>
    <n v="1424278451"/>
    <b v="0"/>
    <n v="320"/>
    <b v="1"/>
    <s v="theater/spaces"/>
    <n v="1.3144"/>
    <n v="125"/>
    <x v="1"/>
    <x v="38"/>
    <x v="3027"/>
    <d v="2015-03-20T15:54:11"/>
  </r>
  <r>
    <n v="5000"/>
    <n v="8401"/>
    <x v="0"/>
    <x v="0"/>
    <s v="USD"/>
    <n v="1471242025"/>
    <n v="1468650025"/>
    <b v="0"/>
    <n v="99"/>
    <b v="1"/>
    <s v="theater/spaces"/>
    <n v="1.6801999999999999"/>
    <n v="50.505050505050505"/>
    <x v="1"/>
    <x v="38"/>
    <x v="3028"/>
    <d v="2016-08-15T06:20:25"/>
  </r>
  <r>
    <n v="30000"/>
    <n v="32903"/>
    <x v="0"/>
    <x v="0"/>
    <s v="USD"/>
    <n v="1416285300"/>
    <n v="1413824447"/>
    <b v="0"/>
    <n v="348"/>
    <b v="1"/>
    <s v="theater/spaces"/>
    <n v="1.0967666666666667"/>
    <n v="86.206896551724142"/>
    <x v="1"/>
    <x v="38"/>
    <x v="3029"/>
    <d v="2014-11-18T04:35:00"/>
  </r>
  <r>
    <n v="1750"/>
    <n v="1867"/>
    <x v="0"/>
    <x v="0"/>
    <s v="USD"/>
    <n v="1442426171"/>
    <n v="1439834171"/>
    <b v="0"/>
    <n v="41"/>
    <b v="1"/>
    <s v="theater/spaces"/>
    <n v="1.0668571428571429"/>
    <n v="42.68292682926829"/>
    <x v="1"/>
    <x v="38"/>
    <x v="3030"/>
    <d v="2015-09-16T17:56:11"/>
  </r>
  <r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1000"/>
    <n v="1272"/>
    <x v="0"/>
    <x v="0"/>
    <s v="USD"/>
    <n v="1441933459"/>
    <n v="1439341459"/>
    <b v="0"/>
    <n v="25"/>
    <b v="1"/>
    <s v="theater/spaces"/>
    <n v="1.272"/>
    <n v="40"/>
    <x v="1"/>
    <x v="38"/>
    <x v="3032"/>
    <d v="2015-09-11T01:04:19"/>
  </r>
  <r>
    <n v="3000"/>
    <n v="4396"/>
    <x v="0"/>
    <x v="0"/>
    <s v="USD"/>
    <n v="1471487925"/>
    <n v="1468895925"/>
    <b v="0"/>
    <n v="23"/>
    <b v="1"/>
    <s v="theater/spaces"/>
    <n v="1.4653333333333334"/>
    <n v="130.43478260869566"/>
    <x v="1"/>
    <x v="38"/>
    <x v="3033"/>
    <d v="2016-08-18T02:38:45"/>
  </r>
  <r>
    <n v="100000"/>
    <n v="112536"/>
    <x v="0"/>
    <x v="0"/>
    <s v="USD"/>
    <n v="1477972740"/>
    <n v="1475326255"/>
    <b v="0"/>
    <n v="1260"/>
    <b v="1"/>
    <s v="theater/spaces"/>
    <n v="1.1253599999999999"/>
    <n v="79.365079365079367"/>
    <x v="1"/>
    <x v="38"/>
    <x v="3034"/>
    <d v="2016-11-01T03:59:00"/>
  </r>
  <r>
    <n v="25000"/>
    <n v="27196.71"/>
    <x v="0"/>
    <x v="0"/>
    <s v="USD"/>
    <n v="1367674009"/>
    <n v="1365082009"/>
    <b v="0"/>
    <n v="307"/>
    <b v="1"/>
    <s v="theater/spaces"/>
    <n v="1.0878684000000001"/>
    <n v="81.433224755700323"/>
    <x v="1"/>
    <x v="38"/>
    <x v="3035"/>
    <d v="2013-05-04T13:26:49"/>
  </r>
  <r>
    <n v="25000"/>
    <n v="31683"/>
    <x v="0"/>
    <x v="0"/>
    <s v="USD"/>
    <n v="1376654340"/>
    <n v="1373568644"/>
    <b v="0"/>
    <n v="329"/>
    <b v="1"/>
    <s v="theater/spaces"/>
    <n v="1.26732"/>
    <n v="75.98784194528875"/>
    <x v="1"/>
    <x v="38"/>
    <x v="3036"/>
    <d v="2013-08-16T11:59:00"/>
  </r>
  <r>
    <n v="500"/>
    <n v="1066"/>
    <x v="0"/>
    <x v="0"/>
    <s v="USD"/>
    <n v="1285995540"/>
    <n v="1279574773"/>
    <b v="0"/>
    <n v="32"/>
    <b v="1"/>
    <s v="theater/spaces"/>
    <n v="2.1320000000000001"/>
    <n v="15.625"/>
    <x v="1"/>
    <x v="38"/>
    <x v="3037"/>
    <d v="2010-10-02T04:59:00"/>
  </r>
  <r>
    <n v="1000"/>
    <n v="1005"/>
    <x v="0"/>
    <x v="0"/>
    <s v="USD"/>
    <n v="1457071397"/>
    <n v="1451887397"/>
    <b v="0"/>
    <n v="27"/>
    <b v="1"/>
    <s v="theater/spaces"/>
    <n v="1.0049999999999999"/>
    <n v="37.037037037037038"/>
    <x v="1"/>
    <x v="38"/>
    <x v="3038"/>
    <d v="2016-03-04T06:03:17"/>
  </r>
  <r>
    <n v="20000"/>
    <n v="21742.78"/>
    <x v="0"/>
    <x v="0"/>
    <s v="USD"/>
    <n v="1388303940"/>
    <n v="1386011038"/>
    <b v="0"/>
    <n v="236"/>
    <b v="1"/>
    <s v="theater/spaces"/>
    <n v="1.0871389999999999"/>
    <n v="84.745762711864401"/>
    <x v="1"/>
    <x v="38"/>
    <x v="3039"/>
    <d v="2013-12-29T07:59:00"/>
  </r>
  <r>
    <n v="3000"/>
    <n v="3225"/>
    <x v="0"/>
    <x v="0"/>
    <s v="USD"/>
    <n v="1435359600"/>
    <n v="1434999621"/>
    <b v="0"/>
    <n v="42"/>
    <b v="1"/>
    <s v="theater/spaces"/>
    <n v="1.075"/>
    <n v="71.428571428571431"/>
    <x v="1"/>
    <x v="38"/>
    <x v="3040"/>
    <d v="2015-06-26T23:00:00"/>
  </r>
  <r>
    <n v="8300"/>
    <n v="9170"/>
    <x v="0"/>
    <x v="0"/>
    <s v="USD"/>
    <n v="1453323048"/>
    <n v="1450731048"/>
    <b v="0"/>
    <n v="95"/>
    <b v="1"/>
    <s v="theater/spaces"/>
    <n v="1.1048192771084338"/>
    <n v="87.368421052631575"/>
    <x v="1"/>
    <x v="38"/>
    <x v="3041"/>
    <d v="2016-01-20T20:50:48"/>
  </r>
  <r>
    <n v="1500"/>
    <n v="1920"/>
    <x v="0"/>
    <x v="1"/>
    <s v="GBP"/>
    <n v="1444149047"/>
    <n v="1441557047"/>
    <b v="0"/>
    <n v="37"/>
    <b v="1"/>
    <s v="theater/spaces"/>
    <n v="1.28"/>
    <n v="40.54054054054054"/>
    <x v="1"/>
    <x v="38"/>
    <x v="3042"/>
    <d v="2015-10-06T16:30:47"/>
  </r>
  <r>
    <n v="15000"/>
    <n v="16501"/>
    <x v="0"/>
    <x v="5"/>
    <s v="CAD"/>
    <n v="1429152600"/>
    <n v="1426815699"/>
    <b v="0"/>
    <n v="128"/>
    <b v="1"/>
    <s v="theater/spaces"/>
    <n v="1.1000666666666667"/>
    <n v="117.1875"/>
    <x v="1"/>
    <x v="38"/>
    <x v="3043"/>
    <d v="2015-04-16T02:50:00"/>
  </r>
  <r>
    <n v="12000"/>
    <n v="13121"/>
    <x v="0"/>
    <x v="0"/>
    <s v="USD"/>
    <n v="1454433998"/>
    <n v="1453137998"/>
    <b v="0"/>
    <n v="156"/>
    <b v="1"/>
    <s v="theater/spaces"/>
    <n v="1.0934166666666667"/>
    <n v="76.92307692307692"/>
    <x v="1"/>
    <x v="38"/>
    <x v="3044"/>
    <d v="2016-02-02T17:26:38"/>
  </r>
  <r>
    <n v="4000"/>
    <n v="5308.26"/>
    <x v="0"/>
    <x v="0"/>
    <s v="USD"/>
    <n v="1408679055"/>
    <n v="1406087055"/>
    <b v="0"/>
    <n v="64"/>
    <b v="1"/>
    <s v="theater/spaces"/>
    <n v="1.3270650000000002"/>
    <n v="62.5"/>
    <x v="1"/>
    <x v="38"/>
    <x v="3045"/>
    <d v="2014-08-22T03:44:15"/>
  </r>
  <r>
    <n v="7900"/>
    <n v="15077"/>
    <x v="0"/>
    <x v="0"/>
    <s v="USD"/>
    <n v="1410324720"/>
    <n v="1407784586"/>
    <b v="0"/>
    <n v="58"/>
    <b v="1"/>
    <s v="theater/spaces"/>
    <n v="1.9084810126582279"/>
    <n v="136.20689655172413"/>
    <x v="1"/>
    <x v="38"/>
    <x v="3046"/>
    <d v="2014-09-10T04:52:00"/>
  </r>
  <r>
    <n v="500"/>
    <n v="745"/>
    <x v="0"/>
    <x v="0"/>
    <s v="USD"/>
    <n v="1461762960"/>
    <n v="1457999054"/>
    <b v="0"/>
    <n v="20"/>
    <b v="1"/>
    <s v="theater/spaces"/>
    <n v="1.49"/>
    <n v="25"/>
    <x v="1"/>
    <x v="38"/>
    <x v="3047"/>
    <d v="2016-04-27T13:16:00"/>
  </r>
  <r>
    <n v="5000"/>
    <n v="8320"/>
    <x v="0"/>
    <x v="0"/>
    <s v="USD"/>
    <n v="1420060920"/>
    <n v="1417556262"/>
    <b v="0"/>
    <n v="47"/>
    <b v="1"/>
    <s v="theater/spaces"/>
    <n v="1.6639999999999999"/>
    <n v="106.38297872340425"/>
    <x v="1"/>
    <x v="38"/>
    <x v="3048"/>
    <d v="2014-12-31T21:22:00"/>
  </r>
  <r>
    <n v="3750"/>
    <n v="4000"/>
    <x v="0"/>
    <x v="0"/>
    <s v="USD"/>
    <n v="1434241255"/>
    <n v="1431649255"/>
    <b v="0"/>
    <n v="54"/>
    <b v="1"/>
    <s v="theater/spaces"/>
    <n v="1.0666666666666667"/>
    <n v="69.444444444444443"/>
    <x v="1"/>
    <x v="38"/>
    <x v="3049"/>
    <d v="2015-06-14T00:20:55"/>
  </r>
  <r>
    <n v="600"/>
    <n v="636"/>
    <x v="0"/>
    <x v="0"/>
    <s v="USD"/>
    <n v="1462420960"/>
    <n v="1459828960"/>
    <b v="0"/>
    <n v="9"/>
    <b v="1"/>
    <s v="theater/spaces"/>
    <n v="1.06"/>
    <n v="66.666666666666671"/>
    <x v="1"/>
    <x v="38"/>
    <x v="3050"/>
    <d v="2016-05-05T04:02:40"/>
  </r>
  <r>
    <n v="3500"/>
    <n v="827"/>
    <x v="2"/>
    <x v="1"/>
    <s v="GBP"/>
    <n v="1486547945"/>
    <n v="1483955945"/>
    <b v="1"/>
    <n v="35"/>
    <b v="0"/>
    <s v="theater/spaces"/>
    <n v="0.23628571428571429"/>
    <n v="100"/>
    <x v="1"/>
    <x v="38"/>
    <x v="3051"/>
    <d v="2017-02-08T09:59:05"/>
  </r>
  <r>
    <n v="50000"/>
    <n v="75"/>
    <x v="2"/>
    <x v="0"/>
    <s v="USD"/>
    <n v="1432828740"/>
    <n v="1430237094"/>
    <b v="0"/>
    <n v="2"/>
    <b v="0"/>
    <s v="theater/spaces"/>
    <n v="1.5E-3"/>
    <n v="25000"/>
    <x v="1"/>
    <x v="38"/>
    <x v="3052"/>
    <d v="2015-05-28T15:59:00"/>
  </r>
  <r>
    <n v="10000"/>
    <n v="40"/>
    <x v="2"/>
    <x v="0"/>
    <s v="USD"/>
    <n v="1412222340"/>
    <n v="1407781013"/>
    <b v="0"/>
    <n v="3"/>
    <b v="0"/>
    <s v="theater/spaces"/>
    <n v="4.0000000000000001E-3"/>
    <n v="3333.3333333333335"/>
    <x v="1"/>
    <x v="38"/>
    <x v="3053"/>
    <d v="2014-10-02T03:59:00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20000"/>
    <n v="1"/>
    <x v="2"/>
    <x v="0"/>
    <s v="USD"/>
    <n v="1420844390"/>
    <n v="1415660390"/>
    <b v="0"/>
    <n v="1"/>
    <b v="0"/>
    <s v="theater/spaces"/>
    <n v="5.0000000000000002E-5"/>
    <n v="20000"/>
    <x v="1"/>
    <x v="38"/>
    <x v="3055"/>
    <d v="2015-01-09T22:59:50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18000"/>
    <n v="3"/>
    <x v="2"/>
    <x v="13"/>
    <s v="EUR"/>
    <n v="1463734740"/>
    <n v="1459414740"/>
    <b v="0"/>
    <n v="3"/>
    <b v="0"/>
    <s v="theater/spaces"/>
    <n v="1.6666666666666666E-4"/>
    <n v="6000"/>
    <x v="1"/>
    <x v="38"/>
    <x v="3058"/>
    <d v="2016-05-20T08:59:00"/>
  </r>
  <r>
    <n v="15000"/>
    <n v="451"/>
    <x v="2"/>
    <x v="0"/>
    <s v="USD"/>
    <n v="1407536846"/>
    <n v="1404944846"/>
    <b v="0"/>
    <n v="11"/>
    <b v="0"/>
    <s v="theater/spaces"/>
    <n v="3.0066666666666665E-2"/>
    <n v="1363.6363636363637"/>
    <x v="1"/>
    <x v="38"/>
    <x v="3059"/>
    <d v="2014-08-08T22:27:26"/>
  </r>
  <r>
    <n v="220000"/>
    <n v="335"/>
    <x v="2"/>
    <x v="0"/>
    <s v="USD"/>
    <n v="1443422134"/>
    <n v="1440830134"/>
    <b v="0"/>
    <n v="6"/>
    <b v="0"/>
    <s v="theater/spaces"/>
    <n v="1.5227272727272728E-3"/>
    <n v="36666.666666666664"/>
    <x v="1"/>
    <x v="38"/>
    <x v="3060"/>
    <d v="2015-09-28T06:35:34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10000"/>
    <n v="6684"/>
    <x v="2"/>
    <x v="0"/>
    <s v="USD"/>
    <n v="1443636000"/>
    <n v="1441111892"/>
    <b v="0"/>
    <n v="67"/>
    <b v="0"/>
    <s v="theater/spaces"/>
    <n v="0.66839999999999999"/>
    <n v="149.25373134328359"/>
    <x v="1"/>
    <x v="38"/>
    <x v="3062"/>
    <d v="2015-09-30T18:00:00"/>
  </r>
  <r>
    <n v="3000"/>
    <n v="587"/>
    <x v="2"/>
    <x v="0"/>
    <s v="USD"/>
    <n v="1477174138"/>
    <n v="1474150138"/>
    <b v="0"/>
    <n v="23"/>
    <b v="0"/>
    <s v="theater/spaces"/>
    <n v="0.19566666666666666"/>
    <n v="130.43478260869566"/>
    <x v="1"/>
    <x v="38"/>
    <x v="3063"/>
    <d v="2016-10-22T22:08:58"/>
  </r>
  <r>
    <n v="75000"/>
    <n v="8471"/>
    <x v="2"/>
    <x v="0"/>
    <s v="USD"/>
    <n v="1448175540"/>
    <n v="1445483246"/>
    <b v="0"/>
    <n v="72"/>
    <b v="0"/>
    <s v="theater/spaces"/>
    <n v="0.11294666666666667"/>
    <n v="1041.6666666666667"/>
    <x v="1"/>
    <x v="38"/>
    <x v="3064"/>
    <d v="2015-11-22T06:59:00"/>
  </r>
  <r>
    <n v="25000"/>
    <n v="10"/>
    <x v="2"/>
    <x v="0"/>
    <s v="USD"/>
    <n v="1406683172"/>
    <n v="1404523172"/>
    <b v="0"/>
    <n v="2"/>
    <b v="0"/>
    <s v="theater/spaces"/>
    <n v="4.0000000000000002E-4"/>
    <n v="12500"/>
    <x v="1"/>
    <x v="38"/>
    <x v="3065"/>
    <d v="2014-07-30T01:19:32"/>
  </r>
  <r>
    <n v="350000"/>
    <n v="41950"/>
    <x v="2"/>
    <x v="2"/>
    <s v="AUD"/>
    <n v="1468128537"/>
    <n v="1465536537"/>
    <b v="0"/>
    <n v="15"/>
    <b v="0"/>
    <s v="theater/spaces"/>
    <n v="0.11985714285714286"/>
    <n v="23333.333333333332"/>
    <x v="1"/>
    <x v="38"/>
    <x v="3066"/>
    <d v="2016-07-10T05:28:57"/>
  </r>
  <r>
    <n v="8000"/>
    <n v="200"/>
    <x v="2"/>
    <x v="4"/>
    <s v="NZD"/>
    <n v="1441837879"/>
    <n v="1439245879"/>
    <b v="0"/>
    <n v="1"/>
    <b v="0"/>
    <s v="theater/spaces"/>
    <n v="2.5000000000000001E-2"/>
    <n v="8000"/>
    <x v="1"/>
    <x v="38"/>
    <x v="3067"/>
    <d v="2015-09-09T22:31:19"/>
  </r>
  <r>
    <n v="250000"/>
    <n v="175"/>
    <x v="2"/>
    <x v="0"/>
    <s v="USD"/>
    <n v="1445013352"/>
    <n v="1442421352"/>
    <b v="0"/>
    <n v="2"/>
    <b v="0"/>
    <s v="theater/spaces"/>
    <n v="6.9999999999999999E-4"/>
    <n v="125000"/>
    <x v="1"/>
    <x v="38"/>
    <x v="3068"/>
    <d v="2015-10-16T16:35:52"/>
  </r>
  <r>
    <n v="1000"/>
    <n v="141"/>
    <x v="2"/>
    <x v="0"/>
    <s v="USD"/>
    <n v="1418587234"/>
    <n v="1415995234"/>
    <b v="0"/>
    <n v="7"/>
    <b v="0"/>
    <s v="theater/spaces"/>
    <n v="0.14099999999999999"/>
    <n v="142.85714285714286"/>
    <x v="1"/>
    <x v="38"/>
    <x v="3069"/>
    <d v="2014-12-14T20:00:34"/>
  </r>
  <r>
    <n v="10000"/>
    <n v="334"/>
    <x v="2"/>
    <x v="1"/>
    <s v="GBP"/>
    <n v="1481132169"/>
    <n v="1479317769"/>
    <b v="0"/>
    <n v="16"/>
    <b v="0"/>
    <s v="theater/spaces"/>
    <n v="3.3399999999999999E-2"/>
    <n v="625"/>
    <x v="1"/>
    <x v="38"/>
    <x v="3070"/>
    <d v="2016-12-07T17:36:09"/>
  </r>
  <r>
    <n v="12000"/>
    <n v="7173"/>
    <x v="2"/>
    <x v="0"/>
    <s v="USD"/>
    <n v="1429595940"/>
    <n v="1428082481"/>
    <b v="0"/>
    <n v="117"/>
    <b v="0"/>
    <s v="theater/spaces"/>
    <n v="0.59775"/>
    <n v="102.56410256410257"/>
    <x v="1"/>
    <x v="38"/>
    <x v="3071"/>
    <d v="2015-04-21T05:59:00"/>
  </r>
  <r>
    <n v="12000"/>
    <n v="2"/>
    <x v="2"/>
    <x v="0"/>
    <s v="USD"/>
    <n v="1477791960"/>
    <n v="1476549262"/>
    <b v="0"/>
    <n v="2"/>
    <b v="0"/>
    <s v="theater/spaces"/>
    <n v="1.6666666666666666E-4"/>
    <n v="6000"/>
    <x v="1"/>
    <x v="38"/>
    <x v="3072"/>
    <d v="2016-10-30T01:46:00"/>
  </r>
  <r>
    <n v="2800000"/>
    <n v="645"/>
    <x v="2"/>
    <x v="0"/>
    <s v="USD"/>
    <n v="1434309540"/>
    <n v="1429287900"/>
    <b v="0"/>
    <n v="7"/>
    <b v="0"/>
    <s v="theater/spaces"/>
    <n v="2.3035714285714285E-4"/>
    <n v="400000"/>
    <x v="1"/>
    <x v="38"/>
    <x v="3073"/>
    <d v="2015-06-14T19:19:00"/>
  </r>
  <r>
    <n v="25000"/>
    <n v="22"/>
    <x v="2"/>
    <x v="6"/>
    <s v="EUR"/>
    <n v="1457617359"/>
    <n v="1455025359"/>
    <b v="0"/>
    <n v="3"/>
    <b v="0"/>
    <s v="theater/spaces"/>
    <n v="8.8000000000000003E-4"/>
    <n v="8333.3333333333339"/>
    <x v="1"/>
    <x v="38"/>
    <x v="3074"/>
    <d v="2016-03-10T13:42:39"/>
  </r>
  <r>
    <n v="15000"/>
    <n v="1296"/>
    <x v="2"/>
    <x v="0"/>
    <s v="USD"/>
    <n v="1471573640"/>
    <n v="1467253640"/>
    <b v="0"/>
    <n v="20"/>
    <b v="0"/>
    <s v="theater/spaces"/>
    <n v="8.6400000000000005E-2"/>
    <n v="750"/>
    <x v="1"/>
    <x v="38"/>
    <x v="3075"/>
    <d v="2016-08-19T02:27:20"/>
  </r>
  <r>
    <n v="10000"/>
    <n v="1506"/>
    <x v="2"/>
    <x v="0"/>
    <s v="USD"/>
    <n v="1444405123"/>
    <n v="1439221123"/>
    <b v="0"/>
    <n v="50"/>
    <b v="0"/>
    <s v="theater/spaces"/>
    <n v="0.15060000000000001"/>
    <n v="200"/>
    <x v="1"/>
    <x v="38"/>
    <x v="3076"/>
    <d v="2015-10-09T15:38:43"/>
  </r>
  <r>
    <n v="22000"/>
    <n v="105"/>
    <x v="2"/>
    <x v="5"/>
    <s v="CAD"/>
    <n v="1488495478"/>
    <n v="1485903478"/>
    <b v="0"/>
    <n v="2"/>
    <b v="0"/>
    <s v="theater/spaces"/>
    <n v="4.7727272727272731E-3"/>
    <n v="11000"/>
    <x v="1"/>
    <x v="38"/>
    <x v="3077"/>
    <d v="2017-03-02T22:57:58"/>
  </r>
  <r>
    <n v="60000"/>
    <n v="71"/>
    <x v="2"/>
    <x v="0"/>
    <s v="USD"/>
    <n v="1424920795"/>
    <n v="1422328795"/>
    <b v="0"/>
    <n v="3"/>
    <b v="0"/>
    <s v="theater/spaces"/>
    <n v="1.1833333333333333E-3"/>
    <n v="20000"/>
    <x v="1"/>
    <x v="38"/>
    <x v="3078"/>
    <d v="2015-02-26T03:19:55"/>
  </r>
  <r>
    <n v="1333666"/>
    <n v="11226"/>
    <x v="2"/>
    <x v="0"/>
    <s v="USD"/>
    <n v="1427040435"/>
    <n v="1424452035"/>
    <b v="0"/>
    <n v="27"/>
    <b v="0"/>
    <s v="theater/spaces"/>
    <n v="8.4173998587352451E-3"/>
    <n v="49395.037037037036"/>
    <x v="1"/>
    <x v="38"/>
    <x v="3079"/>
    <d v="2015-03-22T16:07:15"/>
  </r>
  <r>
    <n v="2000000"/>
    <n v="376"/>
    <x v="2"/>
    <x v="0"/>
    <s v="USD"/>
    <n v="1419644444"/>
    <n v="1414456844"/>
    <b v="0"/>
    <n v="7"/>
    <b v="0"/>
    <s v="theater/spaces"/>
    <n v="1.8799999999999999E-4"/>
    <n v="285714.28571428574"/>
    <x v="1"/>
    <x v="38"/>
    <x v="3080"/>
    <d v="2014-12-27T01:40:44"/>
  </r>
  <r>
    <n v="1000000"/>
    <n v="2103"/>
    <x v="2"/>
    <x v="0"/>
    <s v="USD"/>
    <n v="1442722891"/>
    <n v="1440130891"/>
    <b v="0"/>
    <n v="5"/>
    <b v="0"/>
    <s v="theater/spaces"/>
    <n v="2.1029999999999998E-3"/>
    <n v="200000"/>
    <x v="1"/>
    <x v="38"/>
    <x v="3081"/>
    <d v="2015-09-20T04:21:31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20000"/>
    <n v="56"/>
    <x v="2"/>
    <x v="0"/>
    <s v="USD"/>
    <n v="1409547600"/>
    <n v="1406986278"/>
    <b v="0"/>
    <n v="3"/>
    <b v="0"/>
    <s v="theater/spaces"/>
    <n v="2.8E-3"/>
    <n v="6666.666666666667"/>
    <x v="1"/>
    <x v="38"/>
    <x v="3083"/>
    <d v="2014-09-01T05:00:00"/>
  </r>
  <r>
    <n v="4059"/>
    <n v="470"/>
    <x v="2"/>
    <x v="0"/>
    <s v="USD"/>
    <n v="1430851680"/>
    <n v="1428340931"/>
    <b v="0"/>
    <n v="6"/>
    <b v="0"/>
    <s v="theater/spaces"/>
    <n v="0.11579206701157921"/>
    <n v="676.5"/>
    <x v="1"/>
    <x v="38"/>
    <x v="3084"/>
    <d v="2015-05-05T18:48:00"/>
  </r>
  <r>
    <n v="25000"/>
    <n v="610"/>
    <x v="2"/>
    <x v="0"/>
    <s v="USD"/>
    <n v="1443561159"/>
    <n v="1440969159"/>
    <b v="0"/>
    <n v="9"/>
    <b v="0"/>
    <s v="theater/spaces"/>
    <n v="2.4400000000000002E-2"/>
    <n v="2777.7777777777778"/>
    <x v="1"/>
    <x v="38"/>
    <x v="3085"/>
    <d v="2015-09-29T21:12:39"/>
  </r>
  <r>
    <n v="20000"/>
    <n v="50"/>
    <x v="2"/>
    <x v="13"/>
    <s v="EUR"/>
    <n v="1439827559"/>
    <n v="1434643559"/>
    <b v="0"/>
    <n v="3"/>
    <b v="0"/>
    <s v="theater/spaces"/>
    <n v="2.5000000000000001E-3"/>
    <n v="6666.666666666667"/>
    <x v="1"/>
    <x v="38"/>
    <x v="3086"/>
    <d v="2015-08-17T16:05:59"/>
  </r>
  <r>
    <n v="20000"/>
    <n v="125"/>
    <x v="2"/>
    <x v="0"/>
    <s v="USD"/>
    <n v="1482294990"/>
    <n v="1477107390"/>
    <b v="0"/>
    <n v="2"/>
    <b v="0"/>
    <s v="theater/spaces"/>
    <n v="6.2500000000000003E-3"/>
    <n v="10000"/>
    <x v="1"/>
    <x v="38"/>
    <x v="3087"/>
    <d v="2016-12-21T04:36:30"/>
  </r>
  <r>
    <n v="65000"/>
    <n v="126"/>
    <x v="2"/>
    <x v="0"/>
    <s v="USD"/>
    <n v="1420724460"/>
    <n v="1418046247"/>
    <b v="0"/>
    <n v="3"/>
    <b v="0"/>
    <s v="theater/spaces"/>
    <n v="1.9384615384615384E-3"/>
    <n v="21666.666666666668"/>
    <x v="1"/>
    <x v="38"/>
    <x v="3088"/>
    <d v="2015-01-08T13:41:00"/>
  </r>
  <r>
    <n v="25000"/>
    <n v="5854"/>
    <x v="2"/>
    <x v="0"/>
    <s v="USD"/>
    <n v="1468029540"/>
    <n v="1465304483"/>
    <b v="0"/>
    <n v="45"/>
    <b v="0"/>
    <s v="theater/spaces"/>
    <n v="0.23416000000000001"/>
    <n v="555.55555555555554"/>
    <x v="1"/>
    <x v="38"/>
    <x v="3089"/>
    <d v="2016-07-09T01:59:00"/>
  </r>
  <r>
    <n v="225000"/>
    <n v="11432"/>
    <x v="2"/>
    <x v="0"/>
    <s v="USD"/>
    <n v="1430505545"/>
    <n v="1425325145"/>
    <b v="0"/>
    <n v="9"/>
    <b v="0"/>
    <s v="theater/spaces"/>
    <n v="5.080888888888889E-2"/>
    <n v="25000"/>
    <x v="1"/>
    <x v="38"/>
    <x v="3090"/>
    <d v="2015-05-01T18:39:05"/>
  </r>
  <r>
    <n v="5000"/>
    <n v="796"/>
    <x v="2"/>
    <x v="0"/>
    <s v="USD"/>
    <n v="1471214743"/>
    <n v="1468622743"/>
    <b v="0"/>
    <n v="9"/>
    <b v="0"/>
    <s v="theater/spaces"/>
    <n v="0.15920000000000001"/>
    <n v="555.55555555555554"/>
    <x v="1"/>
    <x v="38"/>
    <x v="3091"/>
    <d v="2016-08-14T22:45:43"/>
  </r>
  <r>
    <n v="100000"/>
    <n v="1183.19"/>
    <x v="2"/>
    <x v="0"/>
    <s v="USD"/>
    <n v="1444946400"/>
    <n v="1441723912"/>
    <b v="0"/>
    <n v="21"/>
    <b v="0"/>
    <s v="theater/spaces"/>
    <n v="1.1831900000000001E-2"/>
    <n v="4761.9047619047615"/>
    <x v="1"/>
    <x v="38"/>
    <x v="3092"/>
    <d v="2015-10-15T22:00:00"/>
  </r>
  <r>
    <n v="4000"/>
    <n v="910"/>
    <x v="2"/>
    <x v="5"/>
    <s v="CAD"/>
    <n v="1401595140"/>
    <n v="1398980941"/>
    <b v="0"/>
    <n v="17"/>
    <b v="0"/>
    <s v="theater/spaces"/>
    <n v="0.22750000000000001"/>
    <n v="235.29411764705881"/>
    <x v="1"/>
    <x v="38"/>
    <x v="3093"/>
    <d v="2014-06-01T03:59:00"/>
  </r>
  <r>
    <n v="100000"/>
    <n v="25"/>
    <x v="2"/>
    <x v="0"/>
    <s v="USD"/>
    <n v="1442775956"/>
    <n v="1437591956"/>
    <b v="0"/>
    <n v="1"/>
    <b v="0"/>
    <s v="theater/spaces"/>
    <n v="2.5000000000000001E-4"/>
    <n v="100000"/>
    <x v="1"/>
    <x v="38"/>
    <x v="3094"/>
    <d v="2015-09-20T19:05:56"/>
  </r>
  <r>
    <n v="14920"/>
    <n v="50"/>
    <x v="2"/>
    <x v="0"/>
    <s v="USD"/>
    <n v="1470011780"/>
    <n v="1464827780"/>
    <b v="0"/>
    <n v="1"/>
    <b v="0"/>
    <s v="theater/spaces"/>
    <n v="3.351206434316354E-3"/>
    <n v="14920"/>
    <x v="1"/>
    <x v="38"/>
    <x v="3095"/>
    <d v="2016-08-01T00:36:20"/>
  </r>
  <r>
    <n v="20000"/>
    <n v="795"/>
    <x v="2"/>
    <x v="0"/>
    <s v="USD"/>
    <n v="1432151326"/>
    <n v="1429559326"/>
    <b v="0"/>
    <n v="14"/>
    <b v="0"/>
    <s v="theater/spaces"/>
    <n v="3.9750000000000001E-2"/>
    <n v="1428.5714285714287"/>
    <x v="1"/>
    <x v="38"/>
    <x v="3096"/>
    <d v="2015-05-20T19:48:46"/>
  </r>
  <r>
    <n v="10000"/>
    <n v="1715"/>
    <x v="2"/>
    <x v="1"/>
    <s v="GBP"/>
    <n v="1475848800"/>
    <n v="1474027501"/>
    <b v="0"/>
    <n v="42"/>
    <b v="0"/>
    <s v="theater/spaces"/>
    <n v="0.17150000000000001"/>
    <n v="238.0952380952381"/>
    <x v="1"/>
    <x v="38"/>
    <x v="3097"/>
    <d v="2016-10-07T14:00:00"/>
  </r>
  <r>
    <n v="48725"/>
    <n v="1758"/>
    <x v="2"/>
    <x v="0"/>
    <s v="USD"/>
    <n v="1454890620"/>
    <n v="1450724449"/>
    <b v="0"/>
    <n v="27"/>
    <b v="0"/>
    <s v="theater/spaces"/>
    <n v="3.608004104669061E-2"/>
    <n v="1804.6296296296296"/>
    <x v="1"/>
    <x v="38"/>
    <x v="3098"/>
    <d v="2016-02-08T00:17:00"/>
  </r>
  <r>
    <n v="2000"/>
    <n v="278"/>
    <x v="2"/>
    <x v="0"/>
    <s v="USD"/>
    <n v="1455251591"/>
    <n v="1452659591"/>
    <b v="0"/>
    <n v="5"/>
    <b v="0"/>
    <s v="theater/spaces"/>
    <n v="0.13900000000000001"/>
    <n v="400"/>
    <x v="1"/>
    <x v="38"/>
    <x v="3099"/>
    <d v="2016-02-12T04:33:11"/>
  </r>
  <r>
    <n v="12000"/>
    <n v="1827"/>
    <x v="2"/>
    <x v="0"/>
    <s v="USD"/>
    <n v="1413816975"/>
    <n v="1411224975"/>
    <b v="0"/>
    <n v="13"/>
    <b v="0"/>
    <s v="theater/spaces"/>
    <n v="0.15225"/>
    <n v="923.07692307692309"/>
    <x v="1"/>
    <x v="38"/>
    <x v="3100"/>
    <d v="2014-10-20T14:56:15"/>
  </r>
  <r>
    <n v="2500"/>
    <n v="300"/>
    <x v="2"/>
    <x v="6"/>
    <s v="EUR"/>
    <n v="1437033360"/>
    <n v="1434445937"/>
    <b v="0"/>
    <n v="12"/>
    <b v="0"/>
    <s v="theater/spaces"/>
    <n v="0.12"/>
    <n v="208.33333333333334"/>
    <x v="1"/>
    <x v="38"/>
    <x v="3101"/>
    <d v="2015-07-16T07:56:00"/>
  </r>
  <r>
    <n v="16000"/>
    <n v="6258"/>
    <x v="2"/>
    <x v="1"/>
    <s v="GBP"/>
    <n v="1471939818"/>
    <n v="1467619818"/>
    <b v="0"/>
    <n v="90"/>
    <b v="0"/>
    <s v="theater/spaces"/>
    <n v="0.391125"/>
    <n v="177.77777777777777"/>
    <x v="1"/>
    <x v="38"/>
    <x v="3102"/>
    <d v="2016-08-23T08:10:18"/>
  </r>
  <r>
    <n v="4100"/>
    <n v="11"/>
    <x v="2"/>
    <x v="0"/>
    <s v="USD"/>
    <n v="1434080706"/>
    <n v="1428896706"/>
    <b v="0"/>
    <n v="2"/>
    <b v="0"/>
    <s v="theater/spaces"/>
    <n v="2.6829268292682929E-3"/>
    <n v="2050"/>
    <x v="1"/>
    <x v="38"/>
    <x v="3103"/>
    <d v="2015-06-12T03:45:06"/>
  </r>
  <r>
    <n v="4000"/>
    <n v="1185"/>
    <x v="2"/>
    <x v="2"/>
    <s v="AUD"/>
    <n v="1422928800"/>
    <n v="1420235311"/>
    <b v="0"/>
    <n v="5"/>
    <b v="0"/>
    <s v="theater/spaces"/>
    <n v="0.29625000000000001"/>
    <n v="800"/>
    <x v="1"/>
    <x v="38"/>
    <x v="3104"/>
    <d v="2015-02-03T02:00:00"/>
  </r>
  <r>
    <n v="5845"/>
    <n v="2476"/>
    <x v="2"/>
    <x v="0"/>
    <s v="USD"/>
    <n v="1413694800"/>
    <n v="1408986916"/>
    <b v="0"/>
    <n v="31"/>
    <b v="0"/>
    <s v="theater/spaces"/>
    <n v="0.4236099230111206"/>
    <n v="188.54838709677421"/>
    <x v="1"/>
    <x v="38"/>
    <x v="3105"/>
    <d v="2014-10-19T05:00:00"/>
  </r>
  <r>
    <n v="1000"/>
    <n v="41"/>
    <x v="2"/>
    <x v="1"/>
    <s v="GBP"/>
    <n v="1442440800"/>
    <n v="1440497876"/>
    <b v="0"/>
    <n v="4"/>
    <b v="0"/>
    <s v="theater/spaces"/>
    <n v="4.1000000000000002E-2"/>
    <n v="250"/>
    <x v="1"/>
    <x v="38"/>
    <x v="3106"/>
    <d v="2015-09-16T22:00:00"/>
  </r>
  <r>
    <n v="40000"/>
    <n v="7905"/>
    <x v="2"/>
    <x v="0"/>
    <s v="USD"/>
    <n v="1431372751"/>
    <n v="1430767951"/>
    <b v="0"/>
    <n v="29"/>
    <b v="0"/>
    <s v="theater/spaces"/>
    <n v="0.197625"/>
    <n v="1379.3103448275863"/>
    <x v="1"/>
    <x v="38"/>
    <x v="3107"/>
    <d v="2015-05-11T19:32:31"/>
  </r>
  <r>
    <n v="50000"/>
    <n v="26"/>
    <x v="2"/>
    <x v="0"/>
    <s v="USD"/>
    <n v="1430234394"/>
    <n v="1425053994"/>
    <b v="0"/>
    <n v="2"/>
    <b v="0"/>
    <s v="theater/spaces"/>
    <n v="5.1999999999999995E-4"/>
    <n v="25000"/>
    <x v="1"/>
    <x v="38"/>
    <x v="3108"/>
    <d v="2015-04-28T15:19:54"/>
  </r>
  <r>
    <n v="26500"/>
    <n v="6633"/>
    <x v="2"/>
    <x v="0"/>
    <s v="USD"/>
    <n v="1409194810"/>
    <n v="1406170810"/>
    <b v="0"/>
    <n v="114"/>
    <b v="0"/>
    <s v="theater/spaces"/>
    <n v="0.25030188679245285"/>
    <n v="232.45614035087721"/>
    <x v="1"/>
    <x v="38"/>
    <x v="3109"/>
    <d v="2014-08-28T03:00:10"/>
  </r>
  <r>
    <n v="25000"/>
    <n v="10"/>
    <x v="2"/>
    <x v="0"/>
    <s v="USD"/>
    <n v="1487465119"/>
    <n v="1484009119"/>
    <b v="0"/>
    <n v="1"/>
    <b v="0"/>
    <s v="theater/spaces"/>
    <n v="4.0000000000000002E-4"/>
    <n v="25000"/>
    <x v="1"/>
    <x v="38"/>
    <x v="3110"/>
    <d v="2017-02-19T00:45:19"/>
  </r>
  <r>
    <n v="20000"/>
    <n v="5328"/>
    <x v="2"/>
    <x v="0"/>
    <s v="USD"/>
    <n v="1412432220"/>
    <n v="1409753820"/>
    <b v="0"/>
    <n v="76"/>
    <b v="0"/>
    <s v="theater/spaces"/>
    <n v="0.26640000000000003"/>
    <n v="263.15789473684208"/>
    <x v="1"/>
    <x v="38"/>
    <x v="3111"/>
    <d v="2014-10-04T14:17:00"/>
  </r>
  <r>
    <n v="11000"/>
    <n v="521"/>
    <x v="2"/>
    <x v="0"/>
    <s v="USD"/>
    <n v="1477968934"/>
    <n v="1472784934"/>
    <b v="0"/>
    <n v="9"/>
    <b v="0"/>
    <s v="theater/spaces"/>
    <n v="4.7363636363636365E-2"/>
    <n v="1222.2222222222222"/>
    <x v="1"/>
    <x v="38"/>
    <x v="3112"/>
    <d v="2016-11-01T02:55:34"/>
  </r>
  <r>
    <n v="109225"/>
    <n v="4635"/>
    <x v="2"/>
    <x v="0"/>
    <s v="USD"/>
    <n v="1429291982"/>
    <n v="1426699982"/>
    <b v="0"/>
    <n v="37"/>
    <b v="0"/>
    <s v="theater/spaces"/>
    <n v="4.2435339894712751E-2"/>
    <n v="2952.0270270270271"/>
    <x v="1"/>
    <x v="38"/>
    <x v="3113"/>
    <d v="2015-04-17T17:33:02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10000"/>
    <n v="300"/>
    <x v="2"/>
    <x v="11"/>
    <s v="SEK"/>
    <n v="1465123427"/>
    <n v="1462531427"/>
    <b v="0"/>
    <n v="1"/>
    <b v="0"/>
    <s v="theater/spaces"/>
    <n v="0.03"/>
    <n v="10000"/>
    <x v="1"/>
    <x v="38"/>
    <x v="3115"/>
    <d v="2016-06-05T10:43:47"/>
  </r>
  <r>
    <n v="750"/>
    <n v="430"/>
    <x v="2"/>
    <x v="0"/>
    <s v="USD"/>
    <n v="1427890925"/>
    <n v="1426681325"/>
    <b v="0"/>
    <n v="10"/>
    <b v="0"/>
    <s v="theater/spaces"/>
    <n v="0.57333333333333336"/>
    <n v="75"/>
    <x v="1"/>
    <x v="38"/>
    <x v="3116"/>
    <d v="2015-04-01T12:22:05"/>
  </r>
  <r>
    <n v="1000"/>
    <n v="1"/>
    <x v="2"/>
    <x v="1"/>
    <s v="GBP"/>
    <n v="1464354720"/>
    <n v="1463648360"/>
    <b v="0"/>
    <n v="1"/>
    <b v="0"/>
    <s v="theater/spaces"/>
    <n v="1E-3"/>
    <n v="1000"/>
    <x v="1"/>
    <x v="38"/>
    <x v="3117"/>
    <d v="2016-05-27T13:12:00"/>
  </r>
  <r>
    <n v="500000"/>
    <n v="1550"/>
    <x v="2"/>
    <x v="11"/>
    <s v="SEK"/>
    <n v="1467473723"/>
    <n v="1465832123"/>
    <b v="0"/>
    <n v="2"/>
    <b v="0"/>
    <s v="theater/spaces"/>
    <n v="3.0999999999999999E-3"/>
    <n v="250000"/>
    <x v="1"/>
    <x v="38"/>
    <x v="3118"/>
    <d v="2016-07-02T15:35:23"/>
  </r>
  <r>
    <n v="10000"/>
    <n v="5"/>
    <x v="2"/>
    <x v="0"/>
    <s v="USD"/>
    <n v="1427414732"/>
    <n v="1424826332"/>
    <b v="0"/>
    <n v="1"/>
    <b v="0"/>
    <s v="theater/spaces"/>
    <n v="5.0000000000000001E-4"/>
    <n v="10000"/>
    <x v="1"/>
    <x v="38"/>
    <x v="3119"/>
    <d v="2015-03-27T00:05:32"/>
  </r>
  <r>
    <n v="1300000"/>
    <n v="128"/>
    <x v="2"/>
    <x v="9"/>
    <s v="EUR"/>
    <n v="1462484196"/>
    <n v="1457303796"/>
    <b v="0"/>
    <n v="10"/>
    <b v="0"/>
    <s v="theater/spaces"/>
    <n v="9.8461538461538464E-5"/>
    <n v="130000"/>
    <x v="1"/>
    <x v="38"/>
    <x v="3120"/>
    <d v="2016-05-05T21:36:36"/>
  </r>
  <r>
    <n v="1500"/>
    <n v="10"/>
    <x v="1"/>
    <x v="5"/>
    <s v="CAD"/>
    <n v="1411748335"/>
    <n v="1406564335"/>
    <b v="0"/>
    <n v="1"/>
    <b v="0"/>
    <s v="theater/spaces"/>
    <n v="6.6666666666666671E-3"/>
    <n v="1500"/>
    <x v="1"/>
    <x v="38"/>
    <x v="3121"/>
    <d v="2014-09-26T16:18:55"/>
  </r>
  <r>
    <n v="199"/>
    <n v="116"/>
    <x v="1"/>
    <x v="0"/>
    <s v="USD"/>
    <n v="1478733732"/>
    <n v="1478298132"/>
    <b v="0"/>
    <n v="2"/>
    <b v="0"/>
    <s v="theater/spaces"/>
    <n v="0.58291457286432158"/>
    <n v="99.5"/>
    <x v="1"/>
    <x v="38"/>
    <x v="3122"/>
    <d v="2016-11-09T23:22:12"/>
  </r>
  <r>
    <n v="125000"/>
    <n v="85192"/>
    <x v="1"/>
    <x v="0"/>
    <s v="USD"/>
    <n v="1468108198"/>
    <n v="1465516198"/>
    <b v="0"/>
    <n v="348"/>
    <b v="0"/>
    <s v="theater/spaces"/>
    <n v="0.68153600000000003"/>
    <n v="359.19540229885058"/>
    <x v="1"/>
    <x v="38"/>
    <x v="3123"/>
    <d v="2016-07-09T23:49:58"/>
  </r>
  <r>
    <n v="800000"/>
    <n v="26"/>
    <x v="1"/>
    <x v="0"/>
    <s v="USD"/>
    <n v="1422902601"/>
    <n v="1417718601"/>
    <b v="0"/>
    <n v="4"/>
    <b v="0"/>
    <s v="theater/spaces"/>
    <n v="3.2499999999999997E-5"/>
    <n v="200000"/>
    <x v="1"/>
    <x v="38"/>
    <x v="3124"/>
    <d v="2015-02-02T18:43:21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25000"/>
    <n v="1040"/>
    <x v="1"/>
    <x v="0"/>
    <s v="USD"/>
    <n v="1459121162"/>
    <n v="1456532762"/>
    <b v="0"/>
    <n v="17"/>
    <b v="0"/>
    <s v="theater/spaces"/>
    <n v="4.1599999999999998E-2"/>
    <n v="1470.5882352941176"/>
    <x v="1"/>
    <x v="38"/>
    <x v="3126"/>
    <d v="2016-03-27T23:26:02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15000"/>
    <n v="16291"/>
    <x v="3"/>
    <x v="0"/>
    <s v="USD"/>
    <n v="1489690141"/>
    <n v="1487101741"/>
    <b v="0"/>
    <n v="117"/>
    <b v="0"/>
    <s v="theater/plays"/>
    <n v="1.0860666666666667"/>
    <n v="128.2051282051282"/>
    <x v="1"/>
    <x v="6"/>
    <x v="3128"/>
    <d v="2017-03-16T18:49:01"/>
  </r>
  <r>
    <n v="1250"/>
    <n v="10"/>
    <x v="3"/>
    <x v="0"/>
    <s v="USD"/>
    <n v="1492542819"/>
    <n v="1489090419"/>
    <b v="0"/>
    <n v="1"/>
    <b v="0"/>
    <s v="theater/plays"/>
    <n v="8.0000000000000002E-3"/>
    <n v="1250"/>
    <x v="1"/>
    <x v="6"/>
    <x v="3129"/>
    <d v="2017-04-18T19:13:39"/>
  </r>
  <r>
    <n v="10000"/>
    <n v="375"/>
    <x v="3"/>
    <x v="0"/>
    <s v="USD"/>
    <n v="1492145940"/>
    <n v="1489504916"/>
    <b v="0"/>
    <n v="4"/>
    <b v="0"/>
    <s v="theater/plays"/>
    <n v="3.7499999999999999E-2"/>
    <n v="2500"/>
    <x v="1"/>
    <x v="6"/>
    <x v="3130"/>
    <d v="2017-04-14T04:59:00"/>
  </r>
  <r>
    <n v="4100"/>
    <n v="645"/>
    <x v="3"/>
    <x v="0"/>
    <s v="USD"/>
    <n v="1491656045"/>
    <n v="1489067645"/>
    <b v="0"/>
    <n v="12"/>
    <b v="0"/>
    <s v="theater/plays"/>
    <n v="0.15731707317073171"/>
    <n v="341.66666666666669"/>
    <x v="1"/>
    <x v="6"/>
    <x v="3131"/>
    <d v="2017-04-08T12:54:05"/>
  </r>
  <r>
    <n v="30000"/>
    <n v="10"/>
    <x v="3"/>
    <x v="0"/>
    <s v="USD"/>
    <n v="1492759460"/>
    <n v="1487579060"/>
    <b v="0"/>
    <n v="1"/>
    <b v="0"/>
    <s v="theater/plays"/>
    <n v="3.3333333333333332E-4"/>
    <n v="30000"/>
    <x v="1"/>
    <x v="6"/>
    <x v="3132"/>
    <d v="2017-04-21T07:24:20"/>
  </r>
  <r>
    <n v="500"/>
    <n v="540"/>
    <x v="3"/>
    <x v="1"/>
    <s v="GBP"/>
    <n v="1490358834"/>
    <n v="1487770434"/>
    <b v="0"/>
    <n v="16"/>
    <b v="0"/>
    <s v="theater/plays"/>
    <n v="1.08"/>
    <n v="31.25"/>
    <x v="1"/>
    <x v="6"/>
    <x v="3133"/>
    <d v="2017-03-24T12:33:54"/>
  </r>
  <r>
    <n v="1000"/>
    <n v="225"/>
    <x v="3"/>
    <x v="1"/>
    <s v="GBP"/>
    <n v="1490631419"/>
    <n v="1488820619"/>
    <b v="0"/>
    <n v="12"/>
    <b v="0"/>
    <s v="theater/plays"/>
    <n v="0.22500000000000001"/>
    <n v="83.333333333333329"/>
    <x v="1"/>
    <x v="6"/>
    <x v="3134"/>
    <d v="2017-03-27T16:16:59"/>
  </r>
  <r>
    <n v="777"/>
    <n v="162"/>
    <x v="3"/>
    <x v="0"/>
    <s v="USD"/>
    <n v="1491277121"/>
    <n v="1489376321"/>
    <b v="0"/>
    <n v="7"/>
    <b v="0"/>
    <s v="theater/plays"/>
    <n v="0.20849420849420849"/>
    <n v="111"/>
    <x v="1"/>
    <x v="6"/>
    <x v="3135"/>
    <d v="2017-04-04T03:38:41"/>
  </r>
  <r>
    <n v="500"/>
    <n v="639"/>
    <x v="3"/>
    <x v="1"/>
    <s v="GBP"/>
    <n v="1491001140"/>
    <n v="1487847954"/>
    <b v="0"/>
    <n v="22"/>
    <b v="0"/>
    <s v="theater/plays"/>
    <n v="1.278"/>
    <n v="22.727272727272727"/>
    <x v="1"/>
    <x v="6"/>
    <x v="3136"/>
    <d v="2017-03-31T22:59:00"/>
  </r>
  <r>
    <n v="1500"/>
    <n v="50"/>
    <x v="3"/>
    <x v="0"/>
    <s v="USD"/>
    <n v="1493838720"/>
    <n v="1489439669"/>
    <b v="0"/>
    <n v="1"/>
    <b v="0"/>
    <s v="theater/plays"/>
    <n v="3.3333333333333333E-2"/>
    <n v="1500"/>
    <x v="1"/>
    <x v="6"/>
    <x v="3137"/>
    <d v="2017-05-03T19:12:00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50000"/>
    <n v="2700"/>
    <x v="3"/>
    <x v="14"/>
    <s v="MXN"/>
    <n v="1490416380"/>
    <n v="1487485760"/>
    <b v="0"/>
    <n v="6"/>
    <b v="0"/>
    <s v="theater/plays"/>
    <n v="5.3999999999999999E-2"/>
    <n v="8333.3333333333339"/>
    <x v="1"/>
    <x v="6"/>
    <x v="3139"/>
    <d v="2017-03-25T04:33:00"/>
  </r>
  <r>
    <n v="10000"/>
    <n v="96"/>
    <x v="3"/>
    <x v="6"/>
    <s v="EUR"/>
    <n v="1491581703"/>
    <n v="1488993303"/>
    <b v="0"/>
    <n v="4"/>
    <b v="0"/>
    <s v="theater/plays"/>
    <n v="9.5999999999999992E-3"/>
    <n v="2500"/>
    <x v="1"/>
    <x v="6"/>
    <x v="3140"/>
    <d v="2017-04-07T16:15:03"/>
  </r>
  <r>
    <n v="500"/>
    <n v="258"/>
    <x v="3"/>
    <x v="9"/>
    <s v="EUR"/>
    <n v="1492372800"/>
    <n v="1488823488"/>
    <b v="0"/>
    <n v="8"/>
    <b v="0"/>
    <s v="theater/plays"/>
    <n v="0.51600000000000001"/>
    <n v="62.5"/>
    <x v="1"/>
    <x v="6"/>
    <x v="3141"/>
    <d v="2017-04-16T20:00:00"/>
  </r>
  <r>
    <n v="2750"/>
    <n v="45"/>
    <x v="3"/>
    <x v="1"/>
    <s v="GBP"/>
    <n v="1489922339"/>
    <n v="1487333939"/>
    <b v="0"/>
    <n v="3"/>
    <b v="0"/>
    <s v="theater/plays"/>
    <n v="1.6363636363636365E-2"/>
    <n v="916.66666666666663"/>
    <x v="1"/>
    <x v="6"/>
    <x v="3142"/>
    <d v="2017-03-19T11:18:59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10000"/>
    <n v="7540"/>
    <x v="3"/>
    <x v="0"/>
    <s v="USD"/>
    <n v="1489903200"/>
    <n v="1488459307"/>
    <b v="0"/>
    <n v="30"/>
    <b v="0"/>
    <s v="theater/plays"/>
    <n v="0.754"/>
    <n v="333.33333333333331"/>
    <x v="1"/>
    <x v="6"/>
    <x v="3144"/>
    <d v="2017-03-19T06:00:00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50000"/>
    <n v="5250"/>
    <x v="3"/>
    <x v="14"/>
    <s v="MXN"/>
    <n v="1492356166"/>
    <n v="1488471766"/>
    <b v="0"/>
    <n v="12"/>
    <b v="0"/>
    <s v="theater/plays"/>
    <n v="0.105"/>
    <n v="4166.666666666667"/>
    <x v="1"/>
    <x v="6"/>
    <x v="3146"/>
    <d v="2017-04-16T15:22:46"/>
  </r>
  <r>
    <n v="20000"/>
    <n v="23505"/>
    <x v="0"/>
    <x v="0"/>
    <s v="USD"/>
    <n v="1415319355"/>
    <n v="1411859755"/>
    <b v="1"/>
    <n v="213"/>
    <b v="1"/>
    <s v="theater/plays"/>
    <n v="1.1752499999999999"/>
    <n v="93.896713615023472"/>
    <x v="1"/>
    <x v="6"/>
    <x v="3147"/>
    <d v="2014-11-07T00:15:55"/>
  </r>
  <r>
    <n v="1800"/>
    <n v="2361"/>
    <x v="0"/>
    <x v="0"/>
    <s v="USD"/>
    <n v="1412136000"/>
    <n v="1410278284"/>
    <b v="1"/>
    <n v="57"/>
    <b v="1"/>
    <s v="theater/plays"/>
    <n v="1.3116666666666668"/>
    <n v="31.578947368421051"/>
    <x v="1"/>
    <x v="6"/>
    <x v="3148"/>
    <d v="2014-10-01T04:00:00"/>
  </r>
  <r>
    <n v="1250"/>
    <n v="1300"/>
    <x v="0"/>
    <x v="0"/>
    <s v="USD"/>
    <n v="1354845600"/>
    <n v="1352766300"/>
    <b v="1"/>
    <n v="25"/>
    <b v="1"/>
    <s v="theater/plays"/>
    <n v="1.04"/>
    <n v="50"/>
    <x v="1"/>
    <x v="6"/>
    <x v="3149"/>
    <d v="2012-12-07T02:00:00"/>
  </r>
  <r>
    <n v="3500"/>
    <n v="3535"/>
    <x v="0"/>
    <x v="0"/>
    <s v="USD"/>
    <n v="1295928000"/>
    <n v="1288160403"/>
    <b v="1"/>
    <n v="104"/>
    <b v="1"/>
    <s v="theater/plays"/>
    <n v="1.01"/>
    <n v="33.653846153846153"/>
    <x v="1"/>
    <x v="6"/>
    <x v="3150"/>
    <d v="2011-01-25T04:00:00"/>
  </r>
  <r>
    <n v="3500"/>
    <n v="3514"/>
    <x v="0"/>
    <x v="0"/>
    <s v="USD"/>
    <n v="1410379774"/>
    <n v="1407787774"/>
    <b v="1"/>
    <n v="34"/>
    <b v="1"/>
    <s v="theater/plays"/>
    <n v="1.004"/>
    <n v="102.94117647058823"/>
    <x v="1"/>
    <x v="6"/>
    <x v="3151"/>
    <d v="2014-09-10T20:09:34"/>
  </r>
  <r>
    <n v="2200"/>
    <n v="2331"/>
    <x v="0"/>
    <x v="1"/>
    <s v="GBP"/>
    <n v="1383425367"/>
    <n v="1380833367"/>
    <b v="1"/>
    <n v="67"/>
    <b v="1"/>
    <s v="theater/plays"/>
    <n v="1.0595454545454546"/>
    <n v="32.835820895522389"/>
    <x v="1"/>
    <x v="6"/>
    <x v="3152"/>
    <d v="2013-11-02T20:49:27"/>
  </r>
  <r>
    <n v="3000"/>
    <n v="10067.5"/>
    <x v="0"/>
    <x v="0"/>
    <s v="USD"/>
    <n v="1304225940"/>
    <n v="1301542937"/>
    <b v="1"/>
    <n v="241"/>
    <b v="1"/>
    <s v="theater/plays"/>
    <n v="3.3558333333333334"/>
    <n v="12.448132780082988"/>
    <x v="1"/>
    <x v="6"/>
    <x v="3153"/>
    <d v="2011-05-01T04:59:00"/>
  </r>
  <r>
    <n v="7000"/>
    <n v="7905"/>
    <x v="0"/>
    <x v="0"/>
    <s v="USD"/>
    <n v="1333310458"/>
    <n v="1330722058"/>
    <b v="1"/>
    <n v="123"/>
    <b v="1"/>
    <s v="theater/plays"/>
    <n v="1.1292857142857142"/>
    <n v="56.91056910569106"/>
    <x v="1"/>
    <x v="6"/>
    <x v="3154"/>
    <d v="2012-04-01T20:00:58"/>
  </r>
  <r>
    <n v="5000"/>
    <n v="9425.23"/>
    <x v="0"/>
    <x v="1"/>
    <s v="GBP"/>
    <n v="1356004725"/>
    <n v="1353412725"/>
    <b v="1"/>
    <n v="302"/>
    <b v="1"/>
    <s v="theater/plays"/>
    <n v="1.885046"/>
    <n v="16.556291390728475"/>
    <x v="1"/>
    <x v="6"/>
    <x v="3155"/>
    <d v="2012-12-20T11:58:45"/>
  </r>
  <r>
    <n v="5500"/>
    <n v="5600"/>
    <x v="0"/>
    <x v="0"/>
    <s v="USD"/>
    <n v="1338591144"/>
    <n v="1335567144"/>
    <b v="1"/>
    <n v="89"/>
    <b v="1"/>
    <s v="theater/plays"/>
    <n v="1.0181818181818181"/>
    <n v="61.797752808988761"/>
    <x v="1"/>
    <x v="6"/>
    <x v="3156"/>
    <d v="2012-06-01T22:52:24"/>
  </r>
  <r>
    <n v="4000"/>
    <n v="4040"/>
    <x v="0"/>
    <x v="0"/>
    <s v="USD"/>
    <n v="1405746000"/>
    <n v="1404932105"/>
    <b v="1"/>
    <n v="41"/>
    <b v="1"/>
    <s v="theater/plays"/>
    <n v="1.01"/>
    <n v="97.560975609756099"/>
    <x v="1"/>
    <x v="6"/>
    <x v="3157"/>
    <d v="2014-07-19T05:00:00"/>
  </r>
  <r>
    <n v="5000"/>
    <n v="5700"/>
    <x v="0"/>
    <x v="0"/>
    <s v="USD"/>
    <n v="1374523752"/>
    <n v="1371931752"/>
    <b v="1"/>
    <n v="69"/>
    <b v="1"/>
    <s v="theater/plays"/>
    <n v="1.1399999999999999"/>
    <n v="72.463768115942031"/>
    <x v="1"/>
    <x v="6"/>
    <x v="3158"/>
    <d v="2013-07-22T20:09:12"/>
  </r>
  <r>
    <n v="1500"/>
    <n v="2002.22"/>
    <x v="0"/>
    <x v="0"/>
    <s v="USD"/>
    <n v="1326927600"/>
    <n v="1323221761"/>
    <b v="1"/>
    <n v="52"/>
    <b v="1"/>
    <s v="theater/plays"/>
    <n v="1.3348133333333334"/>
    <n v="28.846153846153847"/>
    <x v="1"/>
    <x v="6"/>
    <x v="3159"/>
    <d v="2012-01-18T23:00:00"/>
  </r>
  <r>
    <n v="4500"/>
    <n v="4569"/>
    <x v="0"/>
    <x v="0"/>
    <s v="USD"/>
    <n v="1407905940"/>
    <n v="1405923687"/>
    <b v="1"/>
    <n v="57"/>
    <b v="1"/>
    <s v="theater/plays"/>
    <n v="1.0153333333333334"/>
    <n v="78.94736842105263"/>
    <x v="1"/>
    <x v="6"/>
    <x v="3160"/>
    <d v="2014-08-13T04:59:00"/>
  </r>
  <r>
    <n v="2000"/>
    <n v="2102"/>
    <x v="0"/>
    <x v="1"/>
    <s v="GBP"/>
    <n v="1413377522"/>
    <n v="1410785522"/>
    <b v="1"/>
    <n v="74"/>
    <b v="1"/>
    <s v="theater/plays"/>
    <n v="1.0509999999999999"/>
    <n v="27.027027027027028"/>
    <x v="1"/>
    <x v="6"/>
    <x v="3161"/>
    <d v="2014-10-15T12:52:02"/>
  </r>
  <r>
    <n v="4000"/>
    <n v="5086"/>
    <x v="0"/>
    <x v="0"/>
    <s v="USD"/>
    <n v="1404698400"/>
    <n v="1402331262"/>
    <b v="1"/>
    <n v="63"/>
    <b v="1"/>
    <s v="theater/plays"/>
    <n v="1.2715000000000001"/>
    <n v="63.492063492063494"/>
    <x v="1"/>
    <x v="6"/>
    <x v="3162"/>
    <d v="2014-07-07T02:00:00"/>
  </r>
  <r>
    <n v="13000"/>
    <n v="14450"/>
    <x v="0"/>
    <x v="0"/>
    <s v="USD"/>
    <n v="1402855525"/>
    <n v="1400263525"/>
    <b v="1"/>
    <n v="72"/>
    <b v="1"/>
    <s v="theater/plays"/>
    <n v="1.1115384615384616"/>
    <n v="180.55555555555554"/>
    <x v="1"/>
    <x v="6"/>
    <x v="3163"/>
    <d v="2014-06-15T18:05:25"/>
  </r>
  <r>
    <n v="2500"/>
    <n v="2669"/>
    <x v="0"/>
    <x v="0"/>
    <s v="USD"/>
    <n v="1402341615"/>
    <n v="1399490415"/>
    <b v="1"/>
    <n v="71"/>
    <b v="1"/>
    <s v="theater/plays"/>
    <n v="1.0676000000000001"/>
    <n v="35.2112676056338"/>
    <x v="1"/>
    <x v="6"/>
    <x v="3164"/>
    <d v="2014-06-09T19:20:15"/>
  </r>
  <r>
    <n v="750"/>
    <n v="1220"/>
    <x v="0"/>
    <x v="0"/>
    <s v="USD"/>
    <n v="1304395140"/>
    <n v="1302493760"/>
    <b v="1"/>
    <n v="21"/>
    <b v="1"/>
    <s v="theater/plays"/>
    <n v="1.6266666666666667"/>
    <n v="35.714285714285715"/>
    <x v="1"/>
    <x v="6"/>
    <x v="3165"/>
    <d v="2011-05-03T03:59:00"/>
  </r>
  <r>
    <n v="35000"/>
    <n v="56079.83"/>
    <x v="0"/>
    <x v="0"/>
    <s v="USD"/>
    <n v="1416988740"/>
    <n v="1414514153"/>
    <b v="1"/>
    <n v="930"/>
    <b v="1"/>
    <s v="theater/plays"/>
    <n v="1.6022808571428573"/>
    <n v="37.634408602150536"/>
    <x v="1"/>
    <x v="6"/>
    <x v="3166"/>
    <d v="2014-11-26T07:59:00"/>
  </r>
  <r>
    <n v="3000"/>
    <n v="3485"/>
    <x v="0"/>
    <x v="0"/>
    <s v="USD"/>
    <n v="1406952781"/>
    <n v="1405743181"/>
    <b v="1"/>
    <n v="55"/>
    <b v="1"/>
    <s v="theater/plays"/>
    <n v="1.1616666666666666"/>
    <n v="54.545454545454547"/>
    <x v="1"/>
    <x v="6"/>
    <x v="3167"/>
    <d v="2014-08-02T04:13:01"/>
  </r>
  <r>
    <n v="2500"/>
    <n v="3105"/>
    <x v="0"/>
    <x v="0"/>
    <s v="USD"/>
    <n v="1402696800"/>
    <n v="1399948353"/>
    <b v="1"/>
    <n v="61"/>
    <b v="1"/>
    <s v="theater/plays"/>
    <n v="1.242"/>
    <n v="40.983606557377051"/>
    <x v="1"/>
    <x v="6"/>
    <x v="3168"/>
    <d v="2014-06-13T22:00:00"/>
  </r>
  <r>
    <n v="8000"/>
    <n v="8241"/>
    <x v="0"/>
    <x v="0"/>
    <s v="USD"/>
    <n v="1386910740"/>
    <n v="1384364561"/>
    <b v="1"/>
    <n v="82"/>
    <b v="1"/>
    <s v="theater/plays"/>
    <n v="1.030125"/>
    <n v="97.560975609756099"/>
    <x v="1"/>
    <x v="6"/>
    <x v="3169"/>
    <d v="2013-12-13T04:59:00"/>
  </r>
  <r>
    <n v="2000"/>
    <n v="2245"/>
    <x v="0"/>
    <x v="0"/>
    <s v="USD"/>
    <n v="1404273600"/>
    <n v="1401414944"/>
    <b v="1"/>
    <n v="71"/>
    <b v="1"/>
    <s v="theater/plays"/>
    <n v="1.1225000000000001"/>
    <n v="28.169014084507044"/>
    <x v="1"/>
    <x v="6"/>
    <x v="3170"/>
    <d v="2014-07-02T04:00:00"/>
  </r>
  <r>
    <n v="7000"/>
    <n v="7617"/>
    <x v="0"/>
    <x v="1"/>
    <s v="GBP"/>
    <n v="1462545358"/>
    <n v="1459953358"/>
    <b v="1"/>
    <n v="117"/>
    <b v="1"/>
    <s v="theater/plays"/>
    <n v="1.0881428571428571"/>
    <n v="59.82905982905983"/>
    <x v="1"/>
    <x v="6"/>
    <x v="3171"/>
    <d v="2016-05-06T14:35:58"/>
  </r>
  <r>
    <n v="2000"/>
    <n v="2300"/>
    <x v="0"/>
    <x v="0"/>
    <s v="USD"/>
    <n v="1329240668"/>
    <n v="1326648668"/>
    <b v="1"/>
    <n v="29"/>
    <b v="1"/>
    <s v="theater/plays"/>
    <n v="1.1499999999999999"/>
    <n v="68.965517241379317"/>
    <x v="1"/>
    <x v="6"/>
    <x v="3172"/>
    <d v="2012-02-14T17:31:08"/>
  </r>
  <r>
    <n v="10000"/>
    <n v="10300"/>
    <x v="0"/>
    <x v="0"/>
    <s v="USD"/>
    <n v="1411765492"/>
    <n v="1409173492"/>
    <b v="1"/>
    <n v="74"/>
    <b v="1"/>
    <s v="theater/plays"/>
    <n v="1.03"/>
    <n v="135.13513513513513"/>
    <x v="1"/>
    <x v="6"/>
    <x v="3173"/>
    <d v="2014-09-26T21:04:52"/>
  </r>
  <r>
    <n v="3000"/>
    <n v="3034"/>
    <x v="0"/>
    <x v="0"/>
    <s v="USD"/>
    <n v="1408999508"/>
    <n v="1407789908"/>
    <b v="1"/>
    <n v="23"/>
    <b v="1"/>
    <s v="theater/plays"/>
    <n v="1.0113333333333334"/>
    <n v="130.43478260869566"/>
    <x v="1"/>
    <x v="6"/>
    <x v="3174"/>
    <d v="2014-08-25T20:45:08"/>
  </r>
  <r>
    <n v="5000"/>
    <n v="5478"/>
    <x v="0"/>
    <x v="0"/>
    <s v="USD"/>
    <n v="1297977427"/>
    <n v="1292793427"/>
    <b v="1"/>
    <n v="60"/>
    <b v="1"/>
    <s v="theater/plays"/>
    <n v="1.0955999999999999"/>
    <n v="83.333333333333329"/>
    <x v="1"/>
    <x v="6"/>
    <x v="3175"/>
    <d v="2011-02-17T21:17:07"/>
  </r>
  <r>
    <n v="1900"/>
    <n v="2182"/>
    <x v="0"/>
    <x v="0"/>
    <s v="USD"/>
    <n v="1376838000"/>
    <n v="1374531631"/>
    <b v="1"/>
    <n v="55"/>
    <b v="1"/>
    <s v="theater/plays"/>
    <n v="1.148421052631579"/>
    <n v="34.545454545454547"/>
    <x v="1"/>
    <x v="6"/>
    <x v="3176"/>
    <d v="2013-08-18T15:00:00"/>
  </r>
  <r>
    <n v="2500"/>
    <n v="2935"/>
    <x v="0"/>
    <x v="0"/>
    <s v="USD"/>
    <n v="1403366409"/>
    <n v="1400774409"/>
    <b v="1"/>
    <n v="51"/>
    <b v="1"/>
    <s v="theater/plays"/>
    <n v="1.1739999999999999"/>
    <n v="49.019607843137258"/>
    <x v="1"/>
    <x v="6"/>
    <x v="3177"/>
    <d v="2014-06-21T16:00:09"/>
  </r>
  <r>
    <n v="1500"/>
    <n v="2576"/>
    <x v="0"/>
    <x v="1"/>
    <s v="GBP"/>
    <n v="1405521075"/>
    <n v="1402929075"/>
    <b v="1"/>
    <n v="78"/>
    <b v="1"/>
    <s v="theater/plays"/>
    <n v="1.7173333333333334"/>
    <n v="19.23076923076923"/>
    <x v="1"/>
    <x v="6"/>
    <x v="3178"/>
    <d v="2014-07-16T14:31:15"/>
  </r>
  <r>
    <n v="4200"/>
    <n v="4794.82"/>
    <x v="0"/>
    <x v="0"/>
    <s v="USD"/>
    <n v="1367859071"/>
    <n v="1365699071"/>
    <b v="1"/>
    <n v="62"/>
    <b v="1"/>
    <s v="theater/plays"/>
    <n v="1.1416238095238094"/>
    <n v="67.741935483870961"/>
    <x v="1"/>
    <x v="6"/>
    <x v="3179"/>
    <d v="2013-05-06T16:51:11"/>
  </r>
  <r>
    <n v="1200"/>
    <n v="1437"/>
    <x v="0"/>
    <x v="1"/>
    <s v="GBP"/>
    <n v="1403258049"/>
    <n v="1400666049"/>
    <b v="1"/>
    <n v="45"/>
    <b v="1"/>
    <s v="theater/plays"/>
    <n v="1.1975"/>
    <n v="26.666666666666668"/>
    <x v="1"/>
    <x v="6"/>
    <x v="3180"/>
    <d v="2014-06-20T09:54:09"/>
  </r>
  <r>
    <n v="500"/>
    <n v="545"/>
    <x v="0"/>
    <x v="1"/>
    <s v="GBP"/>
    <n v="1402848000"/>
    <n v="1400570787"/>
    <b v="1"/>
    <n v="15"/>
    <b v="1"/>
    <s v="theater/plays"/>
    <n v="1.0900000000000001"/>
    <n v="33.333333333333336"/>
    <x v="1"/>
    <x v="6"/>
    <x v="3181"/>
    <d v="2014-06-15T16:00:00"/>
  </r>
  <r>
    <n v="7000"/>
    <n v="7062"/>
    <x v="0"/>
    <x v="0"/>
    <s v="USD"/>
    <n v="1328029200"/>
    <n v="1323211621"/>
    <b v="1"/>
    <n v="151"/>
    <b v="1"/>
    <s v="theater/plays"/>
    <n v="1.0088571428571429"/>
    <n v="46.357615894039732"/>
    <x v="1"/>
    <x v="6"/>
    <x v="3182"/>
    <d v="2012-01-31T17:00:00"/>
  </r>
  <r>
    <n v="2500"/>
    <n v="2725"/>
    <x v="0"/>
    <x v="0"/>
    <s v="USD"/>
    <n v="1377284669"/>
    <n v="1375729469"/>
    <b v="1"/>
    <n v="68"/>
    <b v="1"/>
    <s v="theater/plays"/>
    <n v="1.0900000000000001"/>
    <n v="36.764705882352942"/>
    <x v="1"/>
    <x v="6"/>
    <x v="3183"/>
    <d v="2013-08-23T19:04:29"/>
  </r>
  <r>
    <n v="4300"/>
    <n v="4610"/>
    <x v="0"/>
    <x v="0"/>
    <s v="USD"/>
    <n v="1404258631"/>
    <n v="1401666631"/>
    <b v="1"/>
    <n v="46"/>
    <b v="1"/>
    <s v="theater/plays"/>
    <n v="1.0720930232558139"/>
    <n v="93.478260869565219"/>
    <x v="1"/>
    <x v="6"/>
    <x v="3184"/>
    <d v="2014-07-01T23:50:31"/>
  </r>
  <r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200"/>
    <n v="3270"/>
    <x v="0"/>
    <x v="1"/>
    <s v="GBP"/>
    <n v="1410901200"/>
    <n v="1408313438"/>
    <b v="1"/>
    <n v="70"/>
    <b v="1"/>
    <s v="theater/plays"/>
    <n v="1.0218750000000001"/>
    <n v="45.714285714285715"/>
    <x v="1"/>
    <x v="6"/>
    <x v="3186"/>
    <d v="2014-09-16T21:00:00"/>
  </r>
  <r>
    <n v="15000"/>
    <n v="17444"/>
    <x v="0"/>
    <x v="0"/>
    <s v="USD"/>
    <n v="1407167973"/>
    <n v="1405439973"/>
    <b v="1"/>
    <n v="244"/>
    <b v="1"/>
    <s v="theater/plays"/>
    <n v="1.1629333333333334"/>
    <n v="61.475409836065573"/>
    <x v="1"/>
    <x v="6"/>
    <x v="3187"/>
    <d v="2014-08-04T15:59:33"/>
  </r>
  <r>
    <n v="200"/>
    <n v="130"/>
    <x v="2"/>
    <x v="1"/>
    <s v="GBP"/>
    <n v="1433930302"/>
    <n v="1432115902"/>
    <b v="0"/>
    <n v="9"/>
    <b v="0"/>
    <s v="theater/musical"/>
    <n v="0.65"/>
    <n v="22.222222222222221"/>
    <x v="1"/>
    <x v="40"/>
    <x v="3188"/>
    <d v="2015-06-10T09:58:22"/>
  </r>
  <r>
    <n v="55000"/>
    <n v="6780"/>
    <x v="2"/>
    <x v="11"/>
    <s v="SEK"/>
    <n v="1432455532"/>
    <n v="1429863532"/>
    <b v="0"/>
    <n v="19"/>
    <b v="0"/>
    <s v="theater/musical"/>
    <n v="0.12327272727272727"/>
    <n v="2894.7368421052633"/>
    <x v="1"/>
    <x v="40"/>
    <x v="3189"/>
    <d v="2015-05-24T08:18:52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750"/>
    <n v="151"/>
    <x v="2"/>
    <x v="0"/>
    <s v="USD"/>
    <n v="1471370869"/>
    <n v="1466186869"/>
    <b v="0"/>
    <n v="4"/>
    <b v="0"/>
    <s v="theater/musical"/>
    <n v="4.0266666666666666E-2"/>
    <n v="937.5"/>
    <x v="1"/>
    <x v="40"/>
    <x v="3191"/>
    <d v="2016-08-16T18:07:49"/>
  </r>
  <r>
    <n v="10000"/>
    <n v="102"/>
    <x v="2"/>
    <x v="1"/>
    <s v="GBP"/>
    <n v="1425160800"/>
    <n v="1421274859"/>
    <b v="0"/>
    <n v="8"/>
    <b v="0"/>
    <s v="theater/musical"/>
    <n v="1.0200000000000001E-2"/>
    <n v="1250"/>
    <x v="1"/>
    <x v="40"/>
    <x v="3192"/>
    <d v="2015-02-28T22:00:00"/>
  </r>
  <r>
    <n v="5000"/>
    <n v="587"/>
    <x v="2"/>
    <x v="1"/>
    <s v="GBP"/>
    <n v="1424474056"/>
    <n v="1420586056"/>
    <b v="0"/>
    <n v="24"/>
    <b v="0"/>
    <s v="theater/musical"/>
    <n v="0.1174"/>
    <n v="208.33333333333334"/>
    <x v="1"/>
    <x v="40"/>
    <x v="3193"/>
    <d v="2015-02-20T23:14:16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500"/>
    <n v="2070"/>
    <x v="2"/>
    <x v="0"/>
    <s v="USD"/>
    <n v="1423750542"/>
    <n v="1421158542"/>
    <b v="0"/>
    <n v="39"/>
    <b v="0"/>
    <s v="theater/musical"/>
    <n v="0.59142857142857141"/>
    <n v="89.743589743589737"/>
    <x v="1"/>
    <x v="40"/>
    <x v="3195"/>
    <d v="2015-02-12T14:15:42"/>
  </r>
  <r>
    <n v="3000000"/>
    <n v="1800"/>
    <x v="2"/>
    <x v="0"/>
    <s v="USD"/>
    <n v="1438437600"/>
    <n v="1433254875"/>
    <b v="0"/>
    <n v="6"/>
    <b v="0"/>
    <s v="theater/musical"/>
    <n v="5.9999999999999995E-4"/>
    <n v="500000"/>
    <x v="1"/>
    <x v="40"/>
    <x v="3196"/>
    <d v="2015-08-01T14:00:00"/>
  </r>
  <r>
    <n v="10000"/>
    <n v="1145"/>
    <x v="2"/>
    <x v="10"/>
    <s v="NOK"/>
    <n v="1423050618"/>
    <n v="1420458618"/>
    <b v="0"/>
    <n v="4"/>
    <b v="0"/>
    <s v="theater/musical"/>
    <n v="0.1145"/>
    <n v="2500"/>
    <x v="1"/>
    <x v="40"/>
    <x v="3197"/>
    <d v="2015-02-04T11:50:18"/>
  </r>
  <r>
    <n v="30000"/>
    <n v="110"/>
    <x v="2"/>
    <x v="8"/>
    <s v="DKK"/>
    <n v="1424081477"/>
    <n v="1420798277"/>
    <b v="0"/>
    <n v="3"/>
    <b v="0"/>
    <s v="theater/musical"/>
    <n v="3.6666666666666666E-3"/>
    <n v="10000"/>
    <x v="1"/>
    <x v="40"/>
    <x v="3198"/>
    <d v="2015-02-16T10:11:17"/>
  </r>
  <r>
    <n v="5000"/>
    <n v="2608"/>
    <x v="2"/>
    <x v="0"/>
    <s v="USD"/>
    <n v="1410037200"/>
    <n v="1407435418"/>
    <b v="0"/>
    <n v="53"/>
    <b v="0"/>
    <s v="theater/musical"/>
    <n v="0.52159999999999995"/>
    <n v="94.339622641509436"/>
    <x v="1"/>
    <x v="40"/>
    <x v="3199"/>
    <d v="2014-09-06T21:00:00"/>
  </r>
  <r>
    <n v="50000"/>
    <n v="1"/>
    <x v="2"/>
    <x v="0"/>
    <s v="USD"/>
    <n v="1461994440"/>
    <n v="1459410101"/>
    <b v="0"/>
    <n v="1"/>
    <b v="0"/>
    <s v="theater/musical"/>
    <n v="2.0000000000000002E-5"/>
    <n v="50000"/>
    <x v="1"/>
    <x v="40"/>
    <x v="3200"/>
    <d v="2016-04-30T05:34:00"/>
  </r>
  <r>
    <n v="2000"/>
    <n v="25"/>
    <x v="2"/>
    <x v="1"/>
    <s v="GBP"/>
    <n v="1409509477"/>
    <n v="1407695077"/>
    <b v="0"/>
    <n v="2"/>
    <b v="0"/>
    <s v="theater/musical"/>
    <n v="1.2500000000000001E-2"/>
    <n v="1000"/>
    <x v="1"/>
    <x v="40"/>
    <x v="3201"/>
    <d v="2014-08-31T18:24:37"/>
  </r>
  <r>
    <n v="5000"/>
    <n v="2726"/>
    <x v="2"/>
    <x v="0"/>
    <s v="USD"/>
    <n v="1450072740"/>
    <n v="1445027346"/>
    <b v="0"/>
    <n v="25"/>
    <b v="0"/>
    <s v="theater/musical"/>
    <n v="0.54520000000000002"/>
    <n v="200"/>
    <x v="1"/>
    <x v="40"/>
    <x v="3202"/>
    <d v="2015-12-14T05:59:00"/>
  </r>
  <r>
    <n v="1000"/>
    <n v="250"/>
    <x v="2"/>
    <x v="0"/>
    <s v="USD"/>
    <n v="1443224622"/>
    <n v="1440632622"/>
    <b v="0"/>
    <n v="6"/>
    <b v="0"/>
    <s v="theater/musical"/>
    <n v="0.25"/>
    <n v="166.66666666666666"/>
    <x v="1"/>
    <x v="40"/>
    <x v="3203"/>
    <d v="2015-09-25T23:43:42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8000"/>
    <n v="273"/>
    <x v="2"/>
    <x v="1"/>
    <s v="GBP"/>
    <n v="1430470772"/>
    <n v="1427878772"/>
    <b v="0"/>
    <n v="12"/>
    <b v="0"/>
    <s v="theater/musical"/>
    <n v="3.4125000000000003E-2"/>
    <n v="666.66666666666663"/>
    <x v="1"/>
    <x v="40"/>
    <x v="3205"/>
    <d v="2015-05-01T08:59:32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5500"/>
    <n v="2550"/>
    <x v="2"/>
    <x v="0"/>
    <s v="USD"/>
    <n v="1429767607"/>
    <n v="1424587207"/>
    <b v="0"/>
    <n v="36"/>
    <b v="0"/>
    <s v="theater/musical"/>
    <n v="0.46363636363636362"/>
    <n v="152.77777777777777"/>
    <x v="1"/>
    <x v="40"/>
    <x v="3207"/>
    <d v="2015-04-23T05:40:07"/>
  </r>
  <r>
    <n v="5000"/>
    <n v="5175"/>
    <x v="0"/>
    <x v="0"/>
    <s v="USD"/>
    <n v="1406557877"/>
    <n v="1404743477"/>
    <b v="1"/>
    <n v="82"/>
    <b v="1"/>
    <s v="theater/plays"/>
    <n v="1.0349999999999999"/>
    <n v="60.975609756097562"/>
    <x v="1"/>
    <x v="6"/>
    <x v="3208"/>
    <d v="2014-07-28T14:31:17"/>
  </r>
  <r>
    <n v="9500"/>
    <n v="11335.7"/>
    <x v="0"/>
    <x v="0"/>
    <s v="USD"/>
    <n v="1403305200"/>
    <n v="1400512658"/>
    <b v="1"/>
    <n v="226"/>
    <b v="1"/>
    <s v="theater/plays"/>
    <n v="1.1932315789473684"/>
    <n v="42.035398230088497"/>
    <x v="1"/>
    <x v="6"/>
    <x v="3209"/>
    <d v="2014-06-20T23:00:00"/>
  </r>
  <r>
    <n v="3000"/>
    <n v="3773"/>
    <x v="0"/>
    <x v="0"/>
    <s v="USD"/>
    <n v="1338523140"/>
    <n v="1334442519"/>
    <b v="1"/>
    <n v="60"/>
    <b v="1"/>
    <s v="theater/plays"/>
    <n v="1.2576666666666667"/>
    <n v="50"/>
    <x v="1"/>
    <x v="6"/>
    <x v="3210"/>
    <d v="2012-06-01T03:59:00"/>
  </r>
  <r>
    <n v="23000"/>
    <n v="27541"/>
    <x v="0"/>
    <x v="0"/>
    <s v="USD"/>
    <n v="1408068000"/>
    <n v="1405346680"/>
    <b v="1"/>
    <n v="322"/>
    <b v="1"/>
    <s v="theater/plays"/>
    <n v="1.1974347826086957"/>
    <n v="71.428571428571431"/>
    <x v="1"/>
    <x v="6"/>
    <x v="3211"/>
    <d v="2014-08-15T02:00:00"/>
  </r>
  <r>
    <n v="4000"/>
    <n v="5050"/>
    <x v="0"/>
    <x v="0"/>
    <s v="USD"/>
    <n v="1407524751"/>
    <n v="1404932751"/>
    <b v="1"/>
    <n v="94"/>
    <b v="1"/>
    <s v="theater/plays"/>
    <n v="1.2625"/>
    <n v="42.553191489361701"/>
    <x v="1"/>
    <x v="6"/>
    <x v="3212"/>
    <d v="2014-08-08T19:05:51"/>
  </r>
  <r>
    <n v="6000"/>
    <n v="6007"/>
    <x v="0"/>
    <x v="1"/>
    <s v="GBP"/>
    <n v="1437934759"/>
    <n v="1434478759"/>
    <b v="1"/>
    <n v="47"/>
    <b v="1"/>
    <s v="theater/plays"/>
    <n v="1.0011666666666668"/>
    <n v="127.65957446808511"/>
    <x v="1"/>
    <x v="6"/>
    <x v="3213"/>
    <d v="2015-07-26T18:19:19"/>
  </r>
  <r>
    <n v="12000"/>
    <n v="12256"/>
    <x v="0"/>
    <x v="1"/>
    <s v="GBP"/>
    <n v="1452038100"/>
    <n v="1448823673"/>
    <b v="1"/>
    <n v="115"/>
    <b v="1"/>
    <s v="theater/plays"/>
    <n v="1.0213333333333334"/>
    <n v="104.34782608695652"/>
    <x v="1"/>
    <x v="6"/>
    <x v="3214"/>
    <d v="2016-01-05T23:55:00"/>
  </r>
  <r>
    <n v="35000"/>
    <n v="35123"/>
    <x v="0"/>
    <x v="0"/>
    <s v="USD"/>
    <n v="1441857540"/>
    <n v="1438617471"/>
    <b v="1"/>
    <n v="134"/>
    <b v="1"/>
    <s v="theater/plays"/>
    <n v="1.0035142857142858"/>
    <n v="261.19402985074629"/>
    <x v="1"/>
    <x v="6"/>
    <x v="3215"/>
    <d v="2015-09-10T03:59:00"/>
  </r>
  <r>
    <n v="2000"/>
    <n v="2001"/>
    <x v="0"/>
    <x v="1"/>
    <s v="GBP"/>
    <n v="1436625000"/>
    <n v="1433934371"/>
    <b v="1"/>
    <n v="35"/>
    <b v="1"/>
    <s v="theater/plays"/>
    <n v="1.0004999999999999"/>
    <n v="57.142857142857146"/>
    <x v="1"/>
    <x v="6"/>
    <x v="3216"/>
    <d v="2015-07-11T14:30:00"/>
  </r>
  <r>
    <n v="4500"/>
    <n v="5221"/>
    <x v="0"/>
    <x v="0"/>
    <s v="USD"/>
    <n v="1478264784"/>
    <n v="1475672784"/>
    <b v="1"/>
    <n v="104"/>
    <b v="1"/>
    <s v="theater/plays"/>
    <n v="1.1602222222222223"/>
    <n v="43.269230769230766"/>
    <x v="1"/>
    <x v="6"/>
    <x v="3217"/>
    <d v="2016-11-04T13:06:24"/>
  </r>
  <r>
    <n v="12000"/>
    <n v="12252"/>
    <x v="0"/>
    <x v="1"/>
    <s v="GBP"/>
    <n v="1419984000"/>
    <n v="1417132986"/>
    <b v="1"/>
    <n v="184"/>
    <b v="1"/>
    <s v="theater/plays"/>
    <n v="1.0209999999999999"/>
    <n v="65.217391304347828"/>
    <x v="1"/>
    <x v="6"/>
    <x v="3218"/>
    <d v="2014-12-31T00:00:00"/>
  </r>
  <r>
    <n v="20000"/>
    <n v="20022"/>
    <x v="0"/>
    <x v="0"/>
    <s v="USD"/>
    <n v="1427063747"/>
    <n v="1424043347"/>
    <b v="1"/>
    <n v="119"/>
    <b v="1"/>
    <s v="theater/plays"/>
    <n v="1.0011000000000001"/>
    <n v="168.0672268907563"/>
    <x v="1"/>
    <x v="6"/>
    <x v="3219"/>
    <d v="2015-03-22T22:35:47"/>
  </r>
  <r>
    <n v="15000"/>
    <n v="15126"/>
    <x v="0"/>
    <x v="0"/>
    <s v="USD"/>
    <n v="1489352400"/>
    <n v="1486411204"/>
    <b v="1"/>
    <n v="59"/>
    <b v="1"/>
    <s v="theater/plays"/>
    <n v="1.0084"/>
    <n v="254.23728813559322"/>
    <x v="1"/>
    <x v="6"/>
    <x v="3220"/>
    <d v="2017-03-12T21:00:00"/>
  </r>
  <r>
    <n v="4000"/>
    <n v="4137"/>
    <x v="0"/>
    <x v="1"/>
    <s v="GBP"/>
    <n v="1436114603"/>
    <n v="1433090603"/>
    <b v="1"/>
    <n v="113"/>
    <b v="1"/>
    <s v="theater/plays"/>
    <n v="1.0342499999999999"/>
    <n v="35.398230088495573"/>
    <x v="1"/>
    <x v="6"/>
    <x v="3221"/>
    <d v="2015-07-05T16:43:23"/>
  </r>
  <r>
    <n v="2500"/>
    <n v="3120"/>
    <x v="0"/>
    <x v="0"/>
    <s v="USD"/>
    <n v="1445722140"/>
    <n v="1443016697"/>
    <b v="1"/>
    <n v="84"/>
    <b v="1"/>
    <s v="theater/plays"/>
    <n v="1.248"/>
    <n v="29.761904761904763"/>
    <x v="1"/>
    <x v="6"/>
    <x v="3222"/>
    <d v="2015-10-24T21:29:00"/>
  </r>
  <r>
    <n v="3100"/>
    <n v="3395"/>
    <x v="0"/>
    <x v="0"/>
    <s v="USD"/>
    <n v="1440100976"/>
    <n v="1437508976"/>
    <b v="1"/>
    <n v="74"/>
    <b v="1"/>
    <s v="theater/plays"/>
    <n v="1.0951612903225807"/>
    <n v="41.891891891891895"/>
    <x v="1"/>
    <x v="6"/>
    <x v="3223"/>
    <d v="2015-08-20T20:02:56"/>
  </r>
  <r>
    <n v="30000"/>
    <n v="30610"/>
    <x v="0"/>
    <x v="0"/>
    <s v="USD"/>
    <n v="1484024400"/>
    <n v="1479932713"/>
    <b v="1"/>
    <n v="216"/>
    <b v="1"/>
    <s v="theater/plays"/>
    <n v="1.0203333333333333"/>
    <n v="138.88888888888889"/>
    <x v="1"/>
    <x v="6"/>
    <x v="3224"/>
    <d v="2017-01-10T05:00:00"/>
  </r>
  <r>
    <n v="2000"/>
    <n v="2047"/>
    <x v="0"/>
    <x v="0"/>
    <s v="USD"/>
    <n v="1464987600"/>
    <n v="1463145938"/>
    <b v="1"/>
    <n v="39"/>
    <b v="1"/>
    <s v="theater/plays"/>
    <n v="1.0235000000000001"/>
    <n v="51.282051282051285"/>
    <x v="1"/>
    <x v="6"/>
    <x v="3225"/>
    <d v="2016-06-03T21:00:00"/>
  </r>
  <r>
    <n v="1200"/>
    <n v="1250"/>
    <x v="0"/>
    <x v="1"/>
    <s v="GBP"/>
    <n v="1446213612"/>
    <n v="1443621612"/>
    <b v="1"/>
    <n v="21"/>
    <b v="1"/>
    <s v="theater/plays"/>
    <n v="1.0416666666666667"/>
    <n v="57.142857142857146"/>
    <x v="1"/>
    <x v="6"/>
    <x v="3226"/>
    <d v="2015-10-30T14:00:12"/>
  </r>
  <r>
    <n v="1200"/>
    <n v="1500"/>
    <x v="0"/>
    <x v="1"/>
    <s v="GBP"/>
    <n v="1484687436"/>
    <n v="1482095436"/>
    <b v="0"/>
    <n v="30"/>
    <b v="1"/>
    <s v="theater/plays"/>
    <n v="1.25"/>
    <n v="40"/>
    <x v="1"/>
    <x v="6"/>
    <x v="3227"/>
    <d v="2017-01-17T21:10:36"/>
  </r>
  <r>
    <n v="7000"/>
    <n v="7164"/>
    <x v="0"/>
    <x v="0"/>
    <s v="USD"/>
    <n v="1450328340"/>
    <n v="1447606884"/>
    <b v="1"/>
    <n v="37"/>
    <b v="1"/>
    <s v="theater/plays"/>
    <n v="1.0234285714285714"/>
    <n v="189.18918918918919"/>
    <x v="1"/>
    <x v="6"/>
    <x v="3228"/>
    <d v="2015-12-17T04:59:00"/>
  </r>
  <r>
    <n v="20000"/>
    <n v="21573"/>
    <x v="0"/>
    <x v="0"/>
    <s v="USD"/>
    <n v="1416470398"/>
    <n v="1413874798"/>
    <b v="1"/>
    <n v="202"/>
    <b v="1"/>
    <s v="theater/plays"/>
    <n v="1.0786500000000001"/>
    <n v="99.009900990099013"/>
    <x v="1"/>
    <x v="6"/>
    <x v="3229"/>
    <d v="2014-11-20T07:59:58"/>
  </r>
  <r>
    <n v="2600"/>
    <n v="2857"/>
    <x v="0"/>
    <x v="0"/>
    <s v="USD"/>
    <n v="1412135940"/>
    <n v="1410840126"/>
    <b v="1"/>
    <n v="37"/>
    <b v="1"/>
    <s v="theater/plays"/>
    <n v="1.0988461538461538"/>
    <n v="70.270270270270274"/>
    <x v="1"/>
    <x v="6"/>
    <x v="3230"/>
    <d v="2014-10-01T03:59:00"/>
  </r>
  <r>
    <n v="1000"/>
    <n v="1610"/>
    <x v="0"/>
    <x v="0"/>
    <s v="USD"/>
    <n v="1460846347"/>
    <n v="1458254347"/>
    <b v="0"/>
    <n v="28"/>
    <b v="1"/>
    <s v="theater/plays"/>
    <n v="1.61"/>
    <n v="35.714285714285715"/>
    <x v="1"/>
    <x v="6"/>
    <x v="3231"/>
    <d v="2016-04-16T22:39:07"/>
  </r>
  <r>
    <n v="1000"/>
    <n v="1312"/>
    <x v="0"/>
    <x v="0"/>
    <s v="USD"/>
    <n v="1462334340"/>
    <n v="1459711917"/>
    <b v="1"/>
    <n v="26"/>
    <b v="1"/>
    <s v="theater/plays"/>
    <n v="1.3120000000000001"/>
    <n v="38.46153846153846"/>
    <x v="1"/>
    <x v="6"/>
    <x v="3232"/>
    <d v="2016-05-04T03:59:00"/>
  </r>
  <r>
    <n v="5000"/>
    <n v="5940"/>
    <x v="0"/>
    <x v="0"/>
    <s v="USD"/>
    <n v="1488482355"/>
    <n v="1485890355"/>
    <b v="0"/>
    <n v="61"/>
    <b v="1"/>
    <s v="theater/plays"/>
    <n v="1.1879999999999999"/>
    <n v="81.967213114754102"/>
    <x v="1"/>
    <x v="6"/>
    <x v="3233"/>
    <d v="2017-03-02T19:19:15"/>
  </r>
  <r>
    <n v="4000"/>
    <n v="4015.71"/>
    <x v="0"/>
    <x v="1"/>
    <s v="GBP"/>
    <n v="1485991860"/>
    <n v="1483124208"/>
    <b v="0"/>
    <n v="115"/>
    <b v="1"/>
    <s v="theater/plays"/>
    <n v="1.0039275000000001"/>
    <n v="34.782608695652172"/>
    <x v="1"/>
    <x v="6"/>
    <x v="3234"/>
    <d v="2017-02-01T23:31:00"/>
  </r>
  <r>
    <n v="15000"/>
    <n v="15481"/>
    <x v="0"/>
    <x v="0"/>
    <s v="USD"/>
    <n v="1467361251"/>
    <n v="1464769251"/>
    <b v="1"/>
    <n v="181"/>
    <b v="1"/>
    <s v="theater/plays"/>
    <n v="1.0320666666666667"/>
    <n v="82.872928176795583"/>
    <x v="1"/>
    <x v="6"/>
    <x v="3235"/>
    <d v="2016-07-01T08:20:51"/>
  </r>
  <r>
    <n v="20000"/>
    <n v="20120"/>
    <x v="0"/>
    <x v="0"/>
    <s v="USD"/>
    <n v="1482962433"/>
    <n v="1480370433"/>
    <b v="0"/>
    <n v="110"/>
    <b v="1"/>
    <s v="theater/plays"/>
    <n v="1.006"/>
    <n v="181.81818181818181"/>
    <x v="1"/>
    <x v="6"/>
    <x v="3236"/>
    <d v="2016-12-28T22:00:33"/>
  </r>
  <r>
    <n v="35000"/>
    <n v="35275.64"/>
    <x v="0"/>
    <x v="0"/>
    <s v="USD"/>
    <n v="1443499140"/>
    <n v="1441452184"/>
    <b v="1"/>
    <n v="269"/>
    <b v="1"/>
    <s v="theater/plays"/>
    <n v="1.0078754285714286"/>
    <n v="130.11152416356876"/>
    <x v="1"/>
    <x v="6"/>
    <x v="3237"/>
    <d v="2015-09-29T03:59:00"/>
  </r>
  <r>
    <n v="2800"/>
    <n v="3145"/>
    <x v="0"/>
    <x v="1"/>
    <s v="GBP"/>
    <n v="1435752898"/>
    <n v="1433160898"/>
    <b v="1"/>
    <n v="79"/>
    <b v="1"/>
    <s v="theater/plays"/>
    <n v="1.1232142857142857"/>
    <n v="35.443037974683541"/>
    <x v="1"/>
    <x v="6"/>
    <x v="3238"/>
    <d v="2015-07-01T12:14:58"/>
  </r>
  <r>
    <n v="5862"/>
    <n v="6208.98"/>
    <x v="0"/>
    <x v="1"/>
    <s v="GBP"/>
    <n v="1445817540"/>
    <n v="1443665293"/>
    <b v="1"/>
    <n v="104"/>
    <b v="1"/>
    <s v="theater/plays"/>
    <n v="1.0591914022517912"/>
    <n v="56.365384615384613"/>
    <x v="1"/>
    <x v="6"/>
    <x v="3239"/>
    <d v="2015-10-25T23:59:00"/>
  </r>
  <r>
    <n v="3000"/>
    <n v="3017"/>
    <x v="0"/>
    <x v="1"/>
    <s v="GBP"/>
    <n v="1487286000"/>
    <n v="1484843948"/>
    <b v="0"/>
    <n v="34"/>
    <b v="1"/>
    <s v="theater/plays"/>
    <n v="1.0056666666666667"/>
    <n v="88.235294117647058"/>
    <x v="1"/>
    <x v="6"/>
    <x v="3240"/>
    <d v="2017-02-16T23:00:00"/>
  </r>
  <r>
    <n v="8500"/>
    <n v="9801"/>
    <x v="0"/>
    <x v="0"/>
    <s v="USD"/>
    <n v="1413269940"/>
    <n v="1410421670"/>
    <b v="1"/>
    <n v="167"/>
    <b v="1"/>
    <s v="theater/plays"/>
    <n v="1.1530588235294117"/>
    <n v="50.898203592814369"/>
    <x v="1"/>
    <x v="6"/>
    <x v="3241"/>
    <d v="2014-10-14T06:59:00"/>
  </r>
  <r>
    <n v="10000"/>
    <n v="12730.42"/>
    <x v="0"/>
    <x v="0"/>
    <s v="USD"/>
    <n v="1411150092"/>
    <n v="1408558092"/>
    <b v="1"/>
    <n v="183"/>
    <b v="1"/>
    <s v="theater/plays"/>
    <n v="1.273042"/>
    <n v="54.644808743169399"/>
    <x v="1"/>
    <x v="6"/>
    <x v="3242"/>
    <d v="2014-09-19T18:08:12"/>
  </r>
  <r>
    <n v="8000"/>
    <n v="8227"/>
    <x v="0"/>
    <x v="0"/>
    <s v="USD"/>
    <n v="1444348800"/>
    <n v="1442283562"/>
    <b v="1"/>
    <n v="71"/>
    <b v="1"/>
    <s v="theater/plays"/>
    <n v="1.028375"/>
    <n v="112.67605633802818"/>
    <x v="1"/>
    <x v="6"/>
    <x v="3243"/>
    <d v="2015-10-09T00:00:00"/>
  </r>
  <r>
    <n v="1600"/>
    <n v="1647"/>
    <x v="0"/>
    <x v="1"/>
    <s v="GBP"/>
    <n v="1480613982"/>
    <n v="1478018382"/>
    <b v="0"/>
    <n v="69"/>
    <b v="1"/>
    <s v="theater/plays"/>
    <n v="1.0293749999999999"/>
    <n v="23.188405797101449"/>
    <x v="1"/>
    <x v="6"/>
    <x v="3244"/>
    <d v="2016-12-01T17:39:42"/>
  </r>
  <r>
    <n v="21000"/>
    <n v="21904"/>
    <x v="0"/>
    <x v="0"/>
    <s v="USD"/>
    <n v="1434074400"/>
    <n v="1431354258"/>
    <b v="0"/>
    <n v="270"/>
    <b v="1"/>
    <s v="theater/plays"/>
    <n v="1.043047619047619"/>
    <n v="77.777777777777771"/>
    <x v="1"/>
    <x v="6"/>
    <x v="3245"/>
    <d v="2015-06-12T02:00:00"/>
  </r>
  <r>
    <n v="10000"/>
    <n v="11122"/>
    <x v="0"/>
    <x v="0"/>
    <s v="USD"/>
    <n v="1442030340"/>
    <n v="1439551200"/>
    <b v="1"/>
    <n v="193"/>
    <b v="1"/>
    <s v="theater/plays"/>
    <n v="1.1122000000000001"/>
    <n v="51.813471502590673"/>
    <x v="1"/>
    <x v="6"/>
    <x v="3246"/>
    <d v="2015-09-12T03:59:00"/>
  </r>
  <r>
    <n v="2500"/>
    <n v="2646.5"/>
    <x v="0"/>
    <x v="1"/>
    <s v="GBP"/>
    <n v="1436696712"/>
    <n v="1434104712"/>
    <b v="1"/>
    <n v="57"/>
    <b v="1"/>
    <s v="theater/plays"/>
    <n v="1.0586"/>
    <n v="43.859649122807021"/>
    <x v="1"/>
    <x v="6"/>
    <x v="3247"/>
    <d v="2015-07-12T10:25:12"/>
  </r>
  <r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  <x v="3248"/>
    <d v="2015-04-04T20:19:17"/>
  </r>
  <r>
    <n v="5500"/>
    <n v="5771"/>
    <x v="0"/>
    <x v="0"/>
    <s v="USD"/>
    <n v="1434822914"/>
    <n v="1432230914"/>
    <b v="1"/>
    <n v="88"/>
    <b v="1"/>
    <s v="theater/plays"/>
    <n v="1.0492727272727274"/>
    <n v="62.5"/>
    <x v="1"/>
    <x v="6"/>
    <x v="3249"/>
    <d v="2015-06-20T17:55:14"/>
  </r>
  <r>
    <n v="25000"/>
    <n v="25388"/>
    <x v="0"/>
    <x v="0"/>
    <s v="USD"/>
    <n v="1415213324"/>
    <n v="1412617724"/>
    <b v="1"/>
    <n v="213"/>
    <b v="1"/>
    <s v="theater/plays"/>
    <n v="1.01552"/>
    <n v="117.37089201877934"/>
    <x v="1"/>
    <x v="6"/>
    <x v="3250"/>
    <d v="2014-11-05T18:48:44"/>
  </r>
  <r>
    <n v="1500"/>
    <n v="1661"/>
    <x v="0"/>
    <x v="0"/>
    <s v="USD"/>
    <n v="1434907966"/>
    <n v="1432315966"/>
    <b v="1"/>
    <n v="20"/>
    <b v="1"/>
    <s v="theater/plays"/>
    <n v="1.1073333333333333"/>
    <n v="75"/>
    <x v="1"/>
    <x v="6"/>
    <x v="3251"/>
    <d v="2015-06-21T17:32:46"/>
  </r>
  <r>
    <n v="2250"/>
    <n v="2876"/>
    <x v="0"/>
    <x v="1"/>
    <s v="GBP"/>
    <n v="1473247240"/>
    <n v="1470655240"/>
    <b v="1"/>
    <n v="50"/>
    <b v="1"/>
    <s v="theater/plays"/>
    <n v="1.2782222222222221"/>
    <n v="45"/>
    <x v="1"/>
    <x v="6"/>
    <x v="3252"/>
    <d v="2016-09-07T11:20:40"/>
  </r>
  <r>
    <n v="20000"/>
    <n v="20365"/>
    <x v="0"/>
    <x v="0"/>
    <s v="USD"/>
    <n v="1473306300"/>
    <n v="1471701028"/>
    <b v="1"/>
    <n v="115"/>
    <b v="1"/>
    <s v="theater/plays"/>
    <n v="1.0182500000000001"/>
    <n v="173.91304347826087"/>
    <x v="1"/>
    <x v="6"/>
    <x v="3253"/>
    <d v="2016-09-08T03:45:00"/>
  </r>
  <r>
    <n v="13000"/>
    <n v="13163.5"/>
    <x v="0"/>
    <x v="1"/>
    <s v="GBP"/>
    <n v="1427331809"/>
    <n v="1424743409"/>
    <b v="1"/>
    <n v="186"/>
    <b v="1"/>
    <s v="theater/plays"/>
    <n v="1.012576923076923"/>
    <n v="69.892473118279568"/>
    <x v="1"/>
    <x v="6"/>
    <x v="3254"/>
    <d v="2015-03-26T01:03:29"/>
  </r>
  <r>
    <n v="300"/>
    <n v="525"/>
    <x v="0"/>
    <x v="1"/>
    <s v="GBP"/>
    <n v="1412706375"/>
    <n v="1410114375"/>
    <b v="1"/>
    <n v="18"/>
    <b v="1"/>
    <s v="theater/plays"/>
    <n v="1.75"/>
    <n v="16.666666666666668"/>
    <x v="1"/>
    <x v="6"/>
    <x v="3255"/>
    <d v="2014-10-07T18:26:15"/>
  </r>
  <r>
    <n v="10000"/>
    <n v="12806"/>
    <x v="0"/>
    <x v="0"/>
    <s v="USD"/>
    <n v="1433995140"/>
    <n v="1432129577"/>
    <b v="1"/>
    <n v="176"/>
    <b v="1"/>
    <s v="theater/plays"/>
    <n v="1.2806"/>
    <n v="56.81818181818182"/>
    <x v="1"/>
    <x v="6"/>
    <x v="3256"/>
    <d v="2015-06-11T03:59:00"/>
  </r>
  <r>
    <n v="2000"/>
    <n v="2125.9899999999998"/>
    <x v="0"/>
    <x v="1"/>
    <s v="GBP"/>
    <n v="1487769952"/>
    <n v="1485177952"/>
    <b v="0"/>
    <n v="41"/>
    <b v="1"/>
    <s v="theater/plays"/>
    <n v="1.0629949999999999"/>
    <n v="48.780487804878049"/>
    <x v="1"/>
    <x v="6"/>
    <x v="3257"/>
    <d v="2017-02-22T13:25:52"/>
  </r>
  <r>
    <n v="7000"/>
    <n v="7365"/>
    <x v="0"/>
    <x v="0"/>
    <s v="USD"/>
    <n v="1420751861"/>
    <n v="1418159861"/>
    <b v="1"/>
    <n v="75"/>
    <b v="1"/>
    <s v="theater/plays"/>
    <n v="1.052142857142857"/>
    <n v="93.333333333333329"/>
    <x v="1"/>
    <x v="6"/>
    <x v="3258"/>
    <d v="2015-01-08T21:17:41"/>
  </r>
  <r>
    <n v="23000"/>
    <n v="24418.6"/>
    <x v="0"/>
    <x v="0"/>
    <s v="USD"/>
    <n v="1475294340"/>
    <n v="1472753745"/>
    <b v="1"/>
    <n v="97"/>
    <b v="1"/>
    <s v="theater/plays"/>
    <n v="1.0616782608695652"/>
    <n v="237.11340206185568"/>
    <x v="1"/>
    <x v="6"/>
    <x v="3259"/>
    <d v="2016-10-01T03:59:00"/>
  </r>
  <r>
    <n v="5000"/>
    <n v="5462"/>
    <x v="0"/>
    <x v="0"/>
    <s v="USD"/>
    <n v="1448903318"/>
    <n v="1445875718"/>
    <b v="1"/>
    <n v="73"/>
    <b v="1"/>
    <s v="theater/plays"/>
    <n v="1.0924"/>
    <n v="68.493150684931507"/>
    <x v="1"/>
    <x v="6"/>
    <x v="3260"/>
    <d v="2015-11-30T17:08:38"/>
  </r>
  <r>
    <n v="3300"/>
    <n v="3315"/>
    <x v="0"/>
    <x v="0"/>
    <s v="USD"/>
    <n v="1437067476"/>
    <n v="1434475476"/>
    <b v="1"/>
    <n v="49"/>
    <b v="1"/>
    <s v="theater/plays"/>
    <n v="1.0045454545454546"/>
    <n v="67.34693877551021"/>
    <x v="1"/>
    <x v="6"/>
    <x v="3261"/>
    <d v="2015-07-16T17:24:36"/>
  </r>
  <r>
    <n v="12200"/>
    <n v="12571"/>
    <x v="0"/>
    <x v="0"/>
    <s v="USD"/>
    <n v="1419220800"/>
    <n v="1416555262"/>
    <b v="1"/>
    <n v="134"/>
    <b v="1"/>
    <s v="theater/plays"/>
    <n v="1.0304098360655738"/>
    <n v="91.044776119402982"/>
    <x v="1"/>
    <x v="6"/>
    <x v="3262"/>
    <d v="2014-12-22T04:00:00"/>
  </r>
  <r>
    <n v="2500"/>
    <n v="2804.16"/>
    <x v="0"/>
    <x v="0"/>
    <s v="USD"/>
    <n v="1446238800"/>
    <n v="1444220588"/>
    <b v="1"/>
    <n v="68"/>
    <b v="1"/>
    <s v="theater/plays"/>
    <n v="1.121664"/>
    <n v="36.764705882352942"/>
    <x v="1"/>
    <x v="6"/>
    <x v="3263"/>
    <d v="2015-10-30T21:00:00"/>
  </r>
  <r>
    <n v="2500"/>
    <n v="2575"/>
    <x v="0"/>
    <x v="0"/>
    <s v="USD"/>
    <n v="1422482400"/>
    <n v="1421089938"/>
    <b v="1"/>
    <n v="49"/>
    <b v="1"/>
    <s v="theater/plays"/>
    <n v="1.03"/>
    <n v="51.020408163265309"/>
    <x v="1"/>
    <x v="6"/>
    <x v="3264"/>
    <d v="2015-01-28T22:00:00"/>
  </r>
  <r>
    <n v="2700"/>
    <n v="4428"/>
    <x v="0"/>
    <x v="17"/>
    <s v="EUR"/>
    <n v="1449162000"/>
    <n v="1446570315"/>
    <b v="1"/>
    <n v="63"/>
    <b v="1"/>
    <s v="theater/plays"/>
    <n v="1.64"/>
    <n v="42.857142857142854"/>
    <x v="1"/>
    <x v="6"/>
    <x v="3265"/>
    <d v="2015-12-03T17:00:00"/>
  </r>
  <r>
    <n v="6000"/>
    <n v="7877"/>
    <x v="0"/>
    <x v="0"/>
    <s v="USD"/>
    <n v="1434142800"/>
    <n v="1431435122"/>
    <b v="1"/>
    <n v="163"/>
    <b v="1"/>
    <s v="theater/plays"/>
    <n v="1.3128333333333333"/>
    <n v="36.809815950920246"/>
    <x v="1"/>
    <x v="6"/>
    <x v="3266"/>
    <d v="2015-06-12T21:00:00"/>
  </r>
  <r>
    <n v="15000"/>
    <n v="15315"/>
    <x v="0"/>
    <x v="0"/>
    <s v="USD"/>
    <n v="1437156660"/>
    <n v="1434564660"/>
    <b v="1"/>
    <n v="288"/>
    <b v="1"/>
    <s v="theater/plays"/>
    <n v="1.0209999999999999"/>
    <n v="52.083333333333336"/>
    <x v="1"/>
    <x v="6"/>
    <x v="3267"/>
    <d v="2015-07-17T18:11:00"/>
  </r>
  <r>
    <n v="2000"/>
    <n v="2560"/>
    <x v="0"/>
    <x v="0"/>
    <s v="USD"/>
    <n v="1472074928"/>
    <n v="1470692528"/>
    <b v="1"/>
    <n v="42"/>
    <b v="1"/>
    <s v="theater/plays"/>
    <n v="1.28"/>
    <n v="47.61904761904762"/>
    <x v="1"/>
    <x v="6"/>
    <x v="3268"/>
    <d v="2016-08-24T21:42:08"/>
  </r>
  <r>
    <n v="8000"/>
    <n v="8120"/>
    <x v="0"/>
    <x v="1"/>
    <s v="GBP"/>
    <n v="1434452400"/>
    <n v="1431509397"/>
    <b v="1"/>
    <n v="70"/>
    <b v="1"/>
    <s v="theater/plays"/>
    <n v="1.0149999999999999"/>
    <n v="114.28571428571429"/>
    <x v="1"/>
    <x v="6"/>
    <x v="3269"/>
    <d v="2015-06-16T11:00:00"/>
  </r>
  <r>
    <n v="1800"/>
    <n v="1830"/>
    <x v="0"/>
    <x v="1"/>
    <s v="GBP"/>
    <n v="1436705265"/>
    <n v="1434113265"/>
    <b v="1"/>
    <n v="30"/>
    <b v="1"/>
    <s v="theater/plays"/>
    <n v="1.0166666666666666"/>
    <n v="60"/>
    <x v="1"/>
    <x v="6"/>
    <x v="3270"/>
    <d v="2015-07-12T12:47:45"/>
  </r>
  <r>
    <n v="1500"/>
    <n v="1950"/>
    <x v="0"/>
    <x v="1"/>
    <s v="GBP"/>
    <n v="1414927775"/>
    <n v="1412332175"/>
    <b v="1"/>
    <n v="51"/>
    <b v="1"/>
    <s v="theater/plays"/>
    <n v="1.3"/>
    <n v="29.411764705882351"/>
    <x v="1"/>
    <x v="6"/>
    <x v="3271"/>
    <d v="2014-11-02T11:29:35"/>
  </r>
  <r>
    <n v="10000"/>
    <n v="15443"/>
    <x v="0"/>
    <x v="0"/>
    <s v="USD"/>
    <n v="1446814809"/>
    <n v="1444219209"/>
    <b v="1"/>
    <n v="145"/>
    <b v="1"/>
    <s v="theater/plays"/>
    <n v="1.5443"/>
    <n v="68.965517241379317"/>
    <x v="1"/>
    <x v="6"/>
    <x v="3272"/>
    <d v="2015-11-06T13:00:09"/>
  </r>
  <r>
    <n v="4000"/>
    <n v="4296"/>
    <x v="0"/>
    <x v="0"/>
    <s v="USD"/>
    <n v="1473879600"/>
    <n v="1472498042"/>
    <b v="1"/>
    <n v="21"/>
    <b v="1"/>
    <s v="theater/plays"/>
    <n v="1.0740000000000001"/>
    <n v="190.47619047619048"/>
    <x v="1"/>
    <x v="6"/>
    <x v="3273"/>
    <d v="2016-09-14T19:00:00"/>
  </r>
  <r>
    <n v="15500"/>
    <n v="15705"/>
    <x v="0"/>
    <x v="0"/>
    <s v="USD"/>
    <n v="1458075600"/>
    <n v="1454259272"/>
    <b v="1"/>
    <n v="286"/>
    <b v="1"/>
    <s v="theater/plays"/>
    <n v="1.0132258064516129"/>
    <n v="54.195804195804193"/>
    <x v="1"/>
    <x v="6"/>
    <x v="3274"/>
    <d v="2016-03-15T21:00:00"/>
  </r>
  <r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  <x v="3275"/>
    <d v="2015-02-09T04:30:00"/>
  </r>
  <r>
    <n v="4500"/>
    <n v="5258"/>
    <x v="0"/>
    <x v="5"/>
    <s v="CAD"/>
    <n v="1459483140"/>
    <n v="1456526879"/>
    <b v="1"/>
    <n v="100"/>
    <b v="1"/>
    <s v="theater/plays"/>
    <n v="1.1684444444444444"/>
    <n v="45"/>
    <x v="1"/>
    <x v="6"/>
    <x v="3276"/>
    <d v="2016-04-01T03:59:00"/>
  </r>
  <r>
    <n v="5000"/>
    <n v="5430"/>
    <x v="0"/>
    <x v="1"/>
    <s v="GBP"/>
    <n v="1416331406"/>
    <n v="1413735806"/>
    <b v="1"/>
    <n v="100"/>
    <b v="1"/>
    <s v="theater/plays"/>
    <n v="1.0860000000000001"/>
    <n v="50"/>
    <x v="1"/>
    <x v="6"/>
    <x v="3277"/>
    <d v="2014-11-18T17:23:26"/>
  </r>
  <r>
    <n v="2500"/>
    <n v="2585"/>
    <x v="0"/>
    <x v="1"/>
    <s v="GBP"/>
    <n v="1433017303"/>
    <n v="1430425303"/>
    <b v="1"/>
    <n v="34"/>
    <b v="1"/>
    <s v="theater/plays"/>
    <n v="1.034"/>
    <n v="73.529411764705884"/>
    <x v="1"/>
    <x v="6"/>
    <x v="3278"/>
    <d v="2015-05-30T20:21:43"/>
  </r>
  <r>
    <n v="5800"/>
    <n v="6628"/>
    <x v="0"/>
    <x v="0"/>
    <s v="USD"/>
    <n v="1459474059"/>
    <n v="1456885659"/>
    <b v="0"/>
    <n v="63"/>
    <b v="1"/>
    <s v="theater/plays"/>
    <n v="1.1427586206896552"/>
    <n v="92.063492063492063"/>
    <x v="1"/>
    <x v="6"/>
    <x v="3279"/>
    <d v="2016-04-01T01:27:39"/>
  </r>
  <r>
    <n v="2000"/>
    <n v="2060"/>
    <x v="0"/>
    <x v="0"/>
    <s v="USD"/>
    <n v="1433134800"/>
    <n v="1430158198"/>
    <b v="0"/>
    <n v="30"/>
    <b v="1"/>
    <s v="theater/plays"/>
    <n v="1.03"/>
    <n v="66.666666666666671"/>
    <x v="1"/>
    <x v="6"/>
    <x v="3280"/>
    <d v="2015-06-01T05:00:00"/>
  </r>
  <r>
    <n v="5000"/>
    <n v="6080"/>
    <x v="0"/>
    <x v="0"/>
    <s v="USD"/>
    <n v="1441153705"/>
    <n v="1438561705"/>
    <b v="0"/>
    <n v="47"/>
    <b v="1"/>
    <s v="theater/plays"/>
    <n v="1.216"/>
    <n v="106.38297872340425"/>
    <x v="1"/>
    <x v="6"/>
    <x v="3281"/>
    <d v="2015-09-02T00:28:25"/>
  </r>
  <r>
    <n v="31000"/>
    <n v="31820.5"/>
    <x v="0"/>
    <x v="0"/>
    <s v="USD"/>
    <n v="1461904788"/>
    <n v="1458103188"/>
    <b v="0"/>
    <n v="237"/>
    <b v="1"/>
    <s v="theater/plays"/>
    <n v="1.026467741935484"/>
    <n v="130.80168776371309"/>
    <x v="1"/>
    <x v="6"/>
    <x v="3282"/>
    <d v="2016-04-29T04:39:48"/>
  </r>
  <r>
    <n v="800"/>
    <n v="838"/>
    <x v="0"/>
    <x v="1"/>
    <s v="GBP"/>
    <n v="1455138000"/>
    <n v="1452448298"/>
    <b v="0"/>
    <n v="47"/>
    <b v="1"/>
    <s v="theater/plays"/>
    <n v="1.0475000000000001"/>
    <n v="17.021276595744681"/>
    <x v="1"/>
    <x v="6"/>
    <x v="3283"/>
    <d v="2016-02-10T21:00:00"/>
  </r>
  <r>
    <n v="3000"/>
    <n v="3048"/>
    <x v="0"/>
    <x v="0"/>
    <s v="USD"/>
    <n v="1454047140"/>
    <n v="1452546853"/>
    <b v="0"/>
    <n v="15"/>
    <b v="1"/>
    <s v="theater/plays"/>
    <n v="1.016"/>
    <n v="200"/>
    <x v="1"/>
    <x v="6"/>
    <x v="3284"/>
    <d v="2016-01-29T05:59:00"/>
  </r>
  <r>
    <n v="4999"/>
    <n v="5604"/>
    <x v="0"/>
    <x v="0"/>
    <s v="USD"/>
    <n v="1488258000"/>
    <n v="1485556626"/>
    <b v="0"/>
    <n v="81"/>
    <b v="1"/>
    <s v="theater/plays"/>
    <n v="1.1210242048409682"/>
    <n v="61.716049382716051"/>
    <x v="1"/>
    <x v="6"/>
    <x v="3285"/>
    <d v="2017-02-28T05:00:00"/>
  </r>
  <r>
    <n v="15000"/>
    <n v="15265"/>
    <x v="0"/>
    <x v="0"/>
    <s v="USD"/>
    <n v="1471291782"/>
    <n v="1468699782"/>
    <b v="0"/>
    <n v="122"/>
    <b v="1"/>
    <s v="theater/plays"/>
    <n v="1.0176666666666667"/>
    <n v="122.95081967213115"/>
    <x v="1"/>
    <x v="6"/>
    <x v="3286"/>
    <d v="2016-08-15T20:09:42"/>
  </r>
  <r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10000"/>
    <n v="10026.49"/>
    <x v="0"/>
    <x v="1"/>
    <s v="GBP"/>
    <n v="1466463600"/>
    <n v="1463337315"/>
    <b v="0"/>
    <n v="207"/>
    <b v="1"/>
    <s v="theater/plays"/>
    <n v="1.0026489999999999"/>
    <n v="48.309178743961354"/>
    <x v="1"/>
    <x v="6"/>
    <x v="3288"/>
    <d v="2016-06-20T23:00:00"/>
  </r>
  <r>
    <n v="500"/>
    <n v="665.21"/>
    <x v="0"/>
    <x v="1"/>
    <s v="GBP"/>
    <n v="1487580602"/>
    <n v="1485161402"/>
    <b v="0"/>
    <n v="25"/>
    <b v="1"/>
    <s v="theater/plays"/>
    <n v="1.3304200000000002"/>
    <n v="20"/>
    <x v="1"/>
    <x v="6"/>
    <x v="3289"/>
    <d v="2017-02-20T08:50:02"/>
  </r>
  <r>
    <n v="2000"/>
    <n v="2424"/>
    <x v="0"/>
    <x v="1"/>
    <s v="GBP"/>
    <n v="1489234891"/>
    <n v="1486642891"/>
    <b v="0"/>
    <n v="72"/>
    <b v="1"/>
    <s v="theater/plays"/>
    <n v="1.212"/>
    <n v="27.777777777777779"/>
    <x v="1"/>
    <x v="6"/>
    <x v="3290"/>
    <d v="2017-03-11T12:21:31"/>
  </r>
  <r>
    <n v="500"/>
    <n v="570"/>
    <x v="0"/>
    <x v="0"/>
    <s v="USD"/>
    <n v="1442462340"/>
    <n v="1439743900"/>
    <b v="0"/>
    <n v="14"/>
    <b v="1"/>
    <s v="theater/plays"/>
    <n v="1.1399999999999999"/>
    <n v="35.714285714285715"/>
    <x v="1"/>
    <x v="6"/>
    <x v="3291"/>
    <d v="2015-09-17T03:59:00"/>
  </r>
  <r>
    <n v="101"/>
    <n v="289"/>
    <x v="0"/>
    <x v="1"/>
    <s v="GBP"/>
    <n v="1449257348"/>
    <n v="1444069748"/>
    <b v="0"/>
    <n v="15"/>
    <b v="1"/>
    <s v="theater/plays"/>
    <n v="2.8613861386138613"/>
    <n v="6.7333333333333334"/>
    <x v="1"/>
    <x v="6"/>
    <x v="3292"/>
    <d v="2015-12-04T19:29:08"/>
  </r>
  <r>
    <n v="4500"/>
    <n v="7670"/>
    <x v="0"/>
    <x v="4"/>
    <s v="NZD"/>
    <n v="1488622352"/>
    <n v="1486030352"/>
    <b v="0"/>
    <n v="91"/>
    <b v="1"/>
    <s v="theater/plays"/>
    <n v="1.7044444444444444"/>
    <n v="49.450549450549453"/>
    <x v="1"/>
    <x v="6"/>
    <x v="3293"/>
    <d v="2017-03-04T10:12:32"/>
  </r>
  <r>
    <n v="600"/>
    <n v="710"/>
    <x v="0"/>
    <x v="1"/>
    <s v="GBP"/>
    <n v="1434459554"/>
    <n v="1431867554"/>
    <b v="0"/>
    <n v="24"/>
    <b v="1"/>
    <s v="theater/plays"/>
    <n v="1.1833333333333333"/>
    <n v="25"/>
    <x v="1"/>
    <x v="6"/>
    <x v="3294"/>
    <d v="2015-06-16T12:59:14"/>
  </r>
  <r>
    <n v="700"/>
    <n v="720.01"/>
    <x v="0"/>
    <x v="1"/>
    <s v="GBP"/>
    <n v="1474886229"/>
    <n v="1472294229"/>
    <b v="0"/>
    <n v="27"/>
    <b v="1"/>
    <s v="theater/plays"/>
    <n v="1.0285857142857142"/>
    <n v="25.925925925925927"/>
    <x v="1"/>
    <x v="6"/>
    <x v="3295"/>
    <d v="2016-09-26T10:37:09"/>
  </r>
  <r>
    <n v="1500"/>
    <n v="2161"/>
    <x v="0"/>
    <x v="1"/>
    <s v="GBP"/>
    <n v="1448229600"/>
    <n v="1446401372"/>
    <b v="0"/>
    <n v="47"/>
    <b v="1"/>
    <s v="theater/plays"/>
    <n v="1.4406666666666668"/>
    <n v="31.914893617021278"/>
    <x v="1"/>
    <x v="6"/>
    <x v="3296"/>
    <d v="2015-11-22T22:00:00"/>
  </r>
  <r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  <x v="3297"/>
    <d v="2015-07-27T22:59:00"/>
  </r>
  <r>
    <n v="10000"/>
    <n v="10173"/>
    <x v="0"/>
    <x v="0"/>
    <s v="USD"/>
    <n v="1442102400"/>
    <n v="1440370768"/>
    <b v="0"/>
    <n v="72"/>
    <b v="1"/>
    <s v="theater/plays"/>
    <n v="1.0173000000000001"/>
    <n v="138.88888888888889"/>
    <x v="1"/>
    <x v="6"/>
    <x v="3298"/>
    <d v="2015-09-13T00:00:00"/>
  </r>
  <r>
    <n v="3000"/>
    <n v="3486"/>
    <x v="0"/>
    <x v="0"/>
    <s v="USD"/>
    <n v="1444860063"/>
    <n v="1442268063"/>
    <b v="0"/>
    <n v="63"/>
    <b v="1"/>
    <s v="theater/plays"/>
    <n v="1.1619999999999999"/>
    <n v="47.61904761904762"/>
    <x v="1"/>
    <x v="6"/>
    <x v="3299"/>
    <d v="2015-10-14T22:01:03"/>
  </r>
  <r>
    <n v="3000"/>
    <n v="4085"/>
    <x v="0"/>
    <x v="0"/>
    <s v="USD"/>
    <n v="1430329862"/>
    <n v="1428515462"/>
    <b v="0"/>
    <n v="88"/>
    <b v="1"/>
    <s v="theater/plays"/>
    <n v="1.3616666666666666"/>
    <n v="34.090909090909093"/>
    <x v="1"/>
    <x v="6"/>
    <x v="3300"/>
    <d v="2015-04-29T17:51:02"/>
  </r>
  <r>
    <n v="3000"/>
    <n v="4004"/>
    <x v="0"/>
    <x v="0"/>
    <s v="USD"/>
    <n v="1470034740"/>
    <n v="1466185176"/>
    <b v="0"/>
    <n v="70"/>
    <b v="1"/>
    <s v="theater/plays"/>
    <n v="1.3346666666666667"/>
    <n v="42.857142857142854"/>
    <x v="1"/>
    <x v="6"/>
    <x v="3301"/>
    <d v="2016-08-01T06:59:00"/>
  </r>
  <r>
    <n v="8400"/>
    <n v="8685"/>
    <x v="0"/>
    <x v="3"/>
    <s v="EUR"/>
    <n v="1481099176"/>
    <n v="1478507176"/>
    <b v="0"/>
    <n v="50"/>
    <b v="1"/>
    <s v="theater/plays"/>
    <n v="1.0339285714285715"/>
    <n v="168"/>
    <x v="1"/>
    <x v="6"/>
    <x v="3302"/>
    <d v="2016-12-07T08:26:16"/>
  </r>
  <r>
    <n v="1800"/>
    <n v="2086"/>
    <x v="0"/>
    <x v="0"/>
    <s v="USD"/>
    <n v="1427553484"/>
    <n v="1424533084"/>
    <b v="0"/>
    <n v="35"/>
    <b v="1"/>
    <s v="theater/plays"/>
    <n v="1.1588888888888889"/>
    <n v="51.428571428571431"/>
    <x v="1"/>
    <x v="6"/>
    <x v="3303"/>
    <d v="2015-03-28T14:38:04"/>
  </r>
  <r>
    <n v="15000"/>
    <n v="15677.5"/>
    <x v="0"/>
    <x v="0"/>
    <s v="USD"/>
    <n v="1482418752"/>
    <n v="1479826752"/>
    <b v="0"/>
    <n v="175"/>
    <b v="1"/>
    <s v="theater/plays"/>
    <n v="1.0451666666666666"/>
    <n v="85.714285714285708"/>
    <x v="1"/>
    <x v="6"/>
    <x v="3304"/>
    <d v="2016-12-22T14:59:12"/>
  </r>
  <r>
    <n v="4000"/>
    <n v="4081"/>
    <x v="0"/>
    <x v="0"/>
    <s v="USD"/>
    <n v="1438374748"/>
    <n v="1435782748"/>
    <b v="0"/>
    <n v="20"/>
    <b v="1"/>
    <s v="theater/plays"/>
    <n v="1.0202500000000001"/>
    <n v="200"/>
    <x v="1"/>
    <x v="6"/>
    <x v="3305"/>
    <d v="2015-07-31T20:32:28"/>
  </r>
  <r>
    <n v="1500"/>
    <n v="2630"/>
    <x v="0"/>
    <x v="0"/>
    <s v="USD"/>
    <n v="1465527600"/>
    <n v="1462252542"/>
    <b v="0"/>
    <n v="54"/>
    <b v="1"/>
    <s v="theater/plays"/>
    <n v="1.7533333333333334"/>
    <n v="27.777777777777779"/>
    <x v="1"/>
    <x v="6"/>
    <x v="3306"/>
    <d v="2016-06-10T03:00:00"/>
  </r>
  <r>
    <n v="1000"/>
    <n v="1066.8"/>
    <x v="0"/>
    <x v="0"/>
    <s v="USD"/>
    <n v="1463275339"/>
    <n v="1460683339"/>
    <b v="0"/>
    <n v="20"/>
    <b v="1"/>
    <s v="theater/plays"/>
    <n v="1.0668"/>
    <n v="50"/>
    <x v="1"/>
    <x v="6"/>
    <x v="3307"/>
    <d v="2016-05-15T01:22:19"/>
  </r>
  <r>
    <n v="3500"/>
    <n v="4280"/>
    <x v="0"/>
    <x v="0"/>
    <s v="USD"/>
    <n v="1460581365"/>
    <n v="1458766965"/>
    <b v="0"/>
    <n v="57"/>
    <b v="1"/>
    <s v="theater/plays"/>
    <n v="1.2228571428571429"/>
    <n v="61.403508771929822"/>
    <x v="1"/>
    <x v="6"/>
    <x v="3308"/>
    <d v="2016-04-13T21:02:45"/>
  </r>
  <r>
    <n v="350"/>
    <n v="558"/>
    <x v="0"/>
    <x v="1"/>
    <s v="GBP"/>
    <n v="1476632178"/>
    <n v="1473953778"/>
    <b v="0"/>
    <n v="31"/>
    <b v="1"/>
    <s v="theater/plays"/>
    <n v="1.5942857142857143"/>
    <n v="11.290322580645162"/>
    <x v="1"/>
    <x v="6"/>
    <x v="3309"/>
    <d v="2016-10-16T15:36:18"/>
  </r>
  <r>
    <n v="6500"/>
    <n v="6505"/>
    <x v="0"/>
    <x v="0"/>
    <s v="USD"/>
    <n v="1444169825"/>
    <n v="1441577825"/>
    <b v="0"/>
    <n v="31"/>
    <b v="1"/>
    <s v="theater/plays"/>
    <n v="1.0007692307692309"/>
    <n v="209.67741935483872"/>
    <x v="1"/>
    <x v="6"/>
    <x v="3310"/>
    <d v="2015-10-06T22:17:05"/>
  </r>
  <r>
    <n v="2500"/>
    <n v="2746"/>
    <x v="0"/>
    <x v="0"/>
    <s v="USD"/>
    <n v="1445065210"/>
    <n v="1442473210"/>
    <b v="0"/>
    <n v="45"/>
    <b v="1"/>
    <s v="theater/plays"/>
    <n v="1.0984"/>
    <n v="55.555555555555557"/>
    <x v="1"/>
    <x v="6"/>
    <x v="3311"/>
    <d v="2015-10-17T07:00:10"/>
  </r>
  <r>
    <n v="2500"/>
    <n v="2501"/>
    <x v="0"/>
    <x v="0"/>
    <s v="USD"/>
    <n v="1478901600"/>
    <n v="1477077946"/>
    <b v="0"/>
    <n v="41"/>
    <b v="1"/>
    <s v="theater/plays"/>
    <n v="1.0004"/>
    <n v="60.975609756097562"/>
    <x v="1"/>
    <x v="6"/>
    <x v="3312"/>
    <d v="2016-11-11T22:00:00"/>
  </r>
  <r>
    <n v="2000"/>
    <n v="2321"/>
    <x v="0"/>
    <x v="0"/>
    <s v="USD"/>
    <n v="1453856400"/>
    <n v="1452664317"/>
    <b v="0"/>
    <n v="29"/>
    <b v="1"/>
    <s v="theater/plays"/>
    <n v="1.1605000000000001"/>
    <n v="68.965517241379317"/>
    <x v="1"/>
    <x v="6"/>
    <x v="3313"/>
    <d v="2016-01-27T01:00:00"/>
  </r>
  <r>
    <n v="800"/>
    <n v="1686"/>
    <x v="0"/>
    <x v="1"/>
    <s v="GBP"/>
    <n v="1431115500"/>
    <n v="1428733511"/>
    <b v="0"/>
    <n v="58"/>
    <b v="1"/>
    <s v="theater/plays"/>
    <n v="2.1074999999999999"/>
    <n v="13.793103448275861"/>
    <x v="1"/>
    <x v="6"/>
    <x v="3314"/>
    <d v="2015-05-08T20:05:00"/>
  </r>
  <r>
    <n v="4000"/>
    <n v="4400"/>
    <x v="0"/>
    <x v="1"/>
    <s v="GBP"/>
    <n v="1462519041"/>
    <n v="1459927041"/>
    <b v="0"/>
    <n v="89"/>
    <b v="1"/>
    <s v="theater/plays"/>
    <n v="1.1000000000000001"/>
    <n v="44.943820224719104"/>
    <x v="1"/>
    <x v="6"/>
    <x v="3315"/>
    <d v="2016-05-06T07:17:21"/>
  </r>
  <r>
    <n v="11737"/>
    <n v="11747.18"/>
    <x v="0"/>
    <x v="0"/>
    <s v="USD"/>
    <n v="1407506040"/>
    <n v="1404680075"/>
    <b v="0"/>
    <n v="125"/>
    <b v="1"/>
    <s v="theater/plays"/>
    <n v="1.0008673425918038"/>
    <n v="93.896000000000001"/>
    <x v="1"/>
    <x v="6"/>
    <x v="3316"/>
    <d v="2014-08-08T13:54:00"/>
  </r>
  <r>
    <n v="1050"/>
    <n v="1115"/>
    <x v="0"/>
    <x v="0"/>
    <s v="USD"/>
    <n v="1465347424"/>
    <n v="1462755424"/>
    <b v="0"/>
    <n v="18"/>
    <b v="1"/>
    <s v="theater/plays"/>
    <n v="1.0619047619047619"/>
    <n v="58.333333333333336"/>
    <x v="1"/>
    <x v="6"/>
    <x v="3317"/>
    <d v="2016-06-08T00:57:04"/>
  </r>
  <r>
    <n v="2000"/>
    <n v="2512"/>
    <x v="0"/>
    <x v="5"/>
    <s v="CAD"/>
    <n v="1460341800"/>
    <n v="1456902893"/>
    <b v="0"/>
    <n v="32"/>
    <b v="1"/>
    <s v="theater/plays"/>
    <n v="1.256"/>
    <n v="62.5"/>
    <x v="1"/>
    <x v="6"/>
    <x v="3318"/>
    <d v="2016-04-11T02:30:00"/>
  </r>
  <r>
    <n v="500"/>
    <n v="540"/>
    <x v="0"/>
    <x v="1"/>
    <s v="GBP"/>
    <n v="1422712986"/>
    <n v="1418824986"/>
    <b v="0"/>
    <n v="16"/>
    <b v="1"/>
    <s v="theater/plays"/>
    <n v="1.08"/>
    <n v="31.25"/>
    <x v="1"/>
    <x v="6"/>
    <x v="3319"/>
    <d v="2015-01-31T14:03:06"/>
  </r>
  <r>
    <n v="2500"/>
    <n v="2525"/>
    <x v="0"/>
    <x v="0"/>
    <s v="USD"/>
    <n v="1466557557"/>
    <n v="1463965557"/>
    <b v="0"/>
    <n v="38"/>
    <b v="1"/>
    <s v="theater/plays"/>
    <n v="1.01"/>
    <n v="65.78947368421052"/>
    <x v="1"/>
    <x v="6"/>
    <x v="3320"/>
    <d v="2016-06-22T01:05:57"/>
  </r>
  <r>
    <n v="500"/>
    <n v="537"/>
    <x v="0"/>
    <x v="0"/>
    <s v="USD"/>
    <n v="1413431940"/>
    <n v="1412216665"/>
    <b v="0"/>
    <n v="15"/>
    <b v="1"/>
    <s v="theater/plays"/>
    <n v="1.0740000000000001"/>
    <n v="33.333333333333336"/>
    <x v="1"/>
    <x v="6"/>
    <x v="3321"/>
    <d v="2014-10-16T03:59:00"/>
  </r>
  <r>
    <n v="3300"/>
    <n v="3350"/>
    <x v="0"/>
    <x v="0"/>
    <s v="USD"/>
    <n v="1466567700"/>
    <n v="1464653696"/>
    <b v="0"/>
    <n v="23"/>
    <b v="1"/>
    <s v="theater/plays"/>
    <n v="1.0151515151515151"/>
    <n v="143.47826086956522"/>
    <x v="1"/>
    <x v="6"/>
    <x v="3322"/>
    <d v="2016-06-22T03:55:00"/>
  </r>
  <r>
    <n v="1000"/>
    <n v="1259"/>
    <x v="0"/>
    <x v="1"/>
    <s v="GBP"/>
    <n v="1474793208"/>
    <n v="1472201208"/>
    <b v="0"/>
    <n v="49"/>
    <b v="1"/>
    <s v="theater/plays"/>
    <n v="1.2589999999999999"/>
    <n v="20.408163265306122"/>
    <x v="1"/>
    <x v="6"/>
    <x v="3323"/>
    <d v="2016-09-25T08:46:48"/>
  </r>
  <r>
    <n v="1500"/>
    <n v="1525"/>
    <x v="0"/>
    <x v="17"/>
    <s v="EUR"/>
    <n v="1465135190"/>
    <n v="1463925590"/>
    <b v="0"/>
    <n v="10"/>
    <b v="1"/>
    <s v="theater/plays"/>
    <n v="1.0166666666666666"/>
    <n v="150"/>
    <x v="1"/>
    <x v="6"/>
    <x v="3324"/>
    <d v="2016-06-05T13:59:50"/>
  </r>
  <r>
    <n v="400"/>
    <n v="450"/>
    <x v="0"/>
    <x v="1"/>
    <s v="GBP"/>
    <n v="1428256277"/>
    <n v="1425235877"/>
    <b v="0"/>
    <n v="15"/>
    <b v="1"/>
    <s v="theater/plays"/>
    <n v="1.125"/>
    <n v="26.666666666666668"/>
    <x v="1"/>
    <x v="6"/>
    <x v="3325"/>
    <d v="2015-04-05T17:51:17"/>
  </r>
  <r>
    <n v="8000"/>
    <n v="8110"/>
    <x v="0"/>
    <x v="0"/>
    <s v="USD"/>
    <n v="1425830905"/>
    <n v="1423242505"/>
    <b v="0"/>
    <n v="57"/>
    <b v="1"/>
    <s v="theater/plays"/>
    <n v="1.0137499999999999"/>
    <n v="140.35087719298247"/>
    <x v="1"/>
    <x v="6"/>
    <x v="3326"/>
    <d v="2015-03-08T16:08:25"/>
  </r>
  <r>
    <n v="800"/>
    <n v="810"/>
    <x v="0"/>
    <x v="1"/>
    <s v="GBP"/>
    <n v="1462697966"/>
    <n v="1460105966"/>
    <b v="0"/>
    <n v="33"/>
    <b v="1"/>
    <s v="theater/plays"/>
    <n v="1.0125"/>
    <n v="24.242424242424242"/>
    <x v="1"/>
    <x v="6"/>
    <x v="3327"/>
    <d v="2016-05-08T08:59:26"/>
  </r>
  <r>
    <n v="1800"/>
    <n v="2635"/>
    <x v="0"/>
    <x v="0"/>
    <s v="USD"/>
    <n v="1404522000"/>
    <n v="1404308883"/>
    <b v="0"/>
    <n v="9"/>
    <b v="1"/>
    <s v="theater/plays"/>
    <n v="1.4638888888888888"/>
    <n v="200"/>
    <x v="1"/>
    <x v="6"/>
    <x v="3328"/>
    <d v="2014-07-05T01:00:00"/>
  </r>
  <r>
    <n v="1000"/>
    <n v="1168"/>
    <x v="0"/>
    <x v="1"/>
    <s v="GBP"/>
    <n v="1406502000"/>
    <n v="1405583108"/>
    <b v="0"/>
    <n v="26"/>
    <b v="1"/>
    <s v="theater/plays"/>
    <n v="1.1679999999999999"/>
    <n v="38.46153846153846"/>
    <x v="1"/>
    <x v="6"/>
    <x v="3329"/>
    <d v="2014-07-27T23:00:00"/>
  </r>
  <r>
    <n v="1500"/>
    <n v="1594"/>
    <x v="0"/>
    <x v="1"/>
    <s v="GBP"/>
    <n v="1427919468"/>
    <n v="1425331068"/>
    <b v="0"/>
    <n v="69"/>
    <b v="1"/>
    <s v="theater/plays"/>
    <n v="1.0626666666666666"/>
    <n v="21.739130434782609"/>
    <x v="1"/>
    <x v="6"/>
    <x v="3330"/>
    <d v="2015-04-01T20:17:48"/>
  </r>
  <r>
    <n v="5000"/>
    <n v="5226"/>
    <x v="0"/>
    <x v="0"/>
    <s v="USD"/>
    <n v="1444149886"/>
    <n v="1441125886"/>
    <b v="0"/>
    <n v="65"/>
    <b v="1"/>
    <s v="theater/plays"/>
    <n v="1.0451999999999999"/>
    <n v="76.92307692307692"/>
    <x v="1"/>
    <x v="6"/>
    <x v="3331"/>
    <d v="2015-10-06T16:44:46"/>
  </r>
  <r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500"/>
    <n v="3660"/>
    <x v="0"/>
    <x v="0"/>
    <s v="USD"/>
    <n v="1434384880"/>
    <n v="1432484080"/>
    <b v="0"/>
    <n v="111"/>
    <b v="1"/>
    <s v="theater/plays"/>
    <n v="1.0457142857142858"/>
    <n v="31.531531531531531"/>
    <x v="1"/>
    <x v="6"/>
    <x v="3333"/>
    <d v="2015-06-15T16:14:40"/>
  </r>
  <r>
    <n v="3871"/>
    <n v="5366"/>
    <x v="0"/>
    <x v="0"/>
    <s v="USD"/>
    <n v="1438259422"/>
    <n v="1435667422"/>
    <b v="0"/>
    <n v="46"/>
    <b v="1"/>
    <s v="theater/plays"/>
    <n v="1.3862051149573753"/>
    <n v="84.152173913043484"/>
    <x v="1"/>
    <x v="6"/>
    <x v="3334"/>
    <d v="2015-07-30T12:30:22"/>
  </r>
  <r>
    <n v="5000"/>
    <n v="5016"/>
    <x v="0"/>
    <x v="1"/>
    <s v="GBP"/>
    <n v="1407106800"/>
    <n v="1404749446"/>
    <b v="0"/>
    <n v="63"/>
    <b v="1"/>
    <s v="theater/plays"/>
    <n v="1.0032000000000001"/>
    <n v="79.365079365079367"/>
    <x v="1"/>
    <x v="6"/>
    <x v="3335"/>
    <d v="2014-08-03T23:00:00"/>
  </r>
  <r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2500"/>
    <n v="2755"/>
    <x v="0"/>
    <x v="1"/>
    <s v="GBP"/>
    <n v="1412974800"/>
    <n v="1411109167"/>
    <b v="0"/>
    <n v="34"/>
    <b v="1"/>
    <s v="theater/plays"/>
    <n v="1.1020000000000001"/>
    <n v="73.529411764705884"/>
    <x v="1"/>
    <x v="6"/>
    <x v="3337"/>
    <d v="2014-10-10T21:00:00"/>
  </r>
  <r>
    <n v="15000"/>
    <n v="15327"/>
    <x v="0"/>
    <x v="0"/>
    <s v="USD"/>
    <n v="1487944080"/>
    <n v="1486129680"/>
    <b v="0"/>
    <n v="112"/>
    <b v="1"/>
    <s v="theater/plays"/>
    <n v="1.0218"/>
    <n v="133.92857142857142"/>
    <x v="1"/>
    <x v="6"/>
    <x v="3338"/>
    <d v="2017-02-24T13:48:00"/>
  </r>
  <r>
    <n v="8000"/>
    <n v="8348"/>
    <x v="0"/>
    <x v="0"/>
    <s v="USD"/>
    <n v="1469721518"/>
    <n v="1467129518"/>
    <b v="0"/>
    <n v="47"/>
    <b v="1"/>
    <s v="theater/plays"/>
    <n v="1.0435000000000001"/>
    <n v="170.21276595744681"/>
    <x v="1"/>
    <x v="6"/>
    <x v="3339"/>
    <d v="2016-07-28T15:58:38"/>
  </r>
  <r>
    <n v="3000"/>
    <n v="4145"/>
    <x v="0"/>
    <x v="0"/>
    <s v="USD"/>
    <n v="1481066554"/>
    <n v="1478906554"/>
    <b v="0"/>
    <n v="38"/>
    <b v="1"/>
    <s v="theater/plays"/>
    <n v="1.3816666666666666"/>
    <n v="78.94736842105263"/>
    <x v="1"/>
    <x v="6"/>
    <x v="3340"/>
    <d v="2016-12-06T23:22:34"/>
  </r>
  <r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6000"/>
    <n v="6100"/>
    <x v="0"/>
    <x v="0"/>
    <s v="USD"/>
    <n v="1427864340"/>
    <n v="1425020810"/>
    <b v="0"/>
    <n v="78"/>
    <b v="1"/>
    <s v="theater/plays"/>
    <n v="1.0166666666666666"/>
    <n v="76.92307692307692"/>
    <x v="1"/>
    <x v="6"/>
    <x v="3342"/>
    <d v="2015-04-01T04:59:00"/>
  </r>
  <r>
    <n v="700"/>
    <n v="1200"/>
    <x v="0"/>
    <x v="1"/>
    <s v="GBP"/>
    <n v="1460553480"/>
    <n v="1458770384"/>
    <b v="0"/>
    <n v="23"/>
    <b v="1"/>
    <s v="theater/plays"/>
    <n v="1.7142857142857142"/>
    <n v="30.434782608695652"/>
    <x v="1"/>
    <x v="6"/>
    <x v="3343"/>
    <d v="2016-04-13T13:18:00"/>
  </r>
  <r>
    <n v="4500"/>
    <n v="4565"/>
    <x v="0"/>
    <x v="0"/>
    <s v="USD"/>
    <n v="1409374093"/>
    <n v="1406782093"/>
    <b v="0"/>
    <n v="40"/>
    <b v="1"/>
    <s v="theater/plays"/>
    <n v="1.0144444444444445"/>
    <n v="112.5"/>
    <x v="1"/>
    <x v="6"/>
    <x v="3344"/>
    <d v="2014-08-30T04:48:13"/>
  </r>
  <r>
    <n v="500"/>
    <n v="650"/>
    <x v="0"/>
    <x v="0"/>
    <s v="USD"/>
    <n v="1429317420"/>
    <n v="1424226768"/>
    <b v="0"/>
    <n v="13"/>
    <b v="1"/>
    <s v="theater/plays"/>
    <n v="1.3"/>
    <n v="38.46153846153846"/>
    <x v="1"/>
    <x v="6"/>
    <x v="3345"/>
    <d v="2015-04-18T00:37:00"/>
  </r>
  <r>
    <n v="1500"/>
    <n v="1650"/>
    <x v="0"/>
    <x v="0"/>
    <s v="USD"/>
    <n v="1424910910"/>
    <n v="1424306110"/>
    <b v="0"/>
    <n v="18"/>
    <b v="1"/>
    <s v="theater/plays"/>
    <n v="1.1000000000000001"/>
    <n v="83.333333333333329"/>
    <x v="1"/>
    <x v="6"/>
    <x v="3346"/>
    <d v="2015-02-26T00:35:10"/>
  </r>
  <r>
    <n v="2000"/>
    <n v="2389"/>
    <x v="0"/>
    <x v="1"/>
    <s v="GBP"/>
    <n v="1462741200"/>
    <n v="1461503654"/>
    <b v="0"/>
    <n v="22"/>
    <b v="1"/>
    <s v="theater/plays"/>
    <n v="1.1944999999999999"/>
    <n v="90.909090909090907"/>
    <x v="1"/>
    <x v="6"/>
    <x v="3347"/>
    <d v="2016-05-08T21:00:00"/>
  </r>
  <r>
    <n v="5500"/>
    <n v="5516"/>
    <x v="0"/>
    <x v="0"/>
    <s v="USD"/>
    <n v="1461988740"/>
    <n v="1459949080"/>
    <b v="0"/>
    <n v="79"/>
    <b v="1"/>
    <s v="theater/plays"/>
    <n v="1.002909090909091"/>
    <n v="69.620253164556956"/>
    <x v="1"/>
    <x v="6"/>
    <x v="3348"/>
    <d v="2016-04-30T03:59:00"/>
  </r>
  <r>
    <n v="1000"/>
    <n v="1534"/>
    <x v="0"/>
    <x v="0"/>
    <s v="USD"/>
    <n v="1465837200"/>
    <n v="1463971172"/>
    <b v="0"/>
    <n v="14"/>
    <b v="1"/>
    <s v="theater/plays"/>
    <n v="1.534"/>
    <n v="71.428571428571431"/>
    <x v="1"/>
    <x v="6"/>
    <x v="3349"/>
    <d v="2016-06-13T17:00:00"/>
  </r>
  <r>
    <n v="3500"/>
    <n v="3655"/>
    <x v="0"/>
    <x v="19"/>
    <s v="EUR"/>
    <n v="1448838000"/>
    <n v="1445791811"/>
    <b v="0"/>
    <n v="51"/>
    <b v="1"/>
    <s v="theater/plays"/>
    <n v="1.0442857142857143"/>
    <n v="68.627450980392155"/>
    <x v="1"/>
    <x v="6"/>
    <x v="3350"/>
    <d v="2015-11-29T23:00:00"/>
  </r>
  <r>
    <n v="5000"/>
    <n v="5055"/>
    <x v="0"/>
    <x v="1"/>
    <s v="GBP"/>
    <n v="1406113200"/>
    <n v="1402910965"/>
    <b v="0"/>
    <n v="54"/>
    <b v="1"/>
    <s v="theater/plays"/>
    <n v="1.0109999999999999"/>
    <n v="92.592592592592595"/>
    <x v="1"/>
    <x v="6"/>
    <x v="3351"/>
    <d v="2014-07-23T11:00:00"/>
  </r>
  <r>
    <n v="5000"/>
    <n v="5376"/>
    <x v="0"/>
    <x v="1"/>
    <s v="GBP"/>
    <n v="1467414000"/>
    <n v="1462492178"/>
    <b v="0"/>
    <n v="70"/>
    <b v="1"/>
    <s v="theater/plays"/>
    <n v="1.0751999999999999"/>
    <n v="71.428571428571431"/>
    <x v="1"/>
    <x v="6"/>
    <x v="3352"/>
    <d v="2016-07-01T23:00:00"/>
  </r>
  <r>
    <n v="500"/>
    <n v="1575"/>
    <x v="0"/>
    <x v="1"/>
    <s v="GBP"/>
    <n v="1462230000"/>
    <n v="1461061350"/>
    <b v="0"/>
    <n v="44"/>
    <b v="1"/>
    <s v="theater/plays"/>
    <n v="3.15"/>
    <n v="11.363636363636363"/>
    <x v="1"/>
    <x v="6"/>
    <x v="3353"/>
    <d v="2016-05-02T23:00:00"/>
  </r>
  <r>
    <n v="3000"/>
    <n v="3058"/>
    <x v="0"/>
    <x v="0"/>
    <s v="USD"/>
    <n v="1446091260"/>
    <n v="1443029206"/>
    <b v="0"/>
    <n v="55"/>
    <b v="1"/>
    <s v="theater/plays"/>
    <n v="1.0193333333333334"/>
    <n v="54.545454545454547"/>
    <x v="1"/>
    <x v="6"/>
    <x v="3354"/>
    <d v="2015-10-29T04:01:00"/>
  </r>
  <r>
    <n v="1750"/>
    <n v="2210"/>
    <x v="0"/>
    <x v="1"/>
    <s v="GBP"/>
    <n v="1462879020"/>
    <n v="1461941527"/>
    <b v="0"/>
    <n v="15"/>
    <b v="1"/>
    <s v="theater/plays"/>
    <n v="1.2628571428571429"/>
    <n v="116.66666666666667"/>
    <x v="1"/>
    <x v="6"/>
    <x v="3355"/>
    <d v="2016-05-10T11:17:00"/>
  </r>
  <r>
    <n v="1500"/>
    <n v="1521"/>
    <x v="0"/>
    <x v="1"/>
    <s v="GBP"/>
    <n v="1468611272"/>
    <n v="1466019272"/>
    <b v="0"/>
    <n v="27"/>
    <b v="1"/>
    <s v="theater/plays"/>
    <n v="1.014"/>
    <n v="55.555555555555557"/>
    <x v="1"/>
    <x v="6"/>
    <x v="3356"/>
    <d v="2016-07-15T19:34:32"/>
  </r>
  <r>
    <n v="2000"/>
    <n v="2020"/>
    <x v="0"/>
    <x v="1"/>
    <s v="GBP"/>
    <n v="1406887310"/>
    <n v="1404295310"/>
    <b v="0"/>
    <n v="21"/>
    <b v="1"/>
    <s v="theater/plays"/>
    <n v="1.01"/>
    <n v="95.238095238095241"/>
    <x v="1"/>
    <x v="6"/>
    <x v="3357"/>
    <d v="2014-08-01T10:01:50"/>
  </r>
  <r>
    <n v="10000"/>
    <n v="10299"/>
    <x v="0"/>
    <x v="0"/>
    <s v="USD"/>
    <n v="1416385679"/>
    <n v="1413790079"/>
    <b v="0"/>
    <n v="162"/>
    <b v="1"/>
    <s v="theater/plays"/>
    <n v="1.0299"/>
    <n v="61.728395061728392"/>
    <x v="1"/>
    <x v="6"/>
    <x v="3358"/>
    <d v="2014-11-19T08:27:59"/>
  </r>
  <r>
    <n v="4000"/>
    <n v="4250"/>
    <x v="0"/>
    <x v="0"/>
    <s v="USD"/>
    <n v="1487985734"/>
    <n v="1484097734"/>
    <b v="0"/>
    <n v="23"/>
    <b v="1"/>
    <s v="theater/plays"/>
    <n v="1.0625"/>
    <n v="173.91304347826087"/>
    <x v="1"/>
    <x v="6"/>
    <x v="3359"/>
    <d v="2017-02-25T01:22:14"/>
  </r>
  <r>
    <n v="9000"/>
    <n v="9124"/>
    <x v="0"/>
    <x v="20"/>
    <s v="SGD"/>
    <n v="1481731140"/>
    <n v="1479866343"/>
    <b v="0"/>
    <n v="72"/>
    <b v="1"/>
    <s v="theater/plays"/>
    <n v="1.0137777777777779"/>
    <n v="125"/>
    <x v="1"/>
    <x v="6"/>
    <x v="3360"/>
    <d v="2016-12-14T15:59:00"/>
  </r>
  <r>
    <n v="5000"/>
    <n v="5673"/>
    <x v="0"/>
    <x v="0"/>
    <s v="USD"/>
    <n v="1409587140"/>
    <n v="1408062990"/>
    <b v="0"/>
    <n v="68"/>
    <b v="1"/>
    <s v="theater/plays"/>
    <n v="1.1346000000000001"/>
    <n v="73.529411764705884"/>
    <x v="1"/>
    <x v="6"/>
    <x v="3361"/>
    <d v="2014-09-01T15:59:00"/>
  </r>
  <r>
    <n v="500"/>
    <n v="1090"/>
    <x v="0"/>
    <x v="0"/>
    <s v="USD"/>
    <n v="1425704100"/>
    <n v="1424484717"/>
    <b v="0"/>
    <n v="20"/>
    <b v="1"/>
    <s v="theater/plays"/>
    <n v="2.1800000000000002"/>
    <n v="25"/>
    <x v="1"/>
    <x v="6"/>
    <x v="3362"/>
    <d v="2015-03-07T04:55:00"/>
  </r>
  <r>
    <n v="7750"/>
    <n v="7860"/>
    <x v="0"/>
    <x v="0"/>
    <s v="USD"/>
    <n v="1408464000"/>
    <n v="1406831445"/>
    <b v="0"/>
    <n v="26"/>
    <b v="1"/>
    <s v="theater/plays"/>
    <n v="1.0141935483870967"/>
    <n v="298.07692307692309"/>
    <x v="1"/>
    <x v="6"/>
    <x v="3363"/>
    <d v="2014-08-19T16:00:00"/>
  </r>
  <r>
    <n v="3000"/>
    <n v="3178"/>
    <x v="0"/>
    <x v="1"/>
    <s v="GBP"/>
    <n v="1458075600"/>
    <n v="1456183649"/>
    <b v="0"/>
    <n v="72"/>
    <b v="1"/>
    <s v="theater/plays"/>
    <n v="1.0593333333333332"/>
    <n v="41.666666666666664"/>
    <x v="1"/>
    <x v="6"/>
    <x v="3364"/>
    <d v="2016-03-15T21:00:00"/>
  </r>
  <r>
    <n v="2500"/>
    <n v="2600"/>
    <x v="0"/>
    <x v="0"/>
    <s v="USD"/>
    <n v="1449973592"/>
    <n v="1447381592"/>
    <b v="0"/>
    <n v="3"/>
    <b v="1"/>
    <s v="theater/plays"/>
    <n v="1.04"/>
    <n v="833.33333333333337"/>
    <x v="1"/>
    <x v="6"/>
    <x v="3365"/>
    <d v="2015-12-13T02:26:32"/>
  </r>
  <r>
    <n v="500"/>
    <n v="1105"/>
    <x v="0"/>
    <x v="0"/>
    <s v="USD"/>
    <n v="1431481037"/>
    <n v="1428889037"/>
    <b v="0"/>
    <n v="18"/>
    <b v="1"/>
    <s v="theater/plays"/>
    <n v="2.21"/>
    <n v="27.777777777777779"/>
    <x v="1"/>
    <x v="6"/>
    <x v="3366"/>
    <d v="2015-05-13T01:37:17"/>
  </r>
  <r>
    <n v="750"/>
    <n v="890"/>
    <x v="0"/>
    <x v="1"/>
    <s v="GBP"/>
    <n v="1438467894"/>
    <n v="1436307894"/>
    <b v="0"/>
    <n v="30"/>
    <b v="1"/>
    <s v="theater/plays"/>
    <n v="1.1866666666666668"/>
    <n v="25"/>
    <x v="1"/>
    <x v="6"/>
    <x v="3367"/>
    <d v="2015-08-01T22:24:54"/>
  </r>
  <r>
    <n v="1000"/>
    <n v="1046"/>
    <x v="0"/>
    <x v="0"/>
    <s v="USD"/>
    <n v="1420088400"/>
    <n v="1416977259"/>
    <b v="0"/>
    <n v="23"/>
    <b v="1"/>
    <s v="theater/plays"/>
    <n v="1.046"/>
    <n v="43.478260869565219"/>
    <x v="1"/>
    <x v="6"/>
    <x v="3368"/>
    <d v="2015-01-01T05:00:00"/>
  </r>
  <r>
    <n v="5000"/>
    <n v="5195"/>
    <x v="0"/>
    <x v="17"/>
    <s v="EUR"/>
    <n v="1484441980"/>
    <n v="1479257980"/>
    <b v="0"/>
    <n v="54"/>
    <b v="1"/>
    <s v="theater/plays"/>
    <n v="1.0389999999999999"/>
    <n v="92.592592592592595"/>
    <x v="1"/>
    <x v="6"/>
    <x v="3369"/>
    <d v="2017-01-15T00:59:40"/>
  </r>
  <r>
    <n v="1500"/>
    <n v="1766"/>
    <x v="0"/>
    <x v="0"/>
    <s v="USD"/>
    <n v="1481961600"/>
    <n v="1479283285"/>
    <b v="0"/>
    <n v="26"/>
    <b v="1"/>
    <s v="theater/plays"/>
    <n v="1.1773333333333333"/>
    <n v="57.692307692307693"/>
    <x v="1"/>
    <x v="6"/>
    <x v="3370"/>
    <d v="2016-12-17T08:00:00"/>
  </r>
  <r>
    <n v="200"/>
    <n v="277"/>
    <x v="0"/>
    <x v="0"/>
    <s v="USD"/>
    <n v="1449089965"/>
    <n v="1446670765"/>
    <b v="0"/>
    <n v="9"/>
    <b v="1"/>
    <s v="theater/plays"/>
    <n v="1.385"/>
    <n v="22.222222222222221"/>
    <x v="1"/>
    <x v="6"/>
    <x v="3371"/>
    <d v="2015-12-02T20:59:25"/>
  </r>
  <r>
    <n v="1000"/>
    <n v="1035"/>
    <x v="0"/>
    <x v="0"/>
    <s v="USD"/>
    <n v="1408942740"/>
    <n v="1407157756"/>
    <b v="0"/>
    <n v="27"/>
    <b v="1"/>
    <s v="theater/plays"/>
    <n v="1.0349999999999999"/>
    <n v="37.037037037037038"/>
    <x v="1"/>
    <x v="6"/>
    <x v="3372"/>
    <d v="2014-08-25T04:59:00"/>
  </r>
  <r>
    <n v="2000"/>
    <n v="2005"/>
    <x v="0"/>
    <x v="1"/>
    <s v="GBP"/>
    <n v="1437235200"/>
    <n v="1435177840"/>
    <b v="0"/>
    <n v="30"/>
    <b v="1"/>
    <s v="theater/plays"/>
    <n v="1.0024999999999999"/>
    <n v="66.666666666666671"/>
    <x v="1"/>
    <x v="6"/>
    <x v="3373"/>
    <d v="2015-07-18T16:00:00"/>
  </r>
  <r>
    <n v="3500"/>
    <n v="3730"/>
    <x v="0"/>
    <x v="5"/>
    <s v="CAD"/>
    <n v="1446053616"/>
    <n v="1443461616"/>
    <b v="0"/>
    <n v="52"/>
    <b v="1"/>
    <s v="theater/plays"/>
    <n v="1.0657142857142856"/>
    <n v="67.307692307692307"/>
    <x v="1"/>
    <x v="6"/>
    <x v="3374"/>
    <d v="2015-10-28T17:33:36"/>
  </r>
  <r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8000"/>
    <n v="8001"/>
    <x v="0"/>
    <x v="0"/>
    <s v="USD"/>
    <n v="1429976994"/>
    <n v="1424796594"/>
    <b v="0"/>
    <n v="19"/>
    <b v="1"/>
    <s v="theater/plays"/>
    <n v="1.0001249999999999"/>
    <n v="421.05263157894734"/>
    <x v="1"/>
    <x v="6"/>
    <x v="3376"/>
    <d v="2015-04-25T15:49:54"/>
  </r>
  <r>
    <n v="8000"/>
    <n v="8084"/>
    <x v="0"/>
    <x v="1"/>
    <s v="GBP"/>
    <n v="1426870560"/>
    <n v="1424280899"/>
    <b v="0"/>
    <n v="77"/>
    <b v="1"/>
    <s v="theater/plays"/>
    <n v="1.0105"/>
    <n v="103.8961038961039"/>
    <x v="1"/>
    <x v="6"/>
    <x v="3377"/>
    <d v="2015-03-20T16:56:00"/>
  </r>
  <r>
    <n v="550"/>
    <n v="592"/>
    <x v="0"/>
    <x v="1"/>
    <s v="GBP"/>
    <n v="1409490480"/>
    <n v="1407400306"/>
    <b v="0"/>
    <n v="21"/>
    <b v="1"/>
    <s v="theater/plays"/>
    <n v="1.0763636363636364"/>
    <n v="26.19047619047619"/>
    <x v="1"/>
    <x v="6"/>
    <x v="3378"/>
    <d v="2014-08-31T13:08:00"/>
  </r>
  <r>
    <n v="2000"/>
    <n v="2073"/>
    <x v="0"/>
    <x v="1"/>
    <s v="GBP"/>
    <n v="1440630000"/>
    <n v="1439122800"/>
    <b v="0"/>
    <n v="38"/>
    <b v="1"/>
    <s v="theater/plays"/>
    <n v="1.0365"/>
    <n v="52.631578947368418"/>
    <x v="1"/>
    <x v="6"/>
    <x v="3379"/>
    <d v="2015-08-26T23:00:00"/>
  </r>
  <r>
    <n v="3000"/>
    <n v="3133"/>
    <x v="0"/>
    <x v="0"/>
    <s v="USD"/>
    <n v="1417305178"/>
    <n v="1414277578"/>
    <b v="0"/>
    <n v="28"/>
    <b v="1"/>
    <s v="theater/plays"/>
    <n v="1.0443333333333333"/>
    <n v="107.14285714285714"/>
    <x v="1"/>
    <x v="6"/>
    <x v="3380"/>
    <d v="2014-11-29T23:52:58"/>
  </r>
  <r>
    <n v="4000"/>
    <n v="4090"/>
    <x v="0"/>
    <x v="0"/>
    <s v="USD"/>
    <n v="1426044383"/>
    <n v="1423455983"/>
    <b v="0"/>
    <n v="48"/>
    <b v="1"/>
    <s v="theater/plays"/>
    <n v="1.0225"/>
    <n v="83.333333333333329"/>
    <x v="1"/>
    <x v="6"/>
    <x v="3381"/>
    <d v="2015-03-11T03:26:23"/>
  </r>
  <r>
    <n v="3500"/>
    <n v="3526"/>
    <x v="0"/>
    <x v="1"/>
    <s v="GBP"/>
    <n v="1470092340"/>
    <n v="1467973256"/>
    <b v="0"/>
    <n v="46"/>
    <b v="1"/>
    <s v="theater/plays"/>
    <n v="1.0074285714285713"/>
    <n v="76.086956521739125"/>
    <x v="1"/>
    <x v="6"/>
    <x v="3382"/>
    <d v="2016-08-01T22:59:00"/>
  </r>
  <r>
    <n v="1750"/>
    <n v="1955"/>
    <x v="0"/>
    <x v="0"/>
    <s v="USD"/>
    <n v="1466707620"/>
    <n v="1464979620"/>
    <b v="0"/>
    <n v="30"/>
    <b v="1"/>
    <s v="theater/plays"/>
    <n v="1.1171428571428572"/>
    <n v="58.333333333333336"/>
    <x v="1"/>
    <x v="6"/>
    <x v="3383"/>
    <d v="2016-06-23T18:47:00"/>
  </r>
  <r>
    <n v="6000"/>
    <n v="6000.66"/>
    <x v="0"/>
    <x v="0"/>
    <s v="USD"/>
    <n v="1448074800"/>
    <n v="1444874768"/>
    <b v="0"/>
    <n v="64"/>
    <b v="1"/>
    <s v="theater/plays"/>
    <n v="1.0001100000000001"/>
    <n v="93.75"/>
    <x v="1"/>
    <x v="6"/>
    <x v="3384"/>
    <d v="2015-11-21T03:00:00"/>
  </r>
  <r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2000"/>
    <n v="2100"/>
    <x v="0"/>
    <x v="0"/>
    <s v="USD"/>
    <n v="1417620506"/>
    <n v="1415028506"/>
    <b v="0"/>
    <n v="41"/>
    <b v="1"/>
    <s v="theater/plays"/>
    <n v="1.05"/>
    <n v="48.780487804878049"/>
    <x v="1"/>
    <x v="6"/>
    <x v="3386"/>
    <d v="2014-12-03T15:28:26"/>
  </r>
  <r>
    <n v="3000"/>
    <n v="3506"/>
    <x v="0"/>
    <x v="0"/>
    <s v="USD"/>
    <n v="1418581088"/>
    <n v="1415125088"/>
    <b v="0"/>
    <n v="35"/>
    <b v="1"/>
    <s v="theater/plays"/>
    <n v="1.1686666666666667"/>
    <n v="85.714285714285708"/>
    <x v="1"/>
    <x v="6"/>
    <x v="3387"/>
    <d v="2014-12-14T18:18:08"/>
  </r>
  <r>
    <n v="1500"/>
    <n v="1557"/>
    <x v="0"/>
    <x v="1"/>
    <s v="GBP"/>
    <n v="1434625441"/>
    <n v="1432033441"/>
    <b v="0"/>
    <n v="45"/>
    <b v="1"/>
    <s v="theater/plays"/>
    <n v="1.038"/>
    <n v="33.333333333333336"/>
    <x v="1"/>
    <x v="6"/>
    <x v="3388"/>
    <d v="2015-06-18T11:04:01"/>
  </r>
  <r>
    <n v="10000"/>
    <n v="11450"/>
    <x v="0"/>
    <x v="0"/>
    <s v="USD"/>
    <n v="1464960682"/>
    <n v="1462368682"/>
    <b v="0"/>
    <n v="62"/>
    <b v="1"/>
    <s v="theater/plays"/>
    <n v="1.145"/>
    <n v="161.29032258064515"/>
    <x v="1"/>
    <x v="6"/>
    <x v="3389"/>
    <d v="2016-06-03T13:31:22"/>
  </r>
  <r>
    <n v="1500"/>
    <n v="1536"/>
    <x v="0"/>
    <x v="0"/>
    <s v="USD"/>
    <n v="1405017345"/>
    <n v="1403721345"/>
    <b v="0"/>
    <n v="22"/>
    <b v="1"/>
    <s v="theater/plays"/>
    <n v="1.024"/>
    <n v="68.181818181818187"/>
    <x v="1"/>
    <x v="6"/>
    <x v="3390"/>
    <d v="2014-07-10T18:35:45"/>
  </r>
  <r>
    <n v="500"/>
    <n v="1115"/>
    <x v="0"/>
    <x v="0"/>
    <s v="USD"/>
    <n v="1407536880"/>
    <n v="1404997548"/>
    <b v="0"/>
    <n v="18"/>
    <b v="1"/>
    <s v="theater/plays"/>
    <n v="2.23"/>
    <n v="27.777777777777779"/>
    <x v="1"/>
    <x v="6"/>
    <x v="3391"/>
    <d v="2014-08-08T22:28:00"/>
  </r>
  <r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1500"/>
    <n v="1587"/>
    <x v="0"/>
    <x v="0"/>
    <s v="USD"/>
    <n v="1415234760"/>
    <n v="1413065230"/>
    <b v="0"/>
    <n v="44"/>
    <b v="1"/>
    <s v="theater/plays"/>
    <n v="1.0580000000000001"/>
    <n v="34.090909090909093"/>
    <x v="1"/>
    <x v="6"/>
    <x v="3393"/>
    <d v="2014-11-06T00:46:00"/>
  </r>
  <r>
    <n v="550"/>
    <n v="783"/>
    <x v="0"/>
    <x v="1"/>
    <s v="GBP"/>
    <n v="1406470645"/>
    <n v="1403878645"/>
    <b v="0"/>
    <n v="27"/>
    <b v="1"/>
    <s v="theater/plays"/>
    <n v="1.4236363636363636"/>
    <n v="20.37037037037037"/>
    <x v="1"/>
    <x v="6"/>
    <x v="3394"/>
    <d v="2014-07-27T14:17:25"/>
  </r>
  <r>
    <n v="500"/>
    <n v="920"/>
    <x v="0"/>
    <x v="1"/>
    <s v="GBP"/>
    <n v="1433009400"/>
    <n v="1431795944"/>
    <b v="0"/>
    <n v="38"/>
    <b v="1"/>
    <s v="theater/plays"/>
    <n v="1.84"/>
    <n v="13.157894736842104"/>
    <x v="1"/>
    <x v="6"/>
    <x v="3395"/>
    <d v="2015-05-30T18:10:00"/>
  </r>
  <r>
    <n v="1500"/>
    <n v="1565"/>
    <x v="0"/>
    <x v="0"/>
    <s v="USD"/>
    <n v="1401595140"/>
    <n v="1399286589"/>
    <b v="0"/>
    <n v="28"/>
    <b v="1"/>
    <s v="theater/plays"/>
    <n v="1.0433333333333332"/>
    <n v="53.571428571428569"/>
    <x v="1"/>
    <x v="6"/>
    <x v="3396"/>
    <d v="2014-06-01T03:59:00"/>
  </r>
  <r>
    <n v="250"/>
    <n v="280"/>
    <x v="0"/>
    <x v="1"/>
    <s v="GBP"/>
    <n v="1455832800"/>
    <n v="1452338929"/>
    <b v="0"/>
    <n v="24"/>
    <b v="1"/>
    <s v="theater/plays"/>
    <n v="1.1200000000000001"/>
    <n v="10.416666666666666"/>
    <x v="1"/>
    <x v="6"/>
    <x v="3397"/>
    <d v="2016-02-18T22:00:00"/>
  </r>
  <r>
    <n v="4000"/>
    <n v="4443"/>
    <x v="0"/>
    <x v="0"/>
    <s v="USD"/>
    <n v="1416589200"/>
    <n v="1414605776"/>
    <b v="0"/>
    <n v="65"/>
    <b v="1"/>
    <s v="theater/plays"/>
    <n v="1.1107499999999999"/>
    <n v="61.53846153846154"/>
    <x v="1"/>
    <x v="6"/>
    <x v="3398"/>
    <d v="2014-11-21T17:00:00"/>
  </r>
  <r>
    <n v="1200"/>
    <n v="1245"/>
    <x v="0"/>
    <x v="1"/>
    <s v="GBP"/>
    <n v="1424556325"/>
    <n v="1421964325"/>
    <b v="0"/>
    <n v="46"/>
    <b v="1"/>
    <s v="theater/plays"/>
    <n v="1.0375000000000001"/>
    <n v="26.086956521739129"/>
    <x v="1"/>
    <x v="6"/>
    <x v="3399"/>
    <d v="2015-02-21T22:05:25"/>
  </r>
  <r>
    <n v="10000"/>
    <n v="10041"/>
    <x v="0"/>
    <x v="0"/>
    <s v="USD"/>
    <n v="1409266414"/>
    <n v="1405378414"/>
    <b v="0"/>
    <n v="85"/>
    <b v="1"/>
    <s v="theater/plays"/>
    <n v="1.0041"/>
    <n v="117.64705882352941"/>
    <x v="1"/>
    <x v="6"/>
    <x v="3400"/>
    <d v="2014-08-28T22:53:34"/>
  </r>
  <r>
    <n v="2900"/>
    <n v="2954"/>
    <x v="0"/>
    <x v="1"/>
    <s v="GBP"/>
    <n v="1438968146"/>
    <n v="1436376146"/>
    <b v="0"/>
    <n v="66"/>
    <b v="1"/>
    <s v="theater/plays"/>
    <n v="1.0186206896551724"/>
    <n v="43.939393939393938"/>
    <x v="1"/>
    <x v="6"/>
    <x v="3401"/>
    <d v="2015-08-07T17:22:26"/>
  </r>
  <r>
    <n v="15000"/>
    <n v="16465"/>
    <x v="0"/>
    <x v="0"/>
    <s v="USD"/>
    <n v="1447295460"/>
    <n v="1444747843"/>
    <b v="0"/>
    <n v="165"/>
    <b v="1"/>
    <s v="theater/plays"/>
    <n v="1.0976666666666666"/>
    <n v="90.909090909090907"/>
    <x v="1"/>
    <x v="6"/>
    <x v="3402"/>
    <d v="2015-11-12T02:31:00"/>
  </r>
  <r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500"/>
    <n v="610"/>
    <x v="0"/>
    <x v="0"/>
    <s v="USD"/>
    <n v="1434542702"/>
    <n v="1432814702"/>
    <b v="0"/>
    <n v="3"/>
    <b v="1"/>
    <s v="theater/plays"/>
    <n v="1.22"/>
    <n v="166.66666666666666"/>
    <x v="1"/>
    <x v="6"/>
    <x v="3404"/>
    <d v="2015-06-17T12:05:02"/>
  </r>
  <r>
    <n v="350"/>
    <n v="481.5"/>
    <x v="0"/>
    <x v="1"/>
    <s v="GBP"/>
    <n v="1456876740"/>
    <n v="1455063886"/>
    <b v="0"/>
    <n v="17"/>
    <b v="1"/>
    <s v="theater/plays"/>
    <n v="1.3757142857142857"/>
    <n v="20.588235294117649"/>
    <x v="1"/>
    <x v="6"/>
    <x v="3405"/>
    <d v="2016-03-01T23:59:00"/>
  </r>
  <r>
    <n v="10000"/>
    <n v="10031"/>
    <x v="0"/>
    <x v="0"/>
    <s v="USD"/>
    <n v="1405511376"/>
    <n v="1401623376"/>
    <b v="0"/>
    <n v="91"/>
    <b v="1"/>
    <s v="theater/plays"/>
    <n v="1.0031000000000001"/>
    <n v="109.89010989010988"/>
    <x v="1"/>
    <x v="6"/>
    <x v="3406"/>
    <d v="2014-07-16T11:49:36"/>
  </r>
  <r>
    <n v="2000"/>
    <n v="2142"/>
    <x v="0"/>
    <x v="1"/>
    <s v="GBP"/>
    <n v="1404641289"/>
    <n v="1402049289"/>
    <b v="0"/>
    <n v="67"/>
    <b v="1"/>
    <s v="theater/plays"/>
    <n v="1.071"/>
    <n v="29.850746268656717"/>
    <x v="1"/>
    <x v="6"/>
    <x v="3407"/>
    <d v="2014-07-06T10:08:09"/>
  </r>
  <r>
    <n v="500"/>
    <n v="1055"/>
    <x v="0"/>
    <x v="0"/>
    <s v="USD"/>
    <n v="1405727304"/>
    <n v="1403135304"/>
    <b v="0"/>
    <n v="18"/>
    <b v="1"/>
    <s v="theater/plays"/>
    <n v="2.11"/>
    <n v="27.777777777777779"/>
    <x v="1"/>
    <x v="6"/>
    <x v="3408"/>
    <d v="2014-07-18T23:48:24"/>
  </r>
  <r>
    <n v="500"/>
    <n v="618"/>
    <x v="0"/>
    <x v="1"/>
    <s v="GBP"/>
    <n v="1469998680"/>
    <n v="1466710358"/>
    <b v="0"/>
    <n v="21"/>
    <b v="1"/>
    <s v="theater/plays"/>
    <n v="1.236"/>
    <n v="23.80952380952381"/>
    <x v="1"/>
    <x v="6"/>
    <x v="3409"/>
    <d v="2016-07-31T20:58:00"/>
  </r>
  <r>
    <n v="3000"/>
    <n v="3255"/>
    <x v="0"/>
    <x v="0"/>
    <s v="USD"/>
    <n v="1465196400"/>
    <n v="1462841990"/>
    <b v="0"/>
    <n v="40"/>
    <b v="1"/>
    <s v="theater/plays"/>
    <n v="1.085"/>
    <n v="75"/>
    <x v="1"/>
    <x v="6"/>
    <x v="3410"/>
    <d v="2016-06-06T07:00:00"/>
  </r>
  <r>
    <n v="15000"/>
    <n v="15535"/>
    <x v="0"/>
    <x v="0"/>
    <s v="USD"/>
    <n v="1444264372"/>
    <n v="1442536372"/>
    <b v="0"/>
    <n v="78"/>
    <b v="1"/>
    <s v="theater/plays"/>
    <n v="1.0356666666666667"/>
    <n v="192.30769230769232"/>
    <x v="1"/>
    <x v="6"/>
    <x v="3411"/>
    <d v="2015-10-08T00:32:52"/>
  </r>
  <r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500"/>
    <n v="650"/>
    <x v="0"/>
    <x v="0"/>
    <s v="USD"/>
    <n v="1425099540"/>
    <n v="1424280938"/>
    <b v="0"/>
    <n v="14"/>
    <b v="1"/>
    <s v="theater/plays"/>
    <n v="1.3"/>
    <n v="35.714285714285715"/>
    <x v="1"/>
    <x v="6"/>
    <x v="3413"/>
    <d v="2015-02-28T04:59:00"/>
  </r>
  <r>
    <n v="3000"/>
    <n v="3105"/>
    <x v="0"/>
    <x v="0"/>
    <s v="USD"/>
    <n v="1480579140"/>
    <n v="1478030325"/>
    <b v="0"/>
    <n v="44"/>
    <b v="1"/>
    <s v="theater/plays"/>
    <n v="1.0349999999999999"/>
    <n v="68.181818181818187"/>
    <x v="1"/>
    <x v="6"/>
    <x v="3414"/>
    <d v="2016-12-01T07:59:00"/>
  </r>
  <r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4000"/>
    <n v="4784"/>
    <x v="0"/>
    <x v="1"/>
    <s v="GBP"/>
    <n v="1429813800"/>
    <n v="1427363645"/>
    <b v="0"/>
    <n v="30"/>
    <b v="1"/>
    <s v="theater/plays"/>
    <n v="1.196"/>
    <n v="133.33333333333334"/>
    <x v="1"/>
    <x v="6"/>
    <x v="3416"/>
    <d v="2015-04-23T18:30:00"/>
  </r>
  <r>
    <n v="1700"/>
    <n v="1700.01"/>
    <x v="0"/>
    <x v="0"/>
    <s v="USD"/>
    <n v="1414284180"/>
    <n v="1410558948"/>
    <b v="0"/>
    <n v="45"/>
    <b v="1"/>
    <s v="theater/plays"/>
    <n v="1.0000058823529412"/>
    <n v="37.777777777777779"/>
    <x v="1"/>
    <x v="6"/>
    <x v="3417"/>
    <d v="2014-10-26T00:43:00"/>
  </r>
  <r>
    <n v="4000"/>
    <n v="4035"/>
    <x v="0"/>
    <x v="0"/>
    <s v="USD"/>
    <n v="1400875307"/>
    <n v="1398283307"/>
    <b v="0"/>
    <n v="56"/>
    <b v="1"/>
    <s v="theater/plays"/>
    <n v="1.00875"/>
    <n v="71.428571428571431"/>
    <x v="1"/>
    <x v="6"/>
    <x v="3418"/>
    <d v="2014-05-23T20:01:47"/>
  </r>
  <r>
    <n v="2750"/>
    <n v="2930"/>
    <x v="0"/>
    <x v="17"/>
    <s v="EUR"/>
    <n v="1459978200"/>
    <n v="1458416585"/>
    <b v="0"/>
    <n v="46"/>
    <b v="1"/>
    <s v="theater/plays"/>
    <n v="1.0654545454545454"/>
    <n v="59.782608695652172"/>
    <x v="1"/>
    <x v="6"/>
    <x v="3419"/>
    <d v="2016-04-06T21:30:00"/>
  </r>
  <r>
    <n v="700"/>
    <n v="966"/>
    <x v="0"/>
    <x v="1"/>
    <s v="GBP"/>
    <n v="1455408000"/>
    <n v="1454638202"/>
    <b v="0"/>
    <n v="34"/>
    <b v="1"/>
    <s v="theater/plays"/>
    <n v="1.38"/>
    <n v="20.588235294117649"/>
    <x v="1"/>
    <x v="6"/>
    <x v="3420"/>
    <d v="2016-02-14T00:00:00"/>
  </r>
  <r>
    <n v="10000"/>
    <n v="10115"/>
    <x v="0"/>
    <x v="0"/>
    <s v="USD"/>
    <n v="1425495563"/>
    <n v="1422903563"/>
    <b v="0"/>
    <n v="98"/>
    <b v="1"/>
    <s v="theater/plays"/>
    <n v="1.0115000000000001"/>
    <n v="102.04081632653062"/>
    <x v="1"/>
    <x v="6"/>
    <x v="3421"/>
    <d v="2015-03-04T18:59:23"/>
  </r>
  <r>
    <n v="3000"/>
    <n v="3273"/>
    <x v="0"/>
    <x v="1"/>
    <s v="GBP"/>
    <n v="1450051200"/>
    <n v="1447594176"/>
    <b v="0"/>
    <n v="46"/>
    <b v="1"/>
    <s v="theater/plays"/>
    <n v="1.091"/>
    <n v="65.217391304347828"/>
    <x v="1"/>
    <x v="6"/>
    <x v="3422"/>
    <d v="2015-12-14T00:00:00"/>
  </r>
  <r>
    <n v="250"/>
    <n v="350"/>
    <x v="0"/>
    <x v="0"/>
    <s v="USD"/>
    <n v="1429912341"/>
    <n v="1427320341"/>
    <b v="0"/>
    <n v="10"/>
    <b v="1"/>
    <s v="theater/plays"/>
    <n v="1.4"/>
    <n v="25"/>
    <x v="1"/>
    <x v="6"/>
    <x v="3423"/>
    <d v="2015-04-24T21:52:21"/>
  </r>
  <r>
    <n v="6000"/>
    <n v="6215"/>
    <x v="0"/>
    <x v="0"/>
    <s v="USD"/>
    <n v="1423119540"/>
    <n v="1421252084"/>
    <b v="0"/>
    <n v="76"/>
    <b v="1"/>
    <s v="theater/plays"/>
    <n v="1.0358333333333334"/>
    <n v="78.94736842105263"/>
    <x v="1"/>
    <x v="6"/>
    <x v="3424"/>
    <d v="2015-02-05T06:59:00"/>
  </r>
  <r>
    <n v="30000"/>
    <n v="30891.1"/>
    <x v="0"/>
    <x v="0"/>
    <s v="USD"/>
    <n v="1412434136"/>
    <n v="1409669336"/>
    <b v="0"/>
    <n v="104"/>
    <b v="1"/>
    <s v="theater/plays"/>
    <n v="1.0297033333333332"/>
    <n v="288.46153846153845"/>
    <x v="1"/>
    <x v="6"/>
    <x v="3425"/>
    <d v="2014-10-04T14:48:56"/>
  </r>
  <r>
    <n v="3750"/>
    <n v="4055"/>
    <x v="0"/>
    <x v="0"/>
    <s v="USD"/>
    <n v="1411264800"/>
    <n v="1409620903"/>
    <b v="0"/>
    <n v="87"/>
    <b v="1"/>
    <s v="theater/plays"/>
    <n v="1.0813333333333333"/>
    <n v="43.103448275862071"/>
    <x v="1"/>
    <x v="6"/>
    <x v="3426"/>
    <d v="2014-09-21T02:00:00"/>
  </r>
  <r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2000"/>
    <n v="2055"/>
    <x v="0"/>
    <x v="1"/>
    <s v="GBP"/>
    <n v="1425142800"/>
    <n v="1422983847"/>
    <b v="0"/>
    <n v="51"/>
    <b v="1"/>
    <s v="theater/plays"/>
    <n v="1.0275000000000001"/>
    <n v="39.215686274509807"/>
    <x v="1"/>
    <x v="6"/>
    <x v="3428"/>
    <d v="2015-02-28T17:00:00"/>
  </r>
  <r>
    <n v="150"/>
    <n v="195"/>
    <x v="0"/>
    <x v="1"/>
    <s v="GBP"/>
    <n v="1478046661"/>
    <n v="1476837061"/>
    <b v="0"/>
    <n v="12"/>
    <b v="1"/>
    <s v="theater/plays"/>
    <n v="1.3"/>
    <n v="12.5"/>
    <x v="1"/>
    <x v="6"/>
    <x v="3429"/>
    <d v="2016-11-02T00:31:01"/>
  </r>
  <r>
    <n v="2000"/>
    <n v="2170.9899999999998"/>
    <x v="0"/>
    <x v="1"/>
    <s v="GBP"/>
    <n v="1406760101"/>
    <n v="1404168101"/>
    <b v="0"/>
    <n v="72"/>
    <b v="1"/>
    <s v="theater/plays"/>
    <n v="1.0854949999999999"/>
    <n v="27.777777777777779"/>
    <x v="1"/>
    <x v="6"/>
    <x v="3430"/>
    <d v="2014-07-30T22:41:41"/>
  </r>
  <r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2000"/>
    <n v="2193"/>
    <x v="0"/>
    <x v="0"/>
    <s v="USD"/>
    <n v="1454709600"/>
    <n v="1452520614"/>
    <b v="0"/>
    <n v="42"/>
    <b v="1"/>
    <s v="theater/plays"/>
    <n v="1.0965"/>
    <n v="47.61904761904762"/>
    <x v="1"/>
    <x v="6"/>
    <x v="3432"/>
    <d v="2016-02-05T22:00:00"/>
  </r>
  <r>
    <n v="9500"/>
    <n v="9525"/>
    <x v="0"/>
    <x v="0"/>
    <s v="USD"/>
    <n v="1402974000"/>
    <n v="1400290255"/>
    <b v="0"/>
    <n v="71"/>
    <b v="1"/>
    <s v="theater/plays"/>
    <n v="1.0026315789473683"/>
    <n v="133.80281690140845"/>
    <x v="1"/>
    <x v="6"/>
    <x v="3433"/>
    <d v="2014-06-17T03:00:00"/>
  </r>
  <r>
    <n v="10000"/>
    <n v="10555"/>
    <x v="0"/>
    <x v="0"/>
    <s v="USD"/>
    <n v="1404983269"/>
    <n v="1402391269"/>
    <b v="0"/>
    <n v="168"/>
    <b v="1"/>
    <s v="theater/plays"/>
    <n v="1.0555000000000001"/>
    <n v="59.523809523809526"/>
    <x v="1"/>
    <x v="6"/>
    <x v="3434"/>
    <d v="2014-07-10T09:07:49"/>
  </r>
  <r>
    <n v="1000"/>
    <n v="1120"/>
    <x v="0"/>
    <x v="0"/>
    <s v="USD"/>
    <n v="1470538800"/>
    <n v="1469112493"/>
    <b v="0"/>
    <n v="19"/>
    <b v="1"/>
    <s v="theater/plays"/>
    <n v="1.1200000000000001"/>
    <n v="52.631578947368418"/>
    <x v="1"/>
    <x v="6"/>
    <x v="3435"/>
    <d v="2016-08-07T03:00:00"/>
  </r>
  <r>
    <n v="5000"/>
    <n v="5295"/>
    <x v="0"/>
    <x v="0"/>
    <s v="USD"/>
    <n v="1408638480"/>
    <n v="1406811593"/>
    <b v="0"/>
    <n v="37"/>
    <b v="1"/>
    <s v="theater/plays"/>
    <n v="1.0589999999999999"/>
    <n v="135.13513513513513"/>
    <x v="1"/>
    <x v="6"/>
    <x v="3436"/>
    <d v="2014-08-21T16:28:00"/>
  </r>
  <r>
    <n v="3000"/>
    <n v="3030"/>
    <x v="0"/>
    <x v="0"/>
    <s v="USD"/>
    <n v="1440003820"/>
    <n v="1437411820"/>
    <b v="0"/>
    <n v="36"/>
    <b v="1"/>
    <s v="theater/plays"/>
    <n v="1.01"/>
    <n v="83.333333333333329"/>
    <x v="1"/>
    <x v="6"/>
    <x v="3437"/>
    <d v="2015-08-19T17:03:40"/>
  </r>
  <r>
    <n v="2500"/>
    <n v="2605"/>
    <x v="0"/>
    <x v="1"/>
    <s v="GBP"/>
    <n v="1430600400"/>
    <n v="1428358567"/>
    <b v="0"/>
    <n v="14"/>
    <b v="1"/>
    <s v="theater/plays"/>
    <n v="1.042"/>
    <n v="178.57142857142858"/>
    <x v="1"/>
    <x v="6"/>
    <x v="3438"/>
    <d v="2015-05-02T21:00:00"/>
  </r>
  <r>
    <n v="1200"/>
    <n v="1616.14"/>
    <x v="0"/>
    <x v="0"/>
    <s v="USD"/>
    <n v="1453179540"/>
    <n v="1452030730"/>
    <b v="0"/>
    <n v="18"/>
    <b v="1"/>
    <s v="theater/plays"/>
    <n v="1.3467833333333334"/>
    <n v="66.666666666666671"/>
    <x v="1"/>
    <x v="6"/>
    <x v="3439"/>
    <d v="2016-01-19T04:59:00"/>
  </r>
  <r>
    <n v="5000"/>
    <n v="5260.92"/>
    <x v="0"/>
    <x v="0"/>
    <s v="USD"/>
    <n v="1405095300"/>
    <n v="1403146628"/>
    <b v="0"/>
    <n v="82"/>
    <b v="1"/>
    <s v="theater/plays"/>
    <n v="1.052184"/>
    <n v="60.975609756097562"/>
    <x v="1"/>
    <x v="6"/>
    <x v="3440"/>
    <d v="2014-07-11T16:15:00"/>
  </r>
  <r>
    <n v="2500"/>
    <n v="2565"/>
    <x v="0"/>
    <x v="0"/>
    <s v="USD"/>
    <n v="1447445820"/>
    <n v="1445077121"/>
    <b v="0"/>
    <n v="43"/>
    <b v="1"/>
    <s v="theater/plays"/>
    <n v="1.026"/>
    <n v="58.139534883720927"/>
    <x v="1"/>
    <x v="6"/>
    <x v="3441"/>
    <d v="2015-11-13T20:17:00"/>
  </r>
  <r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1000"/>
    <n v="1855"/>
    <x v="0"/>
    <x v="0"/>
    <s v="USD"/>
    <n v="1410266146"/>
    <n v="1407674146"/>
    <b v="0"/>
    <n v="45"/>
    <b v="1"/>
    <s v="theater/plays"/>
    <n v="1.855"/>
    <n v="22.222222222222221"/>
    <x v="1"/>
    <x v="6"/>
    <x v="3443"/>
    <d v="2014-09-09T12:35:46"/>
  </r>
  <r>
    <n v="300"/>
    <n v="867"/>
    <x v="0"/>
    <x v="2"/>
    <s v="AUD"/>
    <n v="1465394340"/>
    <n v="1464677986"/>
    <b v="0"/>
    <n v="20"/>
    <b v="1"/>
    <s v="theater/plays"/>
    <n v="2.89"/>
    <n v="15"/>
    <x v="1"/>
    <x v="6"/>
    <x v="3444"/>
    <d v="2016-06-08T13:59:00"/>
  </r>
  <r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1000"/>
    <n v="1082"/>
    <x v="0"/>
    <x v="1"/>
    <s v="GBP"/>
    <n v="1423138800"/>
    <n v="1421092725"/>
    <b v="0"/>
    <n v="25"/>
    <b v="1"/>
    <s v="theater/plays"/>
    <n v="1.0820000000000001"/>
    <n v="40"/>
    <x v="1"/>
    <x v="6"/>
    <x v="3446"/>
    <d v="2015-02-05T12:20:00"/>
  </r>
  <r>
    <n v="1000"/>
    <n v="1078"/>
    <x v="0"/>
    <x v="0"/>
    <s v="USD"/>
    <n v="1458332412"/>
    <n v="1454448012"/>
    <b v="0"/>
    <n v="14"/>
    <b v="1"/>
    <s v="theater/plays"/>
    <n v="1.0780000000000001"/>
    <n v="71.428571428571431"/>
    <x v="1"/>
    <x v="6"/>
    <x v="3447"/>
    <d v="2016-03-18T20:20:12"/>
  </r>
  <r>
    <n v="2100"/>
    <n v="2305"/>
    <x v="0"/>
    <x v="0"/>
    <s v="USD"/>
    <n v="1418784689"/>
    <n v="1416192689"/>
    <b v="0"/>
    <n v="45"/>
    <b v="1"/>
    <s v="theater/plays"/>
    <n v="1.0976190476190477"/>
    <n v="46.666666666666664"/>
    <x v="1"/>
    <x v="6"/>
    <x v="3448"/>
    <d v="2014-12-17T02:51:29"/>
  </r>
  <r>
    <n v="800"/>
    <n v="1365"/>
    <x v="0"/>
    <x v="0"/>
    <s v="USD"/>
    <n v="1468036800"/>
    <n v="1465607738"/>
    <b v="0"/>
    <n v="20"/>
    <b v="1"/>
    <s v="theater/plays"/>
    <n v="1.70625"/>
    <n v="40"/>
    <x v="1"/>
    <x v="6"/>
    <x v="3449"/>
    <d v="2016-07-09T04:00:00"/>
  </r>
  <r>
    <n v="500"/>
    <n v="760"/>
    <x v="0"/>
    <x v="1"/>
    <s v="GBP"/>
    <n v="1427990071"/>
    <n v="1422809671"/>
    <b v="0"/>
    <n v="39"/>
    <b v="1"/>
    <s v="theater/plays"/>
    <n v="1.52"/>
    <n v="12.820512820512821"/>
    <x v="1"/>
    <x v="6"/>
    <x v="3450"/>
    <d v="2015-04-02T15:54:31"/>
  </r>
  <r>
    <n v="650"/>
    <n v="658"/>
    <x v="0"/>
    <x v="0"/>
    <s v="USD"/>
    <n v="1429636927"/>
    <n v="1427304127"/>
    <b v="0"/>
    <n v="16"/>
    <b v="1"/>
    <s v="theater/plays"/>
    <n v="1.0123076923076924"/>
    <n v="40.625"/>
    <x v="1"/>
    <x v="6"/>
    <x v="3451"/>
    <d v="2015-04-21T17:22:07"/>
  </r>
  <r>
    <n v="1000"/>
    <n v="1532"/>
    <x v="0"/>
    <x v="0"/>
    <s v="USD"/>
    <n v="1406087940"/>
    <n v="1404141626"/>
    <b v="0"/>
    <n v="37"/>
    <b v="1"/>
    <s v="theater/plays"/>
    <n v="1.532"/>
    <n v="27.027027027027028"/>
    <x v="1"/>
    <x v="6"/>
    <x v="3452"/>
    <d v="2014-07-23T03:59:00"/>
  </r>
  <r>
    <n v="300"/>
    <n v="385"/>
    <x v="0"/>
    <x v="1"/>
    <s v="GBP"/>
    <n v="1471130956"/>
    <n v="1465946956"/>
    <b v="0"/>
    <n v="14"/>
    <b v="1"/>
    <s v="theater/plays"/>
    <n v="1.2833333333333334"/>
    <n v="21.428571428571427"/>
    <x v="1"/>
    <x v="6"/>
    <x v="3453"/>
    <d v="2016-08-13T23:29:16"/>
  </r>
  <r>
    <n v="700"/>
    <n v="705"/>
    <x v="0"/>
    <x v="1"/>
    <s v="GBP"/>
    <n v="1406825159"/>
    <n v="1404233159"/>
    <b v="0"/>
    <n v="21"/>
    <b v="1"/>
    <s v="theater/plays"/>
    <n v="1.0071428571428571"/>
    <n v="33.333333333333336"/>
    <x v="1"/>
    <x v="6"/>
    <x v="3454"/>
    <d v="2014-07-31T16:45:59"/>
  </r>
  <r>
    <n v="10000"/>
    <n v="10065"/>
    <x v="0"/>
    <x v="0"/>
    <s v="USD"/>
    <n v="1476381627"/>
    <n v="1473789627"/>
    <b v="0"/>
    <n v="69"/>
    <b v="1"/>
    <s v="theater/plays"/>
    <n v="1.0065"/>
    <n v="144.92753623188406"/>
    <x v="1"/>
    <x v="6"/>
    <x v="3455"/>
    <d v="2016-10-13T18:00:27"/>
  </r>
  <r>
    <n v="3000"/>
    <n v="5739"/>
    <x v="0"/>
    <x v="0"/>
    <s v="USD"/>
    <n v="1406876340"/>
    <n v="1404190567"/>
    <b v="0"/>
    <n v="16"/>
    <b v="1"/>
    <s v="theater/plays"/>
    <n v="1.913"/>
    <n v="187.5"/>
    <x v="1"/>
    <x v="6"/>
    <x v="3456"/>
    <d v="2014-08-01T06:59:00"/>
  </r>
  <r>
    <n v="2000"/>
    <n v="2804"/>
    <x v="0"/>
    <x v="0"/>
    <s v="USD"/>
    <n v="1423720740"/>
    <n v="1421081857"/>
    <b v="0"/>
    <n v="55"/>
    <b v="1"/>
    <s v="theater/plays"/>
    <n v="1.4019999999999999"/>
    <n v="36.363636363636367"/>
    <x v="1"/>
    <x v="6"/>
    <x v="3457"/>
    <d v="2015-02-12T05:59:00"/>
  </r>
  <r>
    <n v="978"/>
    <n v="1216"/>
    <x v="0"/>
    <x v="0"/>
    <s v="USD"/>
    <n v="1422937620"/>
    <n v="1420606303"/>
    <b v="0"/>
    <n v="27"/>
    <b v="1"/>
    <s v="theater/plays"/>
    <n v="1.2433537832310839"/>
    <n v="36.222222222222221"/>
    <x v="1"/>
    <x v="6"/>
    <x v="3458"/>
    <d v="2015-02-03T04:27:00"/>
  </r>
  <r>
    <n v="500"/>
    <n v="631"/>
    <x v="0"/>
    <x v="1"/>
    <s v="GBP"/>
    <n v="1463743860"/>
    <n v="1461151860"/>
    <b v="0"/>
    <n v="36"/>
    <b v="1"/>
    <s v="theater/plays"/>
    <n v="1.262"/>
    <n v="13.888888888888889"/>
    <x v="1"/>
    <x v="6"/>
    <x v="3459"/>
    <d v="2016-05-20T11:31:00"/>
  </r>
  <r>
    <n v="500"/>
    <n v="950"/>
    <x v="0"/>
    <x v="1"/>
    <s v="GBP"/>
    <n v="1408106352"/>
    <n v="1406896752"/>
    <b v="0"/>
    <n v="19"/>
    <b v="1"/>
    <s v="theater/plays"/>
    <n v="1.9"/>
    <n v="26.315789473684209"/>
    <x v="1"/>
    <x v="6"/>
    <x v="3460"/>
    <d v="2014-08-15T12:39:12"/>
  </r>
  <r>
    <n v="500"/>
    <n v="695"/>
    <x v="0"/>
    <x v="0"/>
    <s v="USD"/>
    <n v="1477710000"/>
    <n v="1475248279"/>
    <b v="0"/>
    <n v="12"/>
    <b v="1"/>
    <s v="theater/plays"/>
    <n v="1.39"/>
    <n v="41.666666666666664"/>
    <x v="1"/>
    <x v="6"/>
    <x v="3461"/>
    <d v="2016-10-29T03:00:00"/>
  </r>
  <r>
    <n v="250"/>
    <n v="505"/>
    <x v="0"/>
    <x v="0"/>
    <s v="USD"/>
    <n v="1436551200"/>
    <n v="1435181628"/>
    <b v="0"/>
    <n v="17"/>
    <b v="1"/>
    <s v="theater/plays"/>
    <n v="2.02"/>
    <n v="14.705882352941176"/>
    <x v="1"/>
    <x v="6"/>
    <x v="3462"/>
    <d v="2015-07-10T18:00:00"/>
  </r>
  <r>
    <n v="10000"/>
    <n v="10338"/>
    <x v="0"/>
    <x v="5"/>
    <s v="CAD"/>
    <n v="1476158340"/>
    <n v="1472594585"/>
    <b v="0"/>
    <n v="114"/>
    <b v="1"/>
    <s v="theater/plays"/>
    <n v="1.0338000000000001"/>
    <n v="87.719298245614041"/>
    <x v="1"/>
    <x v="6"/>
    <x v="3463"/>
    <d v="2016-10-11T03:59:00"/>
  </r>
  <r>
    <n v="5000"/>
    <n v="5116.18"/>
    <x v="0"/>
    <x v="0"/>
    <s v="USD"/>
    <n v="1471921637"/>
    <n v="1469329637"/>
    <b v="0"/>
    <n v="93"/>
    <b v="1"/>
    <s v="theater/plays"/>
    <n v="1.023236"/>
    <n v="53.763440860215056"/>
    <x v="1"/>
    <x v="6"/>
    <x v="3464"/>
    <d v="2016-08-23T03:07:17"/>
  </r>
  <r>
    <n v="2000"/>
    <n v="2060"/>
    <x v="0"/>
    <x v="1"/>
    <s v="GBP"/>
    <n v="1439136000"/>
    <n v="1436972472"/>
    <b v="0"/>
    <n v="36"/>
    <b v="1"/>
    <s v="theater/plays"/>
    <n v="1.03"/>
    <n v="55.555555555555557"/>
    <x v="1"/>
    <x v="6"/>
    <x v="3465"/>
    <d v="2015-08-09T16:00:00"/>
  </r>
  <r>
    <n v="3500"/>
    <n v="4450"/>
    <x v="0"/>
    <x v="0"/>
    <s v="USD"/>
    <n v="1461108450"/>
    <n v="1455928050"/>
    <b v="0"/>
    <n v="61"/>
    <b v="1"/>
    <s v="theater/plays"/>
    <n v="1.2714285714285714"/>
    <n v="57.377049180327866"/>
    <x v="1"/>
    <x v="6"/>
    <x v="3466"/>
    <d v="2016-04-19T23:27:30"/>
  </r>
  <r>
    <n v="3000"/>
    <n v="3030"/>
    <x v="0"/>
    <x v="0"/>
    <s v="USD"/>
    <n v="1426864032"/>
    <n v="1424275632"/>
    <b v="0"/>
    <n v="47"/>
    <b v="1"/>
    <s v="theater/plays"/>
    <n v="1.01"/>
    <n v="63.829787234042556"/>
    <x v="1"/>
    <x v="6"/>
    <x v="3467"/>
    <d v="2015-03-20T15:07:12"/>
  </r>
  <r>
    <n v="10000"/>
    <n v="12178"/>
    <x v="0"/>
    <x v="0"/>
    <s v="USD"/>
    <n v="1474426800"/>
    <n v="1471976529"/>
    <b v="0"/>
    <n v="17"/>
    <b v="1"/>
    <s v="theater/plays"/>
    <n v="1.2178"/>
    <n v="588.23529411764707"/>
    <x v="1"/>
    <x v="6"/>
    <x v="3468"/>
    <d v="2016-09-21T03:00:00"/>
  </r>
  <r>
    <n v="2800"/>
    <n v="3175"/>
    <x v="0"/>
    <x v="0"/>
    <s v="USD"/>
    <n v="1461857045"/>
    <n v="1459265045"/>
    <b v="0"/>
    <n v="63"/>
    <b v="1"/>
    <s v="theater/plays"/>
    <n v="1.1339285714285714"/>
    <n v="44.444444444444443"/>
    <x v="1"/>
    <x v="6"/>
    <x v="3469"/>
    <d v="2016-04-28T15:24:05"/>
  </r>
  <r>
    <n v="250"/>
    <n v="375"/>
    <x v="0"/>
    <x v="0"/>
    <s v="USD"/>
    <n v="1468618680"/>
    <n v="1465345902"/>
    <b v="0"/>
    <n v="9"/>
    <b v="1"/>
    <s v="theater/plays"/>
    <n v="1.5"/>
    <n v="27.777777777777779"/>
    <x v="1"/>
    <x v="6"/>
    <x v="3470"/>
    <d v="2016-07-15T21:38:00"/>
  </r>
  <r>
    <n v="500"/>
    <n v="1073"/>
    <x v="0"/>
    <x v="1"/>
    <s v="GBP"/>
    <n v="1409515200"/>
    <n v="1405971690"/>
    <b v="0"/>
    <n v="30"/>
    <b v="1"/>
    <s v="theater/plays"/>
    <n v="2.1459999999999999"/>
    <n v="16.666666666666668"/>
    <x v="1"/>
    <x v="6"/>
    <x v="3471"/>
    <d v="2014-08-31T20:00:00"/>
  </r>
  <r>
    <n v="2000"/>
    <n v="2041"/>
    <x v="0"/>
    <x v="0"/>
    <s v="USD"/>
    <n v="1415253540"/>
    <n v="1413432331"/>
    <b v="0"/>
    <n v="23"/>
    <b v="1"/>
    <s v="theater/plays"/>
    <n v="1.0205"/>
    <n v="86.956521739130437"/>
    <x v="1"/>
    <x v="6"/>
    <x v="3472"/>
    <d v="2014-11-06T05:59:00"/>
  </r>
  <r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2000"/>
    <n v="2020"/>
    <x v="0"/>
    <x v="1"/>
    <s v="GBP"/>
    <n v="1469016131"/>
    <n v="1466424131"/>
    <b v="0"/>
    <n v="39"/>
    <b v="1"/>
    <s v="theater/plays"/>
    <n v="1.01"/>
    <n v="51.282051282051285"/>
    <x v="1"/>
    <x v="6"/>
    <x v="3474"/>
    <d v="2016-07-20T12:02:11"/>
  </r>
  <r>
    <n v="300"/>
    <n v="340"/>
    <x v="0"/>
    <x v="1"/>
    <s v="GBP"/>
    <n v="1414972800"/>
    <n v="1412629704"/>
    <b v="0"/>
    <n v="17"/>
    <b v="1"/>
    <s v="theater/plays"/>
    <n v="1.1333333333333333"/>
    <n v="17.647058823529413"/>
    <x v="1"/>
    <x v="6"/>
    <x v="3475"/>
    <d v="2014-11-03T00:00:00"/>
  </r>
  <r>
    <n v="300"/>
    <n v="312"/>
    <x v="0"/>
    <x v="0"/>
    <s v="USD"/>
    <n v="1414378800"/>
    <n v="1412836990"/>
    <b v="0"/>
    <n v="6"/>
    <b v="1"/>
    <s v="theater/plays"/>
    <n v="1.04"/>
    <n v="50"/>
    <x v="1"/>
    <x v="6"/>
    <x v="3476"/>
    <d v="2014-10-27T03:00:00"/>
  </r>
  <r>
    <n v="1800"/>
    <n v="2076"/>
    <x v="0"/>
    <x v="0"/>
    <s v="USD"/>
    <n v="1431831600"/>
    <n v="1430761243"/>
    <b v="0"/>
    <n v="39"/>
    <b v="1"/>
    <s v="theater/plays"/>
    <n v="1.1533333333333333"/>
    <n v="46.153846153846153"/>
    <x v="1"/>
    <x v="6"/>
    <x v="3477"/>
    <d v="2015-05-17T03:00:00"/>
  </r>
  <r>
    <n v="2000"/>
    <n v="2257"/>
    <x v="0"/>
    <x v="0"/>
    <s v="USD"/>
    <n v="1426539600"/>
    <n v="1424296822"/>
    <b v="0"/>
    <n v="57"/>
    <b v="1"/>
    <s v="theater/plays"/>
    <n v="1.1285000000000001"/>
    <n v="35.087719298245617"/>
    <x v="1"/>
    <x v="6"/>
    <x v="3478"/>
    <d v="2015-03-16T21:00:00"/>
  </r>
  <r>
    <n v="1500"/>
    <n v="1918"/>
    <x v="0"/>
    <x v="1"/>
    <s v="GBP"/>
    <n v="1403382680"/>
    <n v="1400790680"/>
    <b v="0"/>
    <n v="56"/>
    <b v="1"/>
    <s v="theater/plays"/>
    <n v="1.2786666666666666"/>
    <n v="26.785714285714285"/>
    <x v="1"/>
    <x v="6"/>
    <x v="3479"/>
    <d v="2014-06-21T20:31:20"/>
  </r>
  <r>
    <n v="1500"/>
    <n v="2140"/>
    <x v="0"/>
    <x v="0"/>
    <s v="USD"/>
    <n v="1436562000"/>
    <n v="1434440227"/>
    <b v="0"/>
    <n v="13"/>
    <b v="1"/>
    <s v="theater/plays"/>
    <n v="1.4266666666666667"/>
    <n v="115.38461538461539"/>
    <x v="1"/>
    <x v="6"/>
    <x v="3480"/>
    <d v="2015-07-10T21:00:00"/>
  </r>
  <r>
    <n v="10000"/>
    <n v="11880"/>
    <x v="0"/>
    <x v="2"/>
    <s v="AUD"/>
    <n v="1420178188"/>
    <n v="1418709388"/>
    <b v="0"/>
    <n v="95"/>
    <b v="1"/>
    <s v="theater/plays"/>
    <n v="1.1879999999999999"/>
    <n v="105.26315789473684"/>
    <x v="1"/>
    <x v="6"/>
    <x v="3481"/>
    <d v="2015-01-02T05:56:28"/>
  </r>
  <r>
    <n v="3000"/>
    <n v="4150"/>
    <x v="0"/>
    <x v="1"/>
    <s v="GBP"/>
    <n v="1404671466"/>
    <n v="1402079466"/>
    <b v="0"/>
    <n v="80"/>
    <b v="1"/>
    <s v="theater/plays"/>
    <n v="1.3833333333333333"/>
    <n v="37.5"/>
    <x v="1"/>
    <x v="6"/>
    <x v="3482"/>
    <d v="2014-07-06T18:31:06"/>
  </r>
  <r>
    <n v="3350"/>
    <n v="5358"/>
    <x v="0"/>
    <x v="0"/>
    <s v="USD"/>
    <n v="1404403381"/>
    <n v="1401811381"/>
    <b v="0"/>
    <n v="133"/>
    <b v="1"/>
    <s v="theater/plays"/>
    <n v="1.599402985074627"/>
    <n v="25.18796992481203"/>
    <x v="1"/>
    <x v="6"/>
    <x v="3483"/>
    <d v="2014-07-03T16:03:01"/>
  </r>
  <r>
    <n v="2500"/>
    <n v="2856"/>
    <x v="0"/>
    <x v="0"/>
    <s v="USD"/>
    <n v="1466014499"/>
    <n v="1463422499"/>
    <b v="0"/>
    <n v="44"/>
    <b v="1"/>
    <s v="theater/plays"/>
    <n v="1.1424000000000001"/>
    <n v="56.81818181818182"/>
    <x v="1"/>
    <x v="6"/>
    <x v="3484"/>
    <d v="2016-06-15T18:14:59"/>
  </r>
  <r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  <x v="3485"/>
    <d v="2016-02-02T16:38:00"/>
  </r>
  <r>
    <n v="3000"/>
    <n v="4656"/>
    <x v="0"/>
    <x v="0"/>
    <s v="USD"/>
    <n v="1433314740"/>
    <n v="1430600401"/>
    <b v="0"/>
    <n v="56"/>
    <b v="1"/>
    <s v="theater/plays"/>
    <n v="1.552"/>
    <n v="53.571428571428569"/>
    <x v="1"/>
    <x v="6"/>
    <x v="3486"/>
    <d v="2015-06-03T06:59:00"/>
  </r>
  <r>
    <n v="2000"/>
    <n v="2555"/>
    <x v="0"/>
    <x v="1"/>
    <s v="GBP"/>
    <n v="1435185252"/>
    <n v="1432593252"/>
    <b v="0"/>
    <n v="66"/>
    <b v="1"/>
    <s v="theater/plays"/>
    <n v="1.2775000000000001"/>
    <n v="30.303030303030305"/>
    <x v="1"/>
    <x v="6"/>
    <x v="3487"/>
    <d v="2015-06-24T22:34:12"/>
  </r>
  <r>
    <n v="3000"/>
    <n v="3636"/>
    <x v="0"/>
    <x v="0"/>
    <s v="USD"/>
    <n v="1429286400"/>
    <n v="1427221560"/>
    <b v="0"/>
    <n v="29"/>
    <b v="1"/>
    <s v="theater/plays"/>
    <n v="1.212"/>
    <n v="103.44827586206897"/>
    <x v="1"/>
    <x v="6"/>
    <x v="3488"/>
    <d v="2015-04-17T16:00:00"/>
  </r>
  <r>
    <n v="5000"/>
    <n v="5635"/>
    <x v="0"/>
    <x v="1"/>
    <s v="GBP"/>
    <n v="1400965200"/>
    <n v="1398352531"/>
    <b v="0"/>
    <n v="72"/>
    <b v="1"/>
    <s v="theater/plays"/>
    <n v="1.127"/>
    <n v="69.444444444444443"/>
    <x v="1"/>
    <x v="6"/>
    <x v="3489"/>
    <d v="2014-05-24T21:00:00"/>
  </r>
  <r>
    <n v="1000"/>
    <n v="1275"/>
    <x v="0"/>
    <x v="0"/>
    <s v="USD"/>
    <n v="1460574924"/>
    <n v="1457982924"/>
    <b v="0"/>
    <n v="27"/>
    <b v="1"/>
    <s v="theater/plays"/>
    <n v="1.2749999999999999"/>
    <n v="37.037037037037038"/>
    <x v="1"/>
    <x v="6"/>
    <x v="3490"/>
    <d v="2016-04-13T19:15:24"/>
  </r>
  <r>
    <n v="500"/>
    <n v="791"/>
    <x v="0"/>
    <x v="0"/>
    <s v="USD"/>
    <n v="1431928784"/>
    <n v="1430114384"/>
    <b v="0"/>
    <n v="10"/>
    <b v="1"/>
    <s v="theater/plays"/>
    <n v="1.5820000000000001"/>
    <n v="50"/>
    <x v="1"/>
    <x v="6"/>
    <x v="3491"/>
    <d v="2015-05-18T05:59:44"/>
  </r>
  <r>
    <n v="3800"/>
    <n v="4000.22"/>
    <x v="0"/>
    <x v="0"/>
    <s v="USD"/>
    <n v="1445818397"/>
    <n v="1442794397"/>
    <b v="0"/>
    <n v="35"/>
    <b v="1"/>
    <s v="theater/plays"/>
    <n v="1.0526894736842105"/>
    <n v="108.57142857142857"/>
    <x v="1"/>
    <x v="6"/>
    <x v="3492"/>
    <d v="2015-10-26T00:13:17"/>
  </r>
  <r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5000"/>
    <n v="5343"/>
    <x v="0"/>
    <x v="5"/>
    <s v="CAD"/>
    <n v="1414862280"/>
    <n v="1412360309"/>
    <b v="0"/>
    <n v="72"/>
    <b v="1"/>
    <s v="theater/plays"/>
    <n v="1.0686"/>
    <n v="69.444444444444443"/>
    <x v="1"/>
    <x v="6"/>
    <x v="3495"/>
    <d v="2014-11-01T17:18:00"/>
  </r>
  <r>
    <n v="3000"/>
    <n v="3732"/>
    <x v="0"/>
    <x v="0"/>
    <s v="USD"/>
    <n v="1473625166"/>
    <n v="1470169166"/>
    <b v="0"/>
    <n v="78"/>
    <b v="1"/>
    <s v="theater/plays"/>
    <n v="1.244"/>
    <n v="38.46153846153846"/>
    <x v="1"/>
    <x v="6"/>
    <x v="3496"/>
    <d v="2016-09-11T20:19:26"/>
  </r>
  <r>
    <n v="1551"/>
    <n v="1686"/>
    <x v="0"/>
    <x v="0"/>
    <s v="USD"/>
    <n v="1464904800"/>
    <n v="1463852904"/>
    <b v="0"/>
    <n v="49"/>
    <b v="1"/>
    <s v="theater/plays"/>
    <n v="1.0870406189555126"/>
    <n v="31.653061224489797"/>
    <x v="1"/>
    <x v="6"/>
    <x v="3497"/>
    <d v="2016-06-02T22:00:00"/>
  </r>
  <r>
    <n v="1650"/>
    <n v="1690"/>
    <x v="0"/>
    <x v="5"/>
    <s v="CAD"/>
    <n v="1464471840"/>
    <n v="1459309704"/>
    <b v="0"/>
    <n v="42"/>
    <b v="1"/>
    <s v="theater/plays"/>
    <n v="1.0242424242424242"/>
    <n v="39.285714285714285"/>
    <x v="1"/>
    <x v="6"/>
    <x v="3498"/>
    <d v="2016-05-28T21:44:00"/>
  </r>
  <r>
    <n v="2000"/>
    <n v="2110"/>
    <x v="0"/>
    <x v="0"/>
    <s v="USD"/>
    <n v="1435733940"/>
    <n v="1431046325"/>
    <b v="0"/>
    <n v="35"/>
    <b v="1"/>
    <s v="theater/plays"/>
    <n v="1.0549999999999999"/>
    <n v="57.142857142857146"/>
    <x v="1"/>
    <x v="6"/>
    <x v="3499"/>
    <d v="2015-07-01T06:59:00"/>
  </r>
  <r>
    <n v="1000"/>
    <n v="1063"/>
    <x v="0"/>
    <x v="0"/>
    <s v="USD"/>
    <n v="1457326740"/>
    <n v="1455919438"/>
    <b v="0"/>
    <n v="42"/>
    <b v="1"/>
    <s v="theater/plays"/>
    <n v="1.0629999999999999"/>
    <n v="23.80952380952381"/>
    <x v="1"/>
    <x v="6"/>
    <x v="3500"/>
    <d v="2016-03-07T04:59:00"/>
  </r>
  <r>
    <n v="1500"/>
    <n v="1510"/>
    <x v="0"/>
    <x v="1"/>
    <s v="GBP"/>
    <n v="1441995595"/>
    <n v="1439835595"/>
    <b v="0"/>
    <n v="42"/>
    <b v="1"/>
    <s v="theater/plays"/>
    <n v="1.0066666666666666"/>
    <n v="35.714285714285715"/>
    <x v="1"/>
    <x v="6"/>
    <x v="3501"/>
    <d v="2015-09-11T18:19:55"/>
  </r>
  <r>
    <n v="4000"/>
    <n v="4216"/>
    <x v="0"/>
    <x v="0"/>
    <s v="USD"/>
    <n v="1458100740"/>
    <n v="1456862924"/>
    <b v="0"/>
    <n v="31"/>
    <b v="1"/>
    <s v="theater/plays"/>
    <n v="1.054"/>
    <n v="129.03225806451613"/>
    <x v="1"/>
    <x v="6"/>
    <x v="3502"/>
    <d v="2016-03-16T03:59:00"/>
  </r>
  <r>
    <n v="2500"/>
    <n v="2689"/>
    <x v="0"/>
    <x v="1"/>
    <s v="GBP"/>
    <n v="1469359728"/>
    <n v="1466767728"/>
    <b v="0"/>
    <n v="38"/>
    <b v="1"/>
    <s v="theater/plays"/>
    <n v="1.0755999999999999"/>
    <n v="65.78947368421052"/>
    <x v="1"/>
    <x v="6"/>
    <x v="3503"/>
    <d v="2016-07-24T11:28:48"/>
  </r>
  <r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2500"/>
    <n v="2594"/>
    <x v="0"/>
    <x v="0"/>
    <s v="USD"/>
    <n v="1399953600"/>
    <n v="1398983245"/>
    <b v="0"/>
    <n v="39"/>
    <b v="1"/>
    <s v="theater/plays"/>
    <n v="1.0376000000000001"/>
    <n v="64.102564102564102"/>
    <x v="1"/>
    <x v="6"/>
    <x v="3505"/>
    <d v="2014-05-13T04:00:00"/>
  </r>
  <r>
    <n v="3000"/>
    <n v="3045"/>
    <x v="0"/>
    <x v="0"/>
    <s v="USD"/>
    <n v="1408815440"/>
    <n v="1404927440"/>
    <b v="0"/>
    <n v="29"/>
    <b v="1"/>
    <s v="theater/plays"/>
    <n v="1.0149999999999999"/>
    <n v="103.44827586206897"/>
    <x v="1"/>
    <x v="6"/>
    <x v="3506"/>
    <d v="2014-08-23T17:37:20"/>
  </r>
  <r>
    <n v="10000"/>
    <n v="10440"/>
    <x v="0"/>
    <x v="0"/>
    <s v="USD"/>
    <n v="1464732537"/>
    <n v="1462140537"/>
    <b v="0"/>
    <n v="72"/>
    <b v="1"/>
    <s v="theater/plays"/>
    <n v="1.044"/>
    <n v="138.88888888888889"/>
    <x v="1"/>
    <x v="6"/>
    <x v="3507"/>
    <d v="2016-05-31T22:08:57"/>
  </r>
  <r>
    <n v="100"/>
    <n v="180"/>
    <x v="0"/>
    <x v="1"/>
    <s v="GBP"/>
    <n v="1462914000"/>
    <n v="1460914253"/>
    <b v="0"/>
    <n v="15"/>
    <b v="1"/>
    <s v="theater/plays"/>
    <n v="1.8"/>
    <n v="6.666666666666667"/>
    <x v="1"/>
    <x v="6"/>
    <x v="3508"/>
    <d v="2016-05-10T21:00:00"/>
  </r>
  <r>
    <n v="3000"/>
    <n v="3190"/>
    <x v="0"/>
    <x v="0"/>
    <s v="USD"/>
    <n v="1416545700"/>
    <n v="1415392666"/>
    <b v="0"/>
    <n v="33"/>
    <b v="1"/>
    <s v="theater/plays"/>
    <n v="1.0633333333333332"/>
    <n v="90.909090909090907"/>
    <x v="1"/>
    <x v="6"/>
    <x v="3509"/>
    <d v="2014-11-21T04:55:00"/>
  </r>
  <r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  <x v="3510"/>
    <d v="2014-07-02T14:54:06"/>
  </r>
  <r>
    <n v="1500"/>
    <n v="1518"/>
    <x v="0"/>
    <x v="1"/>
    <s v="GBP"/>
    <n v="1415385000"/>
    <n v="1413406695"/>
    <b v="0"/>
    <n v="19"/>
    <b v="1"/>
    <s v="theater/plays"/>
    <n v="1.012"/>
    <n v="78.94736842105263"/>
    <x v="1"/>
    <x v="6"/>
    <x v="3511"/>
    <d v="2014-11-07T18:30:00"/>
  </r>
  <r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2800"/>
    <n v="3315"/>
    <x v="0"/>
    <x v="0"/>
    <s v="USD"/>
    <n v="1401857940"/>
    <n v="1400725112"/>
    <b v="0"/>
    <n v="44"/>
    <b v="1"/>
    <s v="theater/plays"/>
    <n v="1.1839285714285714"/>
    <n v="63.636363636363633"/>
    <x v="1"/>
    <x v="6"/>
    <x v="3513"/>
    <d v="2014-06-04T04:59:00"/>
  </r>
  <r>
    <n v="500"/>
    <n v="550"/>
    <x v="0"/>
    <x v="0"/>
    <s v="USD"/>
    <n v="1422853140"/>
    <n v="1421439552"/>
    <b v="0"/>
    <n v="10"/>
    <b v="1"/>
    <s v="theater/plays"/>
    <n v="1.1000000000000001"/>
    <n v="50"/>
    <x v="1"/>
    <x v="6"/>
    <x v="3514"/>
    <d v="2015-02-02T04:59:00"/>
  </r>
  <r>
    <n v="3000"/>
    <n v="3080"/>
    <x v="0"/>
    <x v="0"/>
    <s v="USD"/>
    <n v="1433097171"/>
    <n v="1430505171"/>
    <b v="0"/>
    <n v="46"/>
    <b v="1"/>
    <s v="theater/plays"/>
    <n v="1.0266666666666666"/>
    <n v="65.217391304347828"/>
    <x v="1"/>
    <x v="6"/>
    <x v="3515"/>
    <d v="2015-05-31T18:32:51"/>
  </r>
  <r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1500"/>
    <n v="1650.69"/>
    <x v="0"/>
    <x v="0"/>
    <s v="USD"/>
    <n v="1412259660"/>
    <n v="1410461299"/>
    <b v="0"/>
    <n v="33"/>
    <b v="1"/>
    <s v="theater/plays"/>
    <n v="1.10046"/>
    <n v="45.454545454545453"/>
    <x v="1"/>
    <x v="6"/>
    <x v="3518"/>
    <d v="2014-10-02T14:21:00"/>
  </r>
  <r>
    <n v="2000"/>
    <n v="2027"/>
    <x v="0"/>
    <x v="1"/>
    <s v="GBP"/>
    <n v="1425478950"/>
    <n v="1422886950"/>
    <b v="0"/>
    <n v="28"/>
    <b v="1"/>
    <s v="theater/plays"/>
    <n v="1.0135000000000001"/>
    <n v="71.428571428571431"/>
    <x v="1"/>
    <x v="6"/>
    <x v="3519"/>
    <d v="2015-03-04T14:22:30"/>
  </r>
  <r>
    <n v="2000"/>
    <n v="2015"/>
    <x v="0"/>
    <x v="1"/>
    <s v="GBP"/>
    <n v="1441547220"/>
    <n v="1439322412"/>
    <b v="0"/>
    <n v="21"/>
    <b v="1"/>
    <s v="theater/plays"/>
    <n v="1.0075000000000001"/>
    <n v="95.238095238095241"/>
    <x v="1"/>
    <x v="6"/>
    <x v="3520"/>
    <d v="2015-09-06T13:47:00"/>
  </r>
  <r>
    <n v="350"/>
    <n v="593"/>
    <x v="0"/>
    <x v="0"/>
    <s v="USD"/>
    <n v="1411980020"/>
    <n v="1409388020"/>
    <b v="0"/>
    <n v="13"/>
    <b v="1"/>
    <s v="theater/plays"/>
    <n v="1.6942857142857144"/>
    <n v="26.923076923076923"/>
    <x v="1"/>
    <x v="6"/>
    <x v="3521"/>
    <d v="2014-09-29T08:40:20"/>
  </r>
  <r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4000"/>
    <n v="4546"/>
    <x v="0"/>
    <x v="1"/>
    <s v="GBP"/>
    <n v="1474844400"/>
    <n v="1469871148"/>
    <b v="0"/>
    <n v="80"/>
    <b v="1"/>
    <s v="theater/plays"/>
    <n v="1.1365000000000001"/>
    <n v="50"/>
    <x v="1"/>
    <x v="6"/>
    <x v="3523"/>
    <d v="2016-09-25T23:00:00"/>
  </r>
  <r>
    <n v="10000"/>
    <n v="10156"/>
    <x v="0"/>
    <x v="0"/>
    <s v="USD"/>
    <n v="1410580800"/>
    <n v="1409336373"/>
    <b v="0"/>
    <n v="74"/>
    <b v="1"/>
    <s v="theater/plays"/>
    <n v="1.0156000000000001"/>
    <n v="135.13513513513513"/>
    <x v="1"/>
    <x v="6"/>
    <x v="3524"/>
    <d v="2014-09-13T04:00:00"/>
  </r>
  <r>
    <n v="500"/>
    <n v="530"/>
    <x v="0"/>
    <x v="0"/>
    <s v="USD"/>
    <n v="1439136000"/>
    <n v="1438188106"/>
    <b v="0"/>
    <n v="7"/>
    <b v="1"/>
    <s v="theater/plays"/>
    <n v="1.06"/>
    <n v="71.428571428571431"/>
    <x v="1"/>
    <x v="6"/>
    <x v="3525"/>
    <d v="2015-08-09T16:00:00"/>
  </r>
  <r>
    <n v="3300"/>
    <n v="3366"/>
    <x v="0"/>
    <x v="0"/>
    <s v="USD"/>
    <n v="1461823140"/>
    <n v="1459411371"/>
    <b v="0"/>
    <n v="34"/>
    <b v="1"/>
    <s v="theater/plays"/>
    <n v="1.02"/>
    <n v="97.058823529411768"/>
    <x v="1"/>
    <x v="6"/>
    <x v="3526"/>
    <d v="2016-04-28T05:59:00"/>
  </r>
  <r>
    <n v="6000"/>
    <n v="7015"/>
    <x v="0"/>
    <x v="0"/>
    <s v="USD"/>
    <n v="1436587140"/>
    <n v="1434069205"/>
    <b v="0"/>
    <n v="86"/>
    <b v="1"/>
    <s v="theater/plays"/>
    <n v="1.1691666666666667"/>
    <n v="69.767441860465112"/>
    <x v="1"/>
    <x v="6"/>
    <x v="3527"/>
    <d v="2015-07-11T03:59:00"/>
  </r>
  <r>
    <n v="1650"/>
    <n v="1669"/>
    <x v="0"/>
    <x v="1"/>
    <s v="GBP"/>
    <n v="1484740918"/>
    <n v="1483012918"/>
    <b v="0"/>
    <n v="37"/>
    <b v="1"/>
    <s v="theater/plays"/>
    <n v="1.0115151515151515"/>
    <n v="44.594594594594597"/>
    <x v="1"/>
    <x v="6"/>
    <x v="3528"/>
    <d v="2017-01-18T12:01:58"/>
  </r>
  <r>
    <n v="500"/>
    <n v="660"/>
    <x v="0"/>
    <x v="0"/>
    <s v="USD"/>
    <n v="1436749200"/>
    <n v="1434997018"/>
    <b v="0"/>
    <n v="18"/>
    <b v="1"/>
    <s v="theater/plays"/>
    <n v="1.32"/>
    <n v="27.777777777777779"/>
    <x v="1"/>
    <x v="6"/>
    <x v="3529"/>
    <d v="2015-07-13T01:00:00"/>
  </r>
  <r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1000"/>
    <n v="1280"/>
    <x v="0"/>
    <x v="0"/>
    <s v="USD"/>
    <n v="1467301334"/>
    <n v="1464709334"/>
    <b v="0"/>
    <n v="26"/>
    <b v="1"/>
    <s v="theater/plays"/>
    <n v="1.28"/>
    <n v="38.46153846153846"/>
    <x v="1"/>
    <x v="6"/>
    <x v="3531"/>
    <d v="2016-06-30T15:42:14"/>
  </r>
  <r>
    <n v="960"/>
    <n v="1142"/>
    <x v="0"/>
    <x v="0"/>
    <s v="USD"/>
    <n v="1411012740"/>
    <n v="1409667827"/>
    <b v="0"/>
    <n v="27"/>
    <b v="1"/>
    <s v="theater/plays"/>
    <n v="1.1895833333333334"/>
    <n v="35.555555555555557"/>
    <x v="1"/>
    <x v="6"/>
    <x v="3532"/>
    <d v="2014-09-18T03:59:00"/>
  </r>
  <r>
    <n v="500"/>
    <n v="631"/>
    <x v="0"/>
    <x v="0"/>
    <s v="USD"/>
    <n v="1447269367"/>
    <n v="1444673767"/>
    <b v="0"/>
    <n v="8"/>
    <b v="1"/>
    <s v="theater/plays"/>
    <n v="1.262"/>
    <n v="62.5"/>
    <x v="1"/>
    <x v="6"/>
    <x v="3533"/>
    <d v="2015-11-11T19:16:07"/>
  </r>
  <r>
    <n v="5000"/>
    <n v="7810"/>
    <x v="0"/>
    <x v="0"/>
    <s v="USD"/>
    <n v="1443711623"/>
    <n v="1440687623"/>
    <b v="0"/>
    <n v="204"/>
    <b v="1"/>
    <s v="theater/plays"/>
    <n v="1.5620000000000001"/>
    <n v="24.509803921568629"/>
    <x v="1"/>
    <x v="6"/>
    <x v="3534"/>
    <d v="2015-10-01T15:00:23"/>
  </r>
  <r>
    <n v="2000"/>
    <n v="2063"/>
    <x v="0"/>
    <x v="1"/>
    <s v="GBP"/>
    <n v="1443808800"/>
    <n v="1441120910"/>
    <b v="0"/>
    <n v="46"/>
    <b v="1"/>
    <s v="theater/plays"/>
    <n v="1.0315000000000001"/>
    <n v="43.478260869565219"/>
    <x v="1"/>
    <x v="6"/>
    <x v="3535"/>
    <d v="2015-10-02T18:00:00"/>
  </r>
  <r>
    <n v="150"/>
    <n v="230"/>
    <x v="0"/>
    <x v="1"/>
    <s v="GBP"/>
    <n v="1450612740"/>
    <n v="1448040425"/>
    <b v="0"/>
    <n v="17"/>
    <b v="1"/>
    <s v="theater/plays"/>
    <n v="1.5333333333333334"/>
    <n v="8.8235294117647065"/>
    <x v="1"/>
    <x v="6"/>
    <x v="3536"/>
    <d v="2015-12-20T11:59:00"/>
  </r>
  <r>
    <n v="675"/>
    <n v="1218"/>
    <x v="0"/>
    <x v="5"/>
    <s v="CAD"/>
    <n v="1416211140"/>
    <n v="1413016216"/>
    <b v="0"/>
    <n v="28"/>
    <b v="1"/>
    <s v="theater/plays"/>
    <n v="1.8044444444444445"/>
    <n v="24.107142857142858"/>
    <x v="1"/>
    <x v="6"/>
    <x v="3537"/>
    <d v="2014-11-17T07:59:00"/>
  </r>
  <r>
    <n v="2000"/>
    <n v="2569"/>
    <x v="0"/>
    <x v="1"/>
    <s v="GBP"/>
    <n v="1471428340"/>
    <n v="1469009140"/>
    <b v="0"/>
    <n v="83"/>
    <b v="1"/>
    <s v="theater/plays"/>
    <n v="1.2845"/>
    <n v="24.096385542168676"/>
    <x v="1"/>
    <x v="6"/>
    <x v="3538"/>
    <d v="2016-08-17T10:05:40"/>
  </r>
  <r>
    <n v="600"/>
    <n v="718"/>
    <x v="0"/>
    <x v="0"/>
    <s v="USD"/>
    <n v="1473358122"/>
    <n v="1471543722"/>
    <b v="0"/>
    <n v="13"/>
    <b v="1"/>
    <s v="theater/plays"/>
    <n v="1.1966666666666668"/>
    <n v="46.153846153846153"/>
    <x v="1"/>
    <x v="6"/>
    <x v="3539"/>
    <d v="2016-09-08T18:08:42"/>
  </r>
  <r>
    <n v="300"/>
    <n v="369"/>
    <x v="0"/>
    <x v="1"/>
    <s v="GBP"/>
    <n v="1466899491"/>
    <n v="1464307491"/>
    <b v="0"/>
    <n v="8"/>
    <b v="1"/>
    <s v="theater/plays"/>
    <n v="1.23"/>
    <n v="37.5"/>
    <x v="1"/>
    <x v="6"/>
    <x v="3540"/>
    <d v="2016-06-26T00:04:51"/>
  </r>
  <r>
    <n v="1200"/>
    <n v="1260"/>
    <x v="0"/>
    <x v="1"/>
    <s v="GBP"/>
    <n v="1441042275"/>
    <n v="1438882275"/>
    <b v="0"/>
    <n v="32"/>
    <b v="1"/>
    <s v="theater/plays"/>
    <n v="1.05"/>
    <n v="37.5"/>
    <x v="1"/>
    <x v="6"/>
    <x v="3541"/>
    <d v="2015-08-31T17:31:15"/>
  </r>
  <r>
    <n v="5500"/>
    <n v="5623"/>
    <x v="0"/>
    <x v="0"/>
    <s v="USD"/>
    <n v="1410099822"/>
    <n v="1404915822"/>
    <b v="0"/>
    <n v="85"/>
    <b v="1"/>
    <s v="theater/plays"/>
    <n v="1.0223636363636364"/>
    <n v="64.705882352941174"/>
    <x v="1"/>
    <x v="6"/>
    <x v="3542"/>
    <d v="2014-09-07T14:23:42"/>
  </r>
  <r>
    <n v="1500"/>
    <n v="1570"/>
    <x v="0"/>
    <x v="12"/>
    <s v="EUR"/>
    <n v="1435255659"/>
    <n v="1432663659"/>
    <b v="0"/>
    <n v="29"/>
    <b v="1"/>
    <s v="theater/plays"/>
    <n v="1.0466666666666666"/>
    <n v="51.724137931034484"/>
    <x v="1"/>
    <x v="6"/>
    <x v="3543"/>
    <d v="2015-06-25T18:07:39"/>
  </r>
  <r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250"/>
    <n v="251"/>
    <x v="0"/>
    <x v="0"/>
    <s v="USD"/>
    <n v="1428780159"/>
    <n v="1426188159"/>
    <b v="0"/>
    <n v="8"/>
    <b v="1"/>
    <s v="theater/plays"/>
    <n v="1.004"/>
    <n v="31.25"/>
    <x v="1"/>
    <x v="6"/>
    <x v="3545"/>
    <d v="2015-04-11T19:22:39"/>
  </r>
  <r>
    <n v="1100"/>
    <n v="1125"/>
    <x v="0"/>
    <x v="0"/>
    <s v="USD"/>
    <n v="1427860740"/>
    <n v="1426002684"/>
    <b v="0"/>
    <n v="19"/>
    <b v="1"/>
    <s v="theater/plays"/>
    <n v="1.0227272727272727"/>
    <n v="57.89473684210526"/>
    <x v="1"/>
    <x v="6"/>
    <x v="3546"/>
    <d v="2015-04-01T03:59:00"/>
  </r>
  <r>
    <n v="35000"/>
    <n v="40043.25"/>
    <x v="0"/>
    <x v="0"/>
    <s v="USD"/>
    <n v="1463198340"/>
    <n v="1461117201"/>
    <b v="0"/>
    <n v="336"/>
    <b v="1"/>
    <s v="theater/plays"/>
    <n v="1.1440928571428572"/>
    <n v="104.16666666666667"/>
    <x v="1"/>
    <x v="6"/>
    <x v="3547"/>
    <d v="2016-05-14T03:59:00"/>
  </r>
  <r>
    <n v="2100"/>
    <n v="2140"/>
    <x v="0"/>
    <x v="0"/>
    <s v="USD"/>
    <n v="1457139600"/>
    <n v="1455230214"/>
    <b v="0"/>
    <n v="13"/>
    <b v="1"/>
    <s v="theater/plays"/>
    <n v="1.019047619047619"/>
    <n v="161.53846153846155"/>
    <x v="1"/>
    <x v="6"/>
    <x v="3548"/>
    <d v="2016-03-05T01:00:00"/>
  </r>
  <r>
    <n v="1000"/>
    <n v="1020"/>
    <x v="0"/>
    <x v="1"/>
    <s v="GBP"/>
    <n v="1441358873"/>
    <n v="1438939673"/>
    <b v="0"/>
    <n v="42"/>
    <b v="1"/>
    <s v="theater/plays"/>
    <n v="1.02"/>
    <n v="23.80952380952381"/>
    <x v="1"/>
    <x v="6"/>
    <x v="3549"/>
    <d v="2015-09-04T09:27:53"/>
  </r>
  <r>
    <n v="2500"/>
    <n v="2620"/>
    <x v="0"/>
    <x v="1"/>
    <s v="GBP"/>
    <n v="1462224398"/>
    <n v="1459632398"/>
    <b v="0"/>
    <n v="64"/>
    <b v="1"/>
    <s v="theater/plays"/>
    <n v="1.048"/>
    <n v="39.0625"/>
    <x v="1"/>
    <x v="6"/>
    <x v="3550"/>
    <d v="2016-05-02T21:26:38"/>
  </r>
  <r>
    <n v="1500"/>
    <n v="1527.5"/>
    <x v="0"/>
    <x v="0"/>
    <s v="USD"/>
    <n v="1400796420"/>
    <n v="1398342170"/>
    <b v="0"/>
    <n v="25"/>
    <b v="1"/>
    <s v="theater/plays"/>
    <n v="1.0183333333333333"/>
    <n v="60"/>
    <x v="1"/>
    <x v="6"/>
    <x v="3551"/>
    <d v="2014-05-22T22:07:00"/>
  </r>
  <r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5500"/>
    <n v="5845"/>
    <x v="0"/>
    <x v="0"/>
    <s v="USD"/>
    <n v="1439337600"/>
    <n v="1436575280"/>
    <b v="0"/>
    <n v="104"/>
    <b v="1"/>
    <s v="theater/plays"/>
    <n v="1.0627272727272727"/>
    <n v="52.884615384615387"/>
    <x v="1"/>
    <x v="6"/>
    <x v="3553"/>
    <d v="2015-08-12T00:00:00"/>
  </r>
  <r>
    <n v="5000"/>
    <n v="5671.11"/>
    <x v="0"/>
    <x v="0"/>
    <s v="USD"/>
    <n v="1423674000"/>
    <n v="1421025159"/>
    <b v="0"/>
    <n v="53"/>
    <b v="1"/>
    <s v="theater/plays"/>
    <n v="1.1342219999999998"/>
    <n v="94.339622641509436"/>
    <x v="1"/>
    <x v="6"/>
    <x v="3554"/>
    <d v="2015-02-11T17:00:00"/>
  </r>
  <r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2200"/>
    <n v="2210"/>
    <x v="0"/>
    <x v="1"/>
    <s v="GBP"/>
    <n v="1408289724"/>
    <n v="1403105724"/>
    <b v="0"/>
    <n v="20"/>
    <b v="1"/>
    <s v="theater/plays"/>
    <n v="1.0045454545454546"/>
    <n v="110"/>
    <x v="1"/>
    <x v="6"/>
    <x v="3556"/>
    <d v="2014-08-17T15:35:24"/>
  </r>
  <r>
    <n v="100000"/>
    <n v="100036"/>
    <x v="0"/>
    <x v="0"/>
    <s v="USD"/>
    <n v="1399271911"/>
    <n v="1396334311"/>
    <b v="0"/>
    <n v="558"/>
    <b v="1"/>
    <s v="theater/plays"/>
    <n v="1.0003599999999999"/>
    <n v="179.21146953405017"/>
    <x v="1"/>
    <x v="6"/>
    <x v="3557"/>
    <d v="2014-05-05T06:38:31"/>
  </r>
  <r>
    <n v="350"/>
    <n v="504"/>
    <x v="0"/>
    <x v="1"/>
    <s v="GBP"/>
    <n v="1435352400"/>
    <n v="1431718575"/>
    <b v="0"/>
    <n v="22"/>
    <b v="1"/>
    <s v="theater/plays"/>
    <n v="1.44"/>
    <n v="15.909090909090908"/>
    <x v="1"/>
    <x v="6"/>
    <x v="3558"/>
    <d v="2015-06-26T21:00:00"/>
  </r>
  <r>
    <n v="1000"/>
    <n v="1035"/>
    <x v="0"/>
    <x v="2"/>
    <s v="AUD"/>
    <n v="1438333080"/>
    <n v="1436408308"/>
    <b v="0"/>
    <n v="24"/>
    <b v="1"/>
    <s v="theater/plays"/>
    <n v="1.0349999999999999"/>
    <n v="41.666666666666664"/>
    <x v="1"/>
    <x v="6"/>
    <x v="3559"/>
    <d v="2015-07-31T08:58:00"/>
  </r>
  <r>
    <n v="3200"/>
    <n v="3470"/>
    <x v="0"/>
    <x v="5"/>
    <s v="CAD"/>
    <n v="1432694700"/>
    <n v="1429651266"/>
    <b v="0"/>
    <n v="74"/>
    <b v="1"/>
    <s v="theater/plays"/>
    <n v="1.0843750000000001"/>
    <n v="43.243243243243242"/>
    <x v="1"/>
    <x v="6"/>
    <x v="3560"/>
    <d v="2015-05-27T02:45:00"/>
  </r>
  <r>
    <n v="2500"/>
    <n v="2560"/>
    <x v="0"/>
    <x v="0"/>
    <s v="USD"/>
    <n v="1438799760"/>
    <n v="1437236378"/>
    <b v="0"/>
    <n v="54"/>
    <b v="1"/>
    <s v="theater/plays"/>
    <n v="1.024"/>
    <n v="46.296296296296298"/>
    <x v="1"/>
    <x v="6"/>
    <x v="3561"/>
    <d v="2015-08-05T18:36:00"/>
  </r>
  <r>
    <n v="315"/>
    <n v="469"/>
    <x v="0"/>
    <x v="1"/>
    <s v="GBP"/>
    <n v="1457906400"/>
    <n v="1457115427"/>
    <b v="0"/>
    <n v="31"/>
    <b v="1"/>
    <s v="theater/plays"/>
    <n v="1.4888888888888889"/>
    <n v="10.161290322580646"/>
    <x v="1"/>
    <x v="6"/>
    <x v="3562"/>
    <d v="2016-03-13T22:00:00"/>
  </r>
  <r>
    <n v="500"/>
    <n v="527.45000000000005"/>
    <x v="0"/>
    <x v="1"/>
    <s v="GBP"/>
    <n v="1470078000"/>
    <n v="1467648456"/>
    <b v="0"/>
    <n v="25"/>
    <b v="1"/>
    <s v="theater/plays"/>
    <n v="1.0549000000000002"/>
    <n v="20"/>
    <x v="1"/>
    <x v="6"/>
    <x v="3563"/>
    <d v="2016-08-01T19:00:00"/>
  </r>
  <r>
    <n v="1000"/>
    <n v="1005"/>
    <x v="0"/>
    <x v="1"/>
    <s v="GBP"/>
    <n v="1444060800"/>
    <n v="1440082649"/>
    <b v="0"/>
    <n v="17"/>
    <b v="1"/>
    <s v="theater/plays"/>
    <n v="1.0049999999999999"/>
    <n v="58.823529411764703"/>
    <x v="1"/>
    <x v="6"/>
    <x v="3564"/>
    <d v="2015-10-05T16:00:00"/>
  </r>
  <r>
    <n v="900"/>
    <n v="1175"/>
    <x v="0"/>
    <x v="0"/>
    <s v="USD"/>
    <n v="1420048208"/>
    <n v="1417456208"/>
    <b v="0"/>
    <n v="12"/>
    <b v="1"/>
    <s v="theater/plays"/>
    <n v="1.3055555555555556"/>
    <n v="75"/>
    <x v="1"/>
    <x v="6"/>
    <x v="3565"/>
    <d v="2014-12-31T17:50:08"/>
  </r>
  <r>
    <n v="2000"/>
    <n v="2095"/>
    <x v="0"/>
    <x v="1"/>
    <s v="GBP"/>
    <n v="1422015083"/>
    <n v="1419423083"/>
    <b v="0"/>
    <n v="38"/>
    <b v="1"/>
    <s v="theater/plays"/>
    <n v="1.0475000000000001"/>
    <n v="52.631578947368418"/>
    <x v="1"/>
    <x v="6"/>
    <x v="3566"/>
    <d v="2015-01-23T12:11:23"/>
  </r>
  <r>
    <n v="1000"/>
    <n v="1088"/>
    <x v="0"/>
    <x v="1"/>
    <s v="GBP"/>
    <n v="1433964444"/>
    <n v="1431372444"/>
    <b v="0"/>
    <n v="41"/>
    <b v="1"/>
    <s v="theater/plays"/>
    <n v="1.0880000000000001"/>
    <n v="24.390243902439025"/>
    <x v="1"/>
    <x v="6"/>
    <x v="3567"/>
    <d v="2015-06-10T19:27:24"/>
  </r>
  <r>
    <n v="1000"/>
    <n v="1110"/>
    <x v="0"/>
    <x v="0"/>
    <s v="USD"/>
    <n v="1410975994"/>
    <n v="1408383994"/>
    <b v="0"/>
    <n v="19"/>
    <b v="1"/>
    <s v="theater/plays"/>
    <n v="1.1100000000000001"/>
    <n v="52.631578947368418"/>
    <x v="1"/>
    <x v="6"/>
    <x v="3568"/>
    <d v="2014-09-17T17:46:34"/>
  </r>
  <r>
    <n v="5000"/>
    <n v="5024"/>
    <x v="0"/>
    <x v="0"/>
    <s v="USD"/>
    <n v="1420734696"/>
    <n v="1418142696"/>
    <b v="0"/>
    <n v="41"/>
    <b v="1"/>
    <s v="theater/plays"/>
    <n v="1.0047999999999999"/>
    <n v="121.95121951219512"/>
    <x v="1"/>
    <x v="6"/>
    <x v="3569"/>
    <d v="2015-01-08T16:31:36"/>
  </r>
  <r>
    <n v="2000"/>
    <n v="2287"/>
    <x v="0"/>
    <x v="0"/>
    <s v="USD"/>
    <n v="1420009200"/>
    <n v="1417593483"/>
    <b v="0"/>
    <n v="26"/>
    <b v="1"/>
    <s v="theater/plays"/>
    <n v="1.1435"/>
    <n v="76.92307692307692"/>
    <x v="1"/>
    <x v="6"/>
    <x v="3570"/>
    <d v="2014-12-31T07:00:00"/>
  </r>
  <r>
    <n v="1500"/>
    <n v="1831"/>
    <x v="0"/>
    <x v="1"/>
    <s v="GBP"/>
    <n v="1414701413"/>
    <n v="1412109413"/>
    <b v="0"/>
    <n v="25"/>
    <b v="1"/>
    <s v="theater/plays"/>
    <n v="1.2206666666666666"/>
    <n v="60"/>
    <x v="1"/>
    <x v="6"/>
    <x v="3571"/>
    <d v="2014-10-30T20:36:53"/>
  </r>
  <r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000"/>
    <n v="3084"/>
    <x v="0"/>
    <x v="1"/>
    <s v="GBP"/>
    <n v="1415440846"/>
    <n v="1412845246"/>
    <b v="0"/>
    <n v="78"/>
    <b v="1"/>
    <s v="theater/plays"/>
    <n v="1.028"/>
    <n v="38.46153846153846"/>
    <x v="1"/>
    <x v="6"/>
    <x v="3573"/>
    <d v="2014-11-08T10:00:46"/>
  </r>
  <r>
    <n v="5800"/>
    <n v="6155"/>
    <x v="0"/>
    <x v="0"/>
    <s v="USD"/>
    <n v="1415921848"/>
    <n v="1413326248"/>
    <b v="0"/>
    <n v="45"/>
    <b v="1"/>
    <s v="theater/plays"/>
    <n v="1.0612068965517241"/>
    <n v="128.88888888888889"/>
    <x v="1"/>
    <x v="6"/>
    <x v="3574"/>
    <d v="2014-11-13T23:37:28"/>
  </r>
  <r>
    <n v="10000"/>
    <n v="10133"/>
    <x v="0"/>
    <x v="0"/>
    <s v="USD"/>
    <n v="1470887940"/>
    <n v="1468176527"/>
    <b v="0"/>
    <n v="102"/>
    <b v="1"/>
    <s v="theater/plays"/>
    <n v="1.0133000000000001"/>
    <n v="98.039215686274517"/>
    <x v="1"/>
    <x v="6"/>
    <x v="3575"/>
    <d v="2016-08-11T03:59:00"/>
  </r>
  <r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600"/>
    <n v="780"/>
    <x v="0"/>
    <x v="0"/>
    <s v="USD"/>
    <n v="1430029680"/>
    <n v="1427741583"/>
    <b v="0"/>
    <n v="27"/>
    <b v="1"/>
    <s v="theater/plays"/>
    <n v="1.3"/>
    <n v="22.222222222222221"/>
    <x v="1"/>
    <x v="6"/>
    <x v="3577"/>
    <d v="2015-04-26T06:28:00"/>
  </r>
  <r>
    <n v="1500"/>
    <n v="1500.2"/>
    <x v="0"/>
    <x v="1"/>
    <s v="GBP"/>
    <n v="1462037777"/>
    <n v="1459445777"/>
    <b v="0"/>
    <n v="37"/>
    <b v="1"/>
    <s v="theater/plays"/>
    <n v="1.0001333333333333"/>
    <n v="40.54054054054054"/>
    <x v="1"/>
    <x v="6"/>
    <x v="3578"/>
    <d v="2016-04-30T17:36:17"/>
  </r>
  <r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900"/>
    <n v="1025"/>
    <x v="0"/>
    <x v="0"/>
    <s v="USD"/>
    <n v="1425185940"/>
    <n v="1421900022"/>
    <b v="0"/>
    <n v="27"/>
    <b v="1"/>
    <s v="theater/plays"/>
    <n v="1.1388888888888888"/>
    <n v="33.333333333333336"/>
    <x v="1"/>
    <x v="6"/>
    <x v="3580"/>
    <d v="2015-03-01T04:59:00"/>
  </r>
  <r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1000"/>
    <n v="2870"/>
    <x v="0"/>
    <x v="0"/>
    <s v="USD"/>
    <n v="1459822682"/>
    <n v="1458613082"/>
    <b v="0"/>
    <n v="49"/>
    <b v="1"/>
    <s v="theater/plays"/>
    <n v="2.87"/>
    <n v="20.408163265306122"/>
    <x v="1"/>
    <x v="6"/>
    <x v="3582"/>
    <d v="2016-04-05T02:18:02"/>
  </r>
  <r>
    <n v="3000"/>
    <n v="3255"/>
    <x v="0"/>
    <x v="0"/>
    <s v="USD"/>
    <n v="1460970805"/>
    <n v="1455790405"/>
    <b v="0"/>
    <n v="24"/>
    <b v="1"/>
    <s v="theater/plays"/>
    <n v="1.085"/>
    <n v="125"/>
    <x v="1"/>
    <x v="6"/>
    <x v="3583"/>
    <d v="2016-04-18T09:13:25"/>
  </r>
  <r>
    <n v="3000"/>
    <n v="3465"/>
    <x v="0"/>
    <x v="1"/>
    <s v="GBP"/>
    <n v="1436772944"/>
    <n v="1434180944"/>
    <b v="0"/>
    <n v="112"/>
    <b v="1"/>
    <s v="theater/plays"/>
    <n v="1.155"/>
    <n v="26.785714285714285"/>
    <x v="1"/>
    <x v="6"/>
    <x v="3584"/>
    <d v="2015-07-13T07:35:44"/>
  </r>
  <r>
    <n v="3400"/>
    <n v="4050"/>
    <x v="0"/>
    <x v="0"/>
    <s v="USD"/>
    <n v="1419181890"/>
    <n v="1416589890"/>
    <b v="0"/>
    <n v="23"/>
    <b v="1"/>
    <s v="theater/plays"/>
    <n v="1.1911764705882353"/>
    <n v="147.82608695652175"/>
    <x v="1"/>
    <x v="6"/>
    <x v="3585"/>
    <d v="2014-12-21T17:11:30"/>
  </r>
  <r>
    <n v="7500"/>
    <n v="8207"/>
    <x v="0"/>
    <x v="0"/>
    <s v="USD"/>
    <n v="1474649070"/>
    <n v="1469465070"/>
    <b v="0"/>
    <n v="54"/>
    <b v="1"/>
    <s v="theater/plays"/>
    <n v="1.0942666666666667"/>
    <n v="138.88888888888889"/>
    <x v="1"/>
    <x v="6"/>
    <x v="3586"/>
    <d v="2016-09-23T16:44:30"/>
  </r>
  <r>
    <n v="500"/>
    <n v="633"/>
    <x v="0"/>
    <x v="1"/>
    <s v="GBP"/>
    <n v="1467054000"/>
    <n v="1463144254"/>
    <b v="0"/>
    <n v="28"/>
    <b v="1"/>
    <s v="theater/plays"/>
    <n v="1.266"/>
    <n v="17.857142857142858"/>
    <x v="1"/>
    <x v="6"/>
    <x v="3587"/>
    <d v="2016-06-27T19:00:00"/>
  </r>
  <r>
    <n v="200"/>
    <n v="201"/>
    <x v="0"/>
    <x v="1"/>
    <s v="GBP"/>
    <n v="1430348400"/>
    <n v="1428436410"/>
    <b v="0"/>
    <n v="11"/>
    <b v="1"/>
    <s v="theater/plays"/>
    <n v="1.0049999999999999"/>
    <n v="18.181818181818183"/>
    <x v="1"/>
    <x v="6"/>
    <x v="3588"/>
    <d v="2015-04-29T23:00:00"/>
  </r>
  <r>
    <n v="4000"/>
    <n v="5100"/>
    <x v="0"/>
    <x v="0"/>
    <s v="USD"/>
    <n v="1432654347"/>
    <n v="1430494347"/>
    <b v="0"/>
    <n v="62"/>
    <b v="1"/>
    <s v="theater/plays"/>
    <n v="1.2749999999999999"/>
    <n v="64.516129032258064"/>
    <x v="1"/>
    <x v="6"/>
    <x v="3589"/>
    <d v="2015-05-26T15:32:27"/>
  </r>
  <r>
    <n v="5000"/>
    <n v="5003"/>
    <x v="0"/>
    <x v="1"/>
    <s v="GBP"/>
    <n v="1413792034"/>
    <n v="1411200034"/>
    <b v="0"/>
    <n v="73"/>
    <b v="1"/>
    <s v="theater/plays"/>
    <n v="1.0005999999999999"/>
    <n v="68.493150684931507"/>
    <x v="1"/>
    <x v="6"/>
    <x v="3590"/>
    <d v="2014-10-20T08:00:34"/>
  </r>
  <r>
    <n v="700"/>
    <n v="1225"/>
    <x v="0"/>
    <x v="0"/>
    <s v="USD"/>
    <n v="1422075540"/>
    <n v="1419979544"/>
    <b v="0"/>
    <n v="18"/>
    <b v="1"/>
    <s v="theater/plays"/>
    <n v="1.75"/>
    <n v="38.888888888888886"/>
    <x v="1"/>
    <x v="6"/>
    <x v="3591"/>
    <d v="2015-01-24T04:59:00"/>
  </r>
  <r>
    <n v="2000"/>
    <n v="2545"/>
    <x v="0"/>
    <x v="0"/>
    <s v="USD"/>
    <n v="1423630740"/>
    <n v="1418673307"/>
    <b v="0"/>
    <n v="35"/>
    <b v="1"/>
    <s v="theater/plays"/>
    <n v="1.2725"/>
    <n v="57.142857142857146"/>
    <x v="1"/>
    <x v="6"/>
    <x v="3592"/>
    <d v="2015-02-11T04:59:00"/>
  </r>
  <r>
    <n v="3000"/>
    <n v="3319"/>
    <x v="0"/>
    <x v="0"/>
    <s v="USD"/>
    <n v="1420489560"/>
    <n v="1417469639"/>
    <b v="0"/>
    <n v="43"/>
    <b v="1"/>
    <s v="theater/plays"/>
    <n v="1.1063333333333334"/>
    <n v="69.767441860465112"/>
    <x v="1"/>
    <x v="6"/>
    <x v="3593"/>
    <d v="2015-01-05T20:26:00"/>
  </r>
  <r>
    <n v="1600"/>
    <n v="2015"/>
    <x v="0"/>
    <x v="0"/>
    <s v="USD"/>
    <n v="1472952982"/>
    <n v="1470792982"/>
    <b v="0"/>
    <n v="36"/>
    <b v="1"/>
    <s v="theater/plays"/>
    <n v="1.2593749999999999"/>
    <n v="44.444444444444443"/>
    <x v="1"/>
    <x v="6"/>
    <x v="3594"/>
    <d v="2016-09-04T01:36:22"/>
  </r>
  <r>
    <n v="2600"/>
    <n v="3081"/>
    <x v="0"/>
    <x v="0"/>
    <s v="USD"/>
    <n v="1426229940"/>
    <n v="1423959123"/>
    <b v="0"/>
    <n v="62"/>
    <b v="1"/>
    <s v="theater/plays"/>
    <n v="1.1850000000000001"/>
    <n v="41.935483870967744"/>
    <x v="1"/>
    <x v="6"/>
    <x v="3595"/>
    <d v="2015-03-13T06:59:00"/>
  </r>
  <r>
    <n v="1100"/>
    <n v="1185"/>
    <x v="0"/>
    <x v="5"/>
    <s v="CAD"/>
    <n v="1409072982"/>
    <n v="1407258582"/>
    <b v="0"/>
    <n v="15"/>
    <b v="1"/>
    <s v="theater/plays"/>
    <n v="1.0772727272727274"/>
    <n v="73.333333333333329"/>
    <x v="1"/>
    <x v="6"/>
    <x v="3596"/>
    <d v="2014-08-26T17:09:42"/>
  </r>
  <r>
    <n v="2500"/>
    <n v="2565"/>
    <x v="0"/>
    <x v="0"/>
    <s v="USD"/>
    <n v="1456984740"/>
    <n v="1455717790"/>
    <b v="0"/>
    <n v="33"/>
    <b v="1"/>
    <s v="theater/plays"/>
    <n v="1.026"/>
    <n v="75.757575757575751"/>
    <x v="1"/>
    <x v="6"/>
    <x v="3597"/>
    <d v="2016-03-03T05:59:00"/>
  </r>
  <r>
    <n v="1000"/>
    <n v="1101"/>
    <x v="0"/>
    <x v="0"/>
    <s v="USD"/>
    <n v="1409720340"/>
    <n v="1408129822"/>
    <b v="0"/>
    <n v="27"/>
    <b v="1"/>
    <s v="theater/plays"/>
    <n v="1.101"/>
    <n v="37.037037037037038"/>
    <x v="1"/>
    <x v="6"/>
    <x v="3598"/>
    <d v="2014-09-03T04:59:00"/>
  </r>
  <r>
    <n v="500"/>
    <n v="1010"/>
    <x v="0"/>
    <x v="0"/>
    <s v="USD"/>
    <n v="1440892800"/>
    <n v="1438715077"/>
    <b v="0"/>
    <n v="17"/>
    <b v="1"/>
    <s v="theater/plays"/>
    <n v="2.02"/>
    <n v="29.411764705882351"/>
    <x v="1"/>
    <x v="6"/>
    <x v="3599"/>
    <d v="2015-08-30T00:00:00"/>
  </r>
  <r>
    <n v="10"/>
    <n v="13"/>
    <x v="0"/>
    <x v="0"/>
    <s v="USD"/>
    <n v="1476390164"/>
    <n v="1473970964"/>
    <b v="0"/>
    <n v="4"/>
    <b v="1"/>
    <s v="theater/plays"/>
    <n v="1.3"/>
    <n v="2.5"/>
    <x v="1"/>
    <x v="6"/>
    <x v="3600"/>
    <d v="2016-10-13T20:22:44"/>
  </r>
  <r>
    <n v="2000"/>
    <n v="2087"/>
    <x v="0"/>
    <x v="1"/>
    <s v="GBP"/>
    <n v="1421452682"/>
    <n v="1418860682"/>
    <b v="0"/>
    <n v="53"/>
    <b v="1"/>
    <s v="theater/plays"/>
    <n v="1.0435000000000001"/>
    <n v="37.735849056603776"/>
    <x v="1"/>
    <x v="6"/>
    <x v="3601"/>
    <d v="2015-01-16T23:58:02"/>
  </r>
  <r>
    <n v="4000"/>
    <n v="4002"/>
    <x v="0"/>
    <x v="0"/>
    <s v="USD"/>
    <n v="1463520479"/>
    <n v="1458336479"/>
    <b v="0"/>
    <n v="49"/>
    <b v="1"/>
    <s v="theater/plays"/>
    <n v="1.0004999999999999"/>
    <n v="81.632653061224488"/>
    <x v="1"/>
    <x v="6"/>
    <x v="3602"/>
    <d v="2016-05-17T21:27:59"/>
  </r>
  <r>
    <n v="1500"/>
    <n v="2560"/>
    <x v="0"/>
    <x v="0"/>
    <s v="USD"/>
    <n v="1446759880"/>
    <n v="1444164280"/>
    <b v="0"/>
    <n v="57"/>
    <b v="1"/>
    <s v="theater/plays"/>
    <n v="1.7066666666666668"/>
    <n v="26.315789473684209"/>
    <x v="1"/>
    <x v="6"/>
    <x v="3603"/>
    <d v="2015-11-05T21:44:40"/>
  </r>
  <r>
    <n v="3000"/>
    <n v="3385"/>
    <x v="0"/>
    <x v="0"/>
    <s v="USD"/>
    <n v="1461913140"/>
    <n v="1461370956"/>
    <b v="0"/>
    <n v="69"/>
    <b v="1"/>
    <s v="theater/plays"/>
    <n v="1.1283333333333334"/>
    <n v="43.478260869565219"/>
    <x v="1"/>
    <x v="6"/>
    <x v="3604"/>
    <d v="2016-04-29T06:59:00"/>
  </r>
  <r>
    <n v="250"/>
    <n v="460"/>
    <x v="0"/>
    <x v="1"/>
    <s v="GBP"/>
    <n v="1455390126"/>
    <n v="1452798126"/>
    <b v="0"/>
    <n v="15"/>
    <b v="1"/>
    <s v="theater/plays"/>
    <n v="1.84"/>
    <n v="16.666666666666668"/>
    <x v="1"/>
    <x v="6"/>
    <x v="3605"/>
    <d v="2016-02-13T19:02:06"/>
  </r>
  <r>
    <n v="3000"/>
    <n v="3908"/>
    <x v="0"/>
    <x v="1"/>
    <s v="GBP"/>
    <n v="1471185057"/>
    <n v="1468593057"/>
    <b v="0"/>
    <n v="64"/>
    <b v="1"/>
    <s v="theater/plays"/>
    <n v="1.3026666666666666"/>
    <n v="46.875"/>
    <x v="1"/>
    <x v="6"/>
    <x v="3606"/>
    <d v="2016-08-14T14:30:57"/>
  </r>
  <r>
    <n v="550"/>
    <n v="580"/>
    <x v="0"/>
    <x v="1"/>
    <s v="GBP"/>
    <n v="1450137600"/>
    <n v="1448924882"/>
    <b v="0"/>
    <n v="20"/>
    <b v="1"/>
    <s v="theater/plays"/>
    <n v="1.0545454545454545"/>
    <n v="27.5"/>
    <x v="1"/>
    <x v="6"/>
    <x v="3607"/>
    <d v="2015-12-15T00:00:00"/>
  </r>
  <r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1960"/>
    <n v="3005"/>
    <x v="0"/>
    <x v="1"/>
    <s v="GBP"/>
    <n v="1459378085"/>
    <n v="1456789685"/>
    <b v="0"/>
    <n v="21"/>
    <b v="1"/>
    <s v="theater/plays"/>
    <n v="1.5331632653061225"/>
    <n v="93.333333333333329"/>
    <x v="1"/>
    <x v="6"/>
    <x v="3609"/>
    <d v="2016-03-30T22:48:05"/>
  </r>
  <r>
    <n v="1000"/>
    <n v="1623"/>
    <x v="0"/>
    <x v="1"/>
    <s v="GBP"/>
    <n v="1439806936"/>
    <n v="1437214936"/>
    <b v="0"/>
    <n v="31"/>
    <b v="1"/>
    <s v="theater/plays"/>
    <n v="1.623"/>
    <n v="32.258064516129032"/>
    <x v="1"/>
    <x v="6"/>
    <x v="3610"/>
    <d v="2015-08-17T10:22:16"/>
  </r>
  <r>
    <n v="2500"/>
    <n v="3400"/>
    <x v="0"/>
    <x v="1"/>
    <s v="GBP"/>
    <n v="1428483201"/>
    <n v="1425891201"/>
    <b v="0"/>
    <n v="51"/>
    <b v="1"/>
    <s v="theater/plays"/>
    <n v="1.36"/>
    <n v="49.019607843137258"/>
    <x v="1"/>
    <x v="6"/>
    <x v="3611"/>
    <d v="2015-04-08T08:53:21"/>
  </r>
  <r>
    <n v="5000"/>
    <n v="7220"/>
    <x v="0"/>
    <x v="5"/>
    <s v="CAD"/>
    <n v="1402334811"/>
    <n v="1401470811"/>
    <b v="0"/>
    <n v="57"/>
    <b v="1"/>
    <s v="theater/plays"/>
    <n v="1.444"/>
    <n v="87.719298245614041"/>
    <x v="1"/>
    <x v="6"/>
    <x v="3612"/>
    <d v="2014-06-09T17:26:51"/>
  </r>
  <r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2500"/>
    <n v="2520"/>
    <x v="0"/>
    <x v="0"/>
    <s v="USD"/>
    <n v="1434675616"/>
    <n v="1432083616"/>
    <b v="0"/>
    <n v="71"/>
    <b v="1"/>
    <s v="theater/plays"/>
    <n v="1.008"/>
    <n v="35.2112676056338"/>
    <x v="1"/>
    <x v="6"/>
    <x v="3614"/>
    <d v="2015-06-19T01:00:16"/>
  </r>
  <r>
    <n v="2500"/>
    <n v="2670"/>
    <x v="0"/>
    <x v="1"/>
    <s v="GBP"/>
    <n v="1449756896"/>
    <n v="1447164896"/>
    <b v="0"/>
    <n v="72"/>
    <b v="1"/>
    <s v="theater/plays"/>
    <n v="1.0680000000000001"/>
    <n v="34.722222222222221"/>
    <x v="1"/>
    <x v="6"/>
    <x v="3615"/>
    <d v="2015-12-10T14:14:56"/>
  </r>
  <r>
    <n v="2500"/>
    <n v="3120"/>
    <x v="0"/>
    <x v="1"/>
    <s v="GBP"/>
    <n v="1426801664"/>
    <n v="1424213264"/>
    <b v="0"/>
    <n v="45"/>
    <b v="1"/>
    <s v="theater/plays"/>
    <n v="1.248"/>
    <n v="55.555555555555557"/>
    <x v="1"/>
    <x v="6"/>
    <x v="3616"/>
    <d v="2015-03-19T21:47:44"/>
  </r>
  <r>
    <n v="740"/>
    <n v="880"/>
    <x v="0"/>
    <x v="1"/>
    <s v="GBP"/>
    <n v="1488240000"/>
    <n v="1486996729"/>
    <b v="0"/>
    <n v="51"/>
    <b v="1"/>
    <s v="theater/plays"/>
    <n v="1.1891891891891893"/>
    <n v="14.509803921568627"/>
    <x v="1"/>
    <x v="6"/>
    <x v="3617"/>
    <d v="2017-02-28T00:00:00"/>
  </r>
  <r>
    <n v="2000"/>
    <n v="2020"/>
    <x v="0"/>
    <x v="1"/>
    <s v="GBP"/>
    <n v="1433343850"/>
    <n v="1430751850"/>
    <b v="0"/>
    <n v="56"/>
    <b v="1"/>
    <s v="theater/plays"/>
    <n v="1.01"/>
    <n v="35.714285714285715"/>
    <x v="1"/>
    <x v="6"/>
    <x v="3618"/>
    <d v="2015-06-03T15:04:10"/>
  </r>
  <r>
    <n v="1000"/>
    <n v="1130"/>
    <x v="0"/>
    <x v="0"/>
    <s v="USD"/>
    <n v="1479592800"/>
    <n v="1476760226"/>
    <b v="0"/>
    <n v="17"/>
    <b v="1"/>
    <s v="theater/plays"/>
    <n v="1.1299999999999999"/>
    <n v="58.823529411764703"/>
    <x v="1"/>
    <x v="6"/>
    <x v="3619"/>
    <d v="2016-11-19T22:00:00"/>
  </r>
  <r>
    <n v="10500"/>
    <n v="11045"/>
    <x v="0"/>
    <x v="0"/>
    <s v="USD"/>
    <n v="1425528000"/>
    <n v="1422916261"/>
    <b v="0"/>
    <n v="197"/>
    <b v="1"/>
    <s v="theater/plays"/>
    <n v="1.0519047619047619"/>
    <n v="53.299492385786799"/>
    <x v="1"/>
    <x v="6"/>
    <x v="3620"/>
    <d v="2015-03-05T04:00:00"/>
  </r>
  <r>
    <n v="3000"/>
    <n v="3292"/>
    <x v="0"/>
    <x v="0"/>
    <s v="USD"/>
    <n v="1475269200"/>
    <n v="1473200844"/>
    <b v="0"/>
    <n v="70"/>
    <b v="1"/>
    <s v="theater/plays"/>
    <n v="1.0973333333333333"/>
    <n v="42.857142857142854"/>
    <x v="1"/>
    <x v="6"/>
    <x v="3621"/>
    <d v="2016-09-30T21:00:00"/>
  </r>
  <r>
    <n v="1000"/>
    <n v="1000.99"/>
    <x v="0"/>
    <x v="0"/>
    <s v="USD"/>
    <n v="1411874580"/>
    <n v="1409030371"/>
    <b v="0"/>
    <n v="21"/>
    <b v="1"/>
    <s v="theater/plays"/>
    <n v="1.00099"/>
    <n v="47.61904761904762"/>
    <x v="1"/>
    <x v="6"/>
    <x v="3622"/>
    <d v="2014-09-28T03:23:00"/>
  </r>
  <r>
    <n v="2500"/>
    <n v="3000"/>
    <x v="0"/>
    <x v="0"/>
    <s v="USD"/>
    <n v="1406358000"/>
    <n v="1404841270"/>
    <b v="0"/>
    <n v="34"/>
    <b v="1"/>
    <s v="theater/plays"/>
    <n v="1.2"/>
    <n v="73.529411764705884"/>
    <x v="1"/>
    <x v="6"/>
    <x v="3623"/>
    <d v="2014-07-26T07:00:00"/>
  </r>
  <r>
    <n v="3000"/>
    <n v="3148"/>
    <x v="0"/>
    <x v="0"/>
    <s v="USD"/>
    <n v="1471977290"/>
    <n v="1466793290"/>
    <b v="0"/>
    <n v="39"/>
    <b v="1"/>
    <s v="theater/plays"/>
    <n v="1.0493333333333332"/>
    <n v="76.92307692307692"/>
    <x v="1"/>
    <x v="6"/>
    <x v="3624"/>
    <d v="2016-08-23T18:34:50"/>
  </r>
  <r>
    <n v="3000"/>
    <n v="3080"/>
    <x v="0"/>
    <x v="1"/>
    <s v="GBP"/>
    <n v="1435851577"/>
    <n v="1433259577"/>
    <b v="0"/>
    <n v="78"/>
    <b v="1"/>
    <s v="theater/plays"/>
    <n v="1.0266666666666666"/>
    <n v="38.46153846153846"/>
    <x v="1"/>
    <x v="6"/>
    <x v="3625"/>
    <d v="2015-07-02T15:39:37"/>
  </r>
  <r>
    <n v="4000"/>
    <n v="4073"/>
    <x v="0"/>
    <x v="1"/>
    <s v="GBP"/>
    <n v="1408204857"/>
    <n v="1406390457"/>
    <b v="0"/>
    <n v="48"/>
    <b v="1"/>
    <s v="theater/plays"/>
    <n v="1.0182500000000001"/>
    <n v="83.333333333333329"/>
    <x v="1"/>
    <x v="6"/>
    <x v="3626"/>
    <d v="2014-08-16T16:00:57"/>
  </r>
  <r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1000000"/>
    <n v="2"/>
    <x v="2"/>
    <x v="0"/>
    <s v="USD"/>
    <n v="1462467600"/>
    <n v="1457403364"/>
    <b v="0"/>
    <n v="2"/>
    <b v="0"/>
    <s v="theater/musical"/>
    <n v="1.9999999999999999E-6"/>
    <n v="500000"/>
    <x v="1"/>
    <x v="40"/>
    <x v="3629"/>
    <d v="2016-05-05T17:00:00"/>
  </r>
  <r>
    <n v="3000"/>
    <n v="1"/>
    <x v="2"/>
    <x v="1"/>
    <s v="GBP"/>
    <n v="1417295990"/>
    <n v="1414700390"/>
    <b v="0"/>
    <n v="1"/>
    <b v="0"/>
    <s v="theater/musical"/>
    <n v="3.3333333333333332E-4"/>
    <n v="3000"/>
    <x v="1"/>
    <x v="40"/>
    <x v="3630"/>
    <d v="2014-11-29T21:19:50"/>
  </r>
  <r>
    <n v="17100"/>
    <n v="8725"/>
    <x v="2"/>
    <x v="0"/>
    <s v="USD"/>
    <n v="1411444740"/>
    <n v="1409335497"/>
    <b v="0"/>
    <n v="59"/>
    <b v="0"/>
    <s v="theater/musical"/>
    <n v="0.51023391812865493"/>
    <n v="289.83050847457628"/>
    <x v="1"/>
    <x v="40"/>
    <x v="3631"/>
    <d v="2014-09-23T03:59:00"/>
  </r>
  <r>
    <n v="500"/>
    <n v="100"/>
    <x v="2"/>
    <x v="1"/>
    <s v="GBP"/>
    <n v="1416781749"/>
    <n v="1415053749"/>
    <b v="0"/>
    <n v="1"/>
    <b v="0"/>
    <s v="theater/musical"/>
    <n v="0.2"/>
    <n v="500"/>
    <x v="1"/>
    <x v="40"/>
    <x v="3632"/>
    <d v="2014-11-23T22:29:09"/>
  </r>
  <r>
    <n v="5000"/>
    <n v="1762"/>
    <x v="2"/>
    <x v="0"/>
    <s v="USD"/>
    <n v="1479517200"/>
    <n v="1475765867"/>
    <b v="0"/>
    <n v="31"/>
    <b v="0"/>
    <s v="theater/musical"/>
    <n v="0.35239999999999999"/>
    <n v="161.29032258064515"/>
    <x v="1"/>
    <x v="40"/>
    <x v="3633"/>
    <d v="2016-11-19T01:00:00"/>
  </r>
  <r>
    <n v="75000"/>
    <n v="3185"/>
    <x v="2"/>
    <x v="5"/>
    <s v="CAD"/>
    <n v="1484366340"/>
    <n v="1480219174"/>
    <b v="0"/>
    <n v="18"/>
    <b v="0"/>
    <s v="theater/musical"/>
    <n v="4.2466666666666666E-2"/>
    <n v="4166.666666666667"/>
    <x v="1"/>
    <x v="40"/>
    <x v="3634"/>
    <d v="2017-01-14T03:59:00"/>
  </r>
  <r>
    <n v="3500"/>
    <n v="1276"/>
    <x v="2"/>
    <x v="0"/>
    <s v="USD"/>
    <n v="1461186676"/>
    <n v="1458594676"/>
    <b v="0"/>
    <n v="10"/>
    <b v="0"/>
    <s v="theater/musical"/>
    <n v="0.36457142857142855"/>
    <n v="350"/>
    <x v="1"/>
    <x v="40"/>
    <x v="3635"/>
    <d v="2016-04-20T21:11:16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000"/>
    <n v="926"/>
    <x v="2"/>
    <x v="0"/>
    <s v="USD"/>
    <n v="1420130935"/>
    <n v="1417538935"/>
    <b v="0"/>
    <n v="14"/>
    <b v="0"/>
    <s v="theater/musical"/>
    <n v="0.30866666666666664"/>
    <n v="214.28571428571428"/>
    <x v="1"/>
    <x v="40"/>
    <x v="3637"/>
    <d v="2015-01-01T16:48:55"/>
  </r>
  <r>
    <n v="3300"/>
    <n v="216"/>
    <x v="2"/>
    <x v="5"/>
    <s v="CAD"/>
    <n v="1429456132"/>
    <n v="1424275732"/>
    <b v="0"/>
    <n v="2"/>
    <b v="0"/>
    <s v="theater/musical"/>
    <n v="6.545454545454546E-2"/>
    <n v="1650"/>
    <x v="1"/>
    <x v="40"/>
    <x v="3638"/>
    <d v="2015-04-19T15:08:52"/>
  </r>
  <r>
    <n v="25000"/>
    <n v="1"/>
    <x v="2"/>
    <x v="0"/>
    <s v="USD"/>
    <n v="1475853060"/>
    <n v="1470672906"/>
    <b v="0"/>
    <n v="1"/>
    <b v="0"/>
    <s v="theater/musical"/>
    <n v="4.0000000000000003E-5"/>
    <n v="25000"/>
    <x v="1"/>
    <x v="40"/>
    <x v="3639"/>
    <d v="2016-10-07T15:11:00"/>
  </r>
  <r>
    <n v="1000"/>
    <n v="55"/>
    <x v="2"/>
    <x v="0"/>
    <s v="USD"/>
    <n v="1431283530"/>
    <n v="1428691530"/>
    <b v="0"/>
    <n v="3"/>
    <b v="0"/>
    <s v="theater/musical"/>
    <n v="5.5E-2"/>
    <n v="333.33333333333331"/>
    <x v="1"/>
    <x v="40"/>
    <x v="3640"/>
    <d v="2015-05-10T18:45:3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700"/>
    <n v="15"/>
    <x v="2"/>
    <x v="12"/>
    <s v="EUR"/>
    <n v="1448902800"/>
    <n v="1445369727"/>
    <b v="0"/>
    <n v="2"/>
    <b v="0"/>
    <s v="theater/musical"/>
    <n v="2.1428571428571429E-2"/>
    <n v="350"/>
    <x v="1"/>
    <x v="40"/>
    <x v="3642"/>
    <d v="2015-11-30T17:00:0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5000"/>
    <n v="821"/>
    <x v="2"/>
    <x v="0"/>
    <s v="USD"/>
    <n v="1457413140"/>
    <n v="1454996887"/>
    <b v="0"/>
    <n v="12"/>
    <b v="0"/>
    <s v="theater/musical"/>
    <n v="0.16420000000000001"/>
    <n v="416.66666666666669"/>
    <x v="1"/>
    <x v="40"/>
    <x v="3644"/>
    <d v="2016-03-08T04:59:00"/>
  </r>
  <r>
    <n v="1000"/>
    <n v="1"/>
    <x v="2"/>
    <x v="5"/>
    <s v="CAD"/>
    <n v="1479773838"/>
    <n v="1477178238"/>
    <b v="0"/>
    <n v="1"/>
    <b v="0"/>
    <s v="theater/musical"/>
    <n v="1E-3"/>
    <n v="1000"/>
    <x v="1"/>
    <x v="40"/>
    <x v="3645"/>
    <d v="2016-11-22T00:17:18"/>
  </r>
  <r>
    <n v="10000"/>
    <n v="481"/>
    <x v="2"/>
    <x v="0"/>
    <s v="USD"/>
    <n v="1434497400"/>
    <n v="1431770802"/>
    <b v="0"/>
    <n v="8"/>
    <b v="0"/>
    <s v="theater/musical"/>
    <n v="4.8099999999999997E-2"/>
    <n v="1250"/>
    <x v="1"/>
    <x v="40"/>
    <x v="3646"/>
    <d v="2015-06-16T23:30:00"/>
  </r>
  <r>
    <n v="500"/>
    <n v="30"/>
    <x v="2"/>
    <x v="1"/>
    <s v="GBP"/>
    <n v="1475258327"/>
    <n v="1471370327"/>
    <b v="0"/>
    <n v="2"/>
    <b v="0"/>
    <s v="theater/musical"/>
    <n v="0.06"/>
    <n v="250"/>
    <x v="1"/>
    <x v="40"/>
    <x v="3647"/>
    <d v="2016-09-30T17:58:47"/>
  </r>
  <r>
    <n v="40000"/>
    <n v="40153"/>
    <x v="0"/>
    <x v="0"/>
    <s v="USD"/>
    <n v="1412492445"/>
    <n v="1409900445"/>
    <b v="0"/>
    <n v="73"/>
    <b v="1"/>
    <s v="theater/plays"/>
    <n v="1.003825"/>
    <n v="547.94520547945206"/>
    <x v="1"/>
    <x v="6"/>
    <x v="3648"/>
    <d v="2014-10-05T07:00:45"/>
  </r>
  <r>
    <n v="750"/>
    <n v="780"/>
    <x v="0"/>
    <x v="5"/>
    <s v="CAD"/>
    <n v="1402938394"/>
    <n v="1400691994"/>
    <b v="0"/>
    <n v="8"/>
    <b v="1"/>
    <s v="theater/plays"/>
    <n v="1.04"/>
    <n v="93.75"/>
    <x v="1"/>
    <x v="6"/>
    <x v="3649"/>
    <d v="2014-06-16T17:06:34"/>
  </r>
  <r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500"/>
    <n v="520"/>
    <x v="0"/>
    <x v="0"/>
    <s v="USD"/>
    <n v="1407686340"/>
    <n v="1404833442"/>
    <b v="0"/>
    <n v="9"/>
    <b v="1"/>
    <s v="theater/plays"/>
    <n v="1.04"/>
    <n v="55.555555555555557"/>
    <x v="1"/>
    <x v="6"/>
    <x v="3651"/>
    <d v="2014-08-10T15:59:00"/>
  </r>
  <r>
    <n v="300"/>
    <n v="752"/>
    <x v="0"/>
    <x v="5"/>
    <s v="CAD"/>
    <n v="1472097540"/>
    <n v="1471188502"/>
    <b v="0"/>
    <n v="17"/>
    <b v="1"/>
    <s v="theater/plays"/>
    <n v="2.5066666666666668"/>
    <n v="17.647058823529413"/>
    <x v="1"/>
    <x v="6"/>
    <x v="3652"/>
    <d v="2016-08-25T03:59:00"/>
  </r>
  <r>
    <n v="2000"/>
    <n v="2010"/>
    <x v="0"/>
    <x v="1"/>
    <s v="GBP"/>
    <n v="1438764207"/>
    <n v="1436172207"/>
    <b v="0"/>
    <n v="33"/>
    <b v="1"/>
    <s v="theater/plays"/>
    <n v="1.0049999999999999"/>
    <n v="60.606060606060609"/>
    <x v="1"/>
    <x v="6"/>
    <x v="3653"/>
    <d v="2015-08-05T08:43:27"/>
  </r>
  <r>
    <n v="1500"/>
    <n v="2616"/>
    <x v="0"/>
    <x v="1"/>
    <s v="GBP"/>
    <n v="1459702800"/>
    <n v="1457690386"/>
    <b v="0"/>
    <n v="38"/>
    <b v="1"/>
    <s v="theater/plays"/>
    <n v="1.744"/>
    <n v="39.473684210526315"/>
    <x v="1"/>
    <x v="6"/>
    <x v="3654"/>
    <d v="2016-04-03T17:00:00"/>
  </r>
  <r>
    <n v="5000"/>
    <n v="5813"/>
    <x v="0"/>
    <x v="0"/>
    <s v="USD"/>
    <n v="1437202740"/>
    <n v="1434654998"/>
    <b v="0"/>
    <n v="79"/>
    <b v="1"/>
    <s v="theater/plays"/>
    <n v="1.1626000000000001"/>
    <n v="63.291139240506332"/>
    <x v="1"/>
    <x v="6"/>
    <x v="3655"/>
    <d v="2015-07-18T06:59:00"/>
  </r>
  <r>
    <n v="5000"/>
    <n v="5291"/>
    <x v="0"/>
    <x v="16"/>
    <s v="CHF"/>
    <n v="1485989940"/>
    <n v="1483393836"/>
    <b v="0"/>
    <n v="46"/>
    <b v="1"/>
    <s v="theater/plays"/>
    <n v="1.0582"/>
    <n v="108.69565217391305"/>
    <x v="1"/>
    <x v="6"/>
    <x v="3656"/>
    <d v="2017-02-01T22:59:00"/>
  </r>
  <r>
    <n v="2000"/>
    <n v="2215"/>
    <x v="0"/>
    <x v="8"/>
    <s v="DKK"/>
    <n v="1464817320"/>
    <n v="1462806419"/>
    <b v="0"/>
    <n v="20"/>
    <b v="1"/>
    <s v="theater/plays"/>
    <n v="1.1074999999999999"/>
    <n v="100"/>
    <x v="1"/>
    <x v="6"/>
    <x v="3657"/>
    <d v="2016-06-01T21:42:00"/>
  </r>
  <r>
    <n v="1500"/>
    <n v="1510"/>
    <x v="0"/>
    <x v="0"/>
    <s v="USD"/>
    <n v="1404273540"/>
    <n v="1400272580"/>
    <b v="0"/>
    <n v="20"/>
    <b v="1"/>
    <s v="theater/plays"/>
    <n v="1.0066666666666666"/>
    <n v="75"/>
    <x v="1"/>
    <x v="6"/>
    <x v="3658"/>
    <d v="2014-07-02T03:59:00"/>
  </r>
  <r>
    <n v="3000"/>
    <n v="3061"/>
    <x v="0"/>
    <x v="0"/>
    <s v="USD"/>
    <n v="1426775940"/>
    <n v="1424414350"/>
    <b v="0"/>
    <n v="13"/>
    <b v="1"/>
    <s v="theater/plays"/>
    <n v="1.0203333333333333"/>
    <n v="230.76923076923077"/>
    <x v="1"/>
    <x v="6"/>
    <x v="3659"/>
    <d v="2015-03-19T14:39:00"/>
  </r>
  <r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000"/>
    <n v="3330"/>
    <x v="0"/>
    <x v="0"/>
    <s v="USD"/>
    <n v="1460260800"/>
    <n v="1458336672"/>
    <b v="0"/>
    <n v="36"/>
    <b v="1"/>
    <s v="theater/plays"/>
    <n v="1.1100000000000001"/>
    <n v="83.333333333333329"/>
    <x v="1"/>
    <x v="6"/>
    <x v="3661"/>
    <d v="2016-04-10T04:00:00"/>
  </r>
  <r>
    <n v="8000"/>
    <n v="8114"/>
    <x v="0"/>
    <x v="5"/>
    <s v="CAD"/>
    <n v="1427775414"/>
    <n v="1425187014"/>
    <b v="0"/>
    <n v="40"/>
    <b v="1"/>
    <s v="theater/plays"/>
    <n v="1.0142500000000001"/>
    <n v="200"/>
    <x v="1"/>
    <x v="6"/>
    <x v="3662"/>
    <d v="2015-03-31T04:16:54"/>
  </r>
  <r>
    <n v="225"/>
    <n v="234"/>
    <x v="0"/>
    <x v="1"/>
    <s v="GBP"/>
    <n v="1482321030"/>
    <n v="1477133430"/>
    <b v="0"/>
    <n v="9"/>
    <b v="1"/>
    <s v="theater/plays"/>
    <n v="1.04"/>
    <n v="25"/>
    <x v="1"/>
    <x v="6"/>
    <x v="3663"/>
    <d v="2016-12-21T11:50:30"/>
  </r>
  <r>
    <n v="800"/>
    <n v="875"/>
    <x v="0"/>
    <x v="0"/>
    <s v="USD"/>
    <n v="1466056689"/>
    <n v="1464847089"/>
    <b v="0"/>
    <n v="19"/>
    <b v="1"/>
    <s v="theater/plays"/>
    <n v="1.09375"/>
    <n v="42.10526315789474"/>
    <x v="1"/>
    <x v="6"/>
    <x v="3664"/>
    <d v="2016-06-16T05:58:09"/>
  </r>
  <r>
    <n v="620"/>
    <n v="714"/>
    <x v="0"/>
    <x v="6"/>
    <s v="EUR"/>
    <n v="1446062040"/>
    <n v="1445109822"/>
    <b v="0"/>
    <n v="14"/>
    <b v="1"/>
    <s v="theater/plays"/>
    <n v="1.1516129032258065"/>
    <n v="44.285714285714285"/>
    <x v="1"/>
    <x v="6"/>
    <x v="3665"/>
    <d v="2015-10-28T19:54:00"/>
  </r>
  <r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000"/>
    <n v="3095.11"/>
    <x v="0"/>
    <x v="1"/>
    <s v="GBP"/>
    <n v="1437261419"/>
    <n v="1434669419"/>
    <b v="0"/>
    <n v="58"/>
    <b v="1"/>
    <s v="theater/plays"/>
    <n v="1.0317033333333334"/>
    <n v="51.724137931034484"/>
    <x v="1"/>
    <x v="6"/>
    <x v="3667"/>
    <d v="2015-07-18T23:16:59"/>
  </r>
  <r>
    <n v="1000"/>
    <n v="1035"/>
    <x v="0"/>
    <x v="0"/>
    <s v="USD"/>
    <n v="1437676380"/>
    <n v="1435670452"/>
    <b v="0"/>
    <n v="28"/>
    <b v="1"/>
    <s v="theater/plays"/>
    <n v="1.0349999999999999"/>
    <n v="35.714285714285715"/>
    <x v="1"/>
    <x v="6"/>
    <x v="3668"/>
    <d v="2015-07-23T18:33:00"/>
  </r>
  <r>
    <n v="1000"/>
    <n v="1382"/>
    <x v="0"/>
    <x v="1"/>
    <s v="GBP"/>
    <n v="1434039137"/>
    <n v="1431447137"/>
    <b v="0"/>
    <n v="17"/>
    <b v="1"/>
    <s v="theater/plays"/>
    <n v="1.3819999999999999"/>
    <n v="58.823529411764703"/>
    <x v="1"/>
    <x v="6"/>
    <x v="3669"/>
    <d v="2015-06-11T16:12:17"/>
  </r>
  <r>
    <n v="220"/>
    <n v="241"/>
    <x v="0"/>
    <x v="1"/>
    <s v="GBP"/>
    <n v="1433113200"/>
    <n v="1431951611"/>
    <b v="0"/>
    <n v="12"/>
    <b v="1"/>
    <s v="theater/plays"/>
    <n v="1.0954545454545455"/>
    <n v="18.333333333333332"/>
    <x v="1"/>
    <x v="6"/>
    <x v="3670"/>
    <d v="2015-05-31T23:00:00"/>
  </r>
  <r>
    <n v="3500"/>
    <n v="3530"/>
    <x v="0"/>
    <x v="0"/>
    <s v="USD"/>
    <n v="1405915140"/>
    <n v="1404140667"/>
    <b v="0"/>
    <n v="40"/>
    <b v="1"/>
    <s v="theater/plays"/>
    <n v="1.0085714285714287"/>
    <n v="87.5"/>
    <x v="1"/>
    <x v="6"/>
    <x v="3671"/>
    <d v="2014-07-21T03:59:00"/>
  </r>
  <r>
    <n v="3000"/>
    <n v="3046"/>
    <x v="0"/>
    <x v="1"/>
    <s v="GBP"/>
    <n v="1411771384"/>
    <n v="1409179384"/>
    <b v="0"/>
    <n v="57"/>
    <b v="1"/>
    <s v="theater/plays"/>
    <n v="1.0153333333333334"/>
    <n v="52.631578947368418"/>
    <x v="1"/>
    <x v="6"/>
    <x v="3672"/>
    <d v="2014-09-26T22:43:04"/>
  </r>
  <r>
    <n v="4000"/>
    <n v="4545"/>
    <x v="0"/>
    <x v="1"/>
    <s v="GBP"/>
    <n v="1415191920"/>
    <n v="1412233497"/>
    <b v="0"/>
    <n v="114"/>
    <b v="1"/>
    <s v="theater/plays"/>
    <n v="1.13625"/>
    <n v="35.087719298245617"/>
    <x v="1"/>
    <x v="6"/>
    <x v="3673"/>
    <d v="2014-11-05T12:52:00"/>
  </r>
  <r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50"/>
    <n v="70"/>
    <x v="0"/>
    <x v="1"/>
    <s v="GBP"/>
    <n v="1463353200"/>
    <n v="1462285182"/>
    <b v="0"/>
    <n v="3"/>
    <b v="1"/>
    <s v="theater/plays"/>
    <n v="1.4"/>
    <n v="16.666666666666668"/>
    <x v="1"/>
    <x v="6"/>
    <x v="3675"/>
    <d v="2016-05-15T23:00:00"/>
  </r>
  <r>
    <n v="800"/>
    <n v="1030"/>
    <x v="0"/>
    <x v="0"/>
    <s v="USD"/>
    <n v="1410550484"/>
    <n v="1408995284"/>
    <b v="0"/>
    <n v="16"/>
    <b v="1"/>
    <s v="theater/plays"/>
    <n v="1.2875000000000001"/>
    <n v="50"/>
    <x v="1"/>
    <x v="6"/>
    <x v="3676"/>
    <d v="2014-09-12T19:34:44"/>
  </r>
  <r>
    <n v="12000"/>
    <n v="12348.5"/>
    <x v="0"/>
    <x v="0"/>
    <s v="USD"/>
    <n v="1404359940"/>
    <n v="1402580818"/>
    <b v="0"/>
    <n v="199"/>
    <b v="1"/>
    <s v="theater/plays"/>
    <n v="1.0290416666666666"/>
    <n v="60.301507537688444"/>
    <x v="1"/>
    <x v="6"/>
    <x v="3677"/>
    <d v="2014-07-03T03:59:00"/>
  </r>
  <r>
    <n v="2000"/>
    <n v="2050"/>
    <x v="0"/>
    <x v="1"/>
    <s v="GBP"/>
    <n v="1433076298"/>
    <n v="1430052298"/>
    <b v="0"/>
    <n v="31"/>
    <b v="1"/>
    <s v="theater/plays"/>
    <n v="1.0249999999999999"/>
    <n v="64.516129032258064"/>
    <x v="1"/>
    <x v="6"/>
    <x v="3678"/>
    <d v="2015-05-31T12:44:58"/>
  </r>
  <r>
    <n v="2000"/>
    <n v="2202"/>
    <x v="0"/>
    <x v="0"/>
    <s v="USD"/>
    <n v="1404190740"/>
    <n v="1401214581"/>
    <b v="0"/>
    <n v="30"/>
    <b v="1"/>
    <s v="theater/plays"/>
    <n v="1.101"/>
    <n v="66.666666666666671"/>
    <x v="1"/>
    <x v="6"/>
    <x v="3679"/>
    <d v="2014-07-01T04:59:00"/>
  </r>
  <r>
    <n v="3000"/>
    <n v="3383"/>
    <x v="0"/>
    <x v="0"/>
    <s v="USD"/>
    <n v="1475664834"/>
    <n v="1473850434"/>
    <b v="0"/>
    <n v="34"/>
    <b v="1"/>
    <s v="theater/plays"/>
    <n v="1.1276666666666666"/>
    <n v="88.235294117647058"/>
    <x v="1"/>
    <x v="6"/>
    <x v="3680"/>
    <d v="2016-10-05T10:53:54"/>
  </r>
  <r>
    <n v="1000"/>
    <n v="1119"/>
    <x v="0"/>
    <x v="0"/>
    <s v="USD"/>
    <n v="1452872290"/>
    <n v="1452008290"/>
    <b v="0"/>
    <n v="18"/>
    <b v="1"/>
    <s v="theater/plays"/>
    <n v="1.119"/>
    <n v="55.555555555555557"/>
    <x v="1"/>
    <x v="6"/>
    <x v="3681"/>
    <d v="2016-01-15T15:38:10"/>
  </r>
  <r>
    <n v="3000"/>
    <n v="4176"/>
    <x v="0"/>
    <x v="0"/>
    <s v="USD"/>
    <n v="1402901940"/>
    <n v="1399998418"/>
    <b v="0"/>
    <n v="67"/>
    <b v="1"/>
    <s v="theater/plays"/>
    <n v="1.3919999999999999"/>
    <n v="44.776119402985074"/>
    <x v="1"/>
    <x v="6"/>
    <x v="3682"/>
    <d v="2014-06-16T06:59:00"/>
  </r>
  <r>
    <n v="3500"/>
    <n v="3880"/>
    <x v="0"/>
    <x v="0"/>
    <s v="USD"/>
    <n v="1476931696"/>
    <n v="1474339696"/>
    <b v="0"/>
    <n v="66"/>
    <b v="1"/>
    <s v="theater/plays"/>
    <n v="1.1085714285714285"/>
    <n v="53.030303030303031"/>
    <x v="1"/>
    <x v="6"/>
    <x v="3683"/>
    <d v="2016-10-20T02:48:16"/>
  </r>
  <r>
    <n v="750"/>
    <n v="1043"/>
    <x v="0"/>
    <x v="0"/>
    <s v="USD"/>
    <n v="1441167586"/>
    <n v="1438575586"/>
    <b v="0"/>
    <n v="23"/>
    <b v="1"/>
    <s v="theater/plays"/>
    <n v="1.3906666666666667"/>
    <n v="32.608695652173914"/>
    <x v="1"/>
    <x v="6"/>
    <x v="3684"/>
    <d v="2015-09-02T04:19:46"/>
  </r>
  <r>
    <n v="5000"/>
    <n v="5285"/>
    <x v="0"/>
    <x v="0"/>
    <s v="USD"/>
    <n v="1400533200"/>
    <n v="1398348859"/>
    <b v="0"/>
    <n v="126"/>
    <b v="1"/>
    <s v="theater/plays"/>
    <n v="1.0569999999999999"/>
    <n v="39.682539682539684"/>
    <x v="1"/>
    <x v="6"/>
    <x v="3685"/>
    <d v="2014-05-19T21:00:00"/>
  </r>
  <r>
    <n v="350"/>
    <n v="355"/>
    <x v="0"/>
    <x v="0"/>
    <s v="USD"/>
    <n v="1440820740"/>
    <n v="1439567660"/>
    <b v="0"/>
    <n v="6"/>
    <b v="1"/>
    <s v="theater/plays"/>
    <n v="1.0142857142857142"/>
    <n v="58.333333333333336"/>
    <x v="1"/>
    <x v="6"/>
    <x v="3686"/>
    <d v="2015-08-29T03:59:00"/>
  </r>
  <r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  <x v="3687"/>
    <d v="2014-06-27T05:14:15"/>
  </r>
  <r>
    <n v="3000"/>
    <n v="3275"/>
    <x v="0"/>
    <x v="1"/>
    <s v="GBP"/>
    <n v="1407524004"/>
    <n v="1404932004"/>
    <b v="0"/>
    <n v="39"/>
    <b v="1"/>
    <s v="theater/plays"/>
    <n v="1.0916666666666666"/>
    <n v="76.92307692307692"/>
    <x v="1"/>
    <x v="6"/>
    <x v="3688"/>
    <d v="2014-08-08T18:53:24"/>
  </r>
  <r>
    <n v="3000"/>
    <n v="3550"/>
    <x v="0"/>
    <x v="0"/>
    <s v="USD"/>
    <n v="1434925500"/>
    <n v="1432410639"/>
    <b v="0"/>
    <n v="62"/>
    <b v="1"/>
    <s v="theater/plays"/>
    <n v="1.1833333333333333"/>
    <n v="48.387096774193552"/>
    <x v="1"/>
    <x v="6"/>
    <x v="3689"/>
    <d v="2015-06-21T22:25:00"/>
  </r>
  <r>
    <n v="1500"/>
    <n v="1800"/>
    <x v="0"/>
    <x v="0"/>
    <s v="USD"/>
    <n v="1417101683"/>
    <n v="1414506083"/>
    <b v="0"/>
    <n v="31"/>
    <b v="1"/>
    <s v="theater/plays"/>
    <n v="1.2"/>
    <n v="48.387096774193552"/>
    <x v="1"/>
    <x v="6"/>
    <x v="3690"/>
    <d v="2014-11-27T15:21:23"/>
  </r>
  <r>
    <n v="40000"/>
    <n v="51184"/>
    <x v="0"/>
    <x v="0"/>
    <s v="USD"/>
    <n v="1425272340"/>
    <n v="1421426929"/>
    <b v="0"/>
    <n v="274"/>
    <b v="1"/>
    <s v="theater/plays"/>
    <n v="1.2796000000000001"/>
    <n v="145.98540145985402"/>
    <x v="1"/>
    <x v="6"/>
    <x v="3691"/>
    <d v="2015-03-02T04:59:00"/>
  </r>
  <r>
    <n v="1000"/>
    <n v="1260"/>
    <x v="0"/>
    <x v="0"/>
    <s v="USD"/>
    <n v="1411084800"/>
    <n v="1410304179"/>
    <b v="0"/>
    <n v="17"/>
    <b v="1"/>
    <s v="theater/plays"/>
    <n v="1.26"/>
    <n v="58.823529411764703"/>
    <x v="1"/>
    <x v="6"/>
    <x v="3692"/>
    <d v="2014-09-19T00:00:00"/>
  </r>
  <r>
    <n v="333"/>
    <n v="430"/>
    <x v="0"/>
    <x v="1"/>
    <s v="GBP"/>
    <n v="1448922600"/>
    <n v="1446352529"/>
    <b v="0"/>
    <n v="14"/>
    <b v="1"/>
    <s v="theater/plays"/>
    <n v="1.2912912912912913"/>
    <n v="23.785714285714285"/>
    <x v="1"/>
    <x v="6"/>
    <x v="3693"/>
    <d v="2015-11-30T22:30:00"/>
  </r>
  <r>
    <n v="3500"/>
    <n v="3760"/>
    <x v="0"/>
    <x v="0"/>
    <s v="USD"/>
    <n v="1465178400"/>
    <n v="1461985967"/>
    <b v="0"/>
    <n v="60"/>
    <b v="1"/>
    <s v="theater/plays"/>
    <n v="1.0742857142857143"/>
    <n v="58.333333333333336"/>
    <x v="1"/>
    <x v="6"/>
    <x v="3694"/>
    <d v="2016-06-06T02:00:00"/>
  </r>
  <r>
    <n v="4000"/>
    <n v="4005"/>
    <x v="0"/>
    <x v="0"/>
    <s v="USD"/>
    <n v="1421009610"/>
    <n v="1419281610"/>
    <b v="0"/>
    <n v="33"/>
    <b v="1"/>
    <s v="theater/plays"/>
    <n v="1.00125"/>
    <n v="121.21212121212122"/>
    <x v="1"/>
    <x v="6"/>
    <x v="3695"/>
    <d v="2015-01-11T20:53:30"/>
  </r>
  <r>
    <n v="2000"/>
    <n v="3100"/>
    <x v="0"/>
    <x v="1"/>
    <s v="GBP"/>
    <n v="1423838916"/>
    <n v="1418654916"/>
    <b v="0"/>
    <n v="78"/>
    <b v="1"/>
    <s v="theater/plays"/>
    <n v="1.55"/>
    <n v="25.641025641025642"/>
    <x v="1"/>
    <x v="6"/>
    <x v="3696"/>
    <d v="2015-02-13T14:48:36"/>
  </r>
  <r>
    <n v="2000"/>
    <n v="2160"/>
    <x v="0"/>
    <x v="1"/>
    <s v="GBP"/>
    <n v="1462878648"/>
    <n v="1461064248"/>
    <b v="0"/>
    <n v="30"/>
    <b v="1"/>
    <s v="theater/plays"/>
    <n v="1.08"/>
    <n v="66.666666666666671"/>
    <x v="1"/>
    <x v="6"/>
    <x v="3697"/>
    <d v="2016-05-10T11:10:48"/>
  </r>
  <r>
    <n v="5000"/>
    <n v="5526"/>
    <x v="0"/>
    <x v="0"/>
    <s v="USD"/>
    <n v="1456946487"/>
    <n v="1454354487"/>
    <b v="0"/>
    <n v="136"/>
    <b v="1"/>
    <s v="theater/plays"/>
    <n v="1.1052"/>
    <n v="36.764705882352942"/>
    <x v="1"/>
    <x v="6"/>
    <x v="3698"/>
    <d v="2016-03-02T19:21:27"/>
  </r>
  <r>
    <n v="2500"/>
    <n v="2520"/>
    <x v="0"/>
    <x v="0"/>
    <s v="USD"/>
    <n v="1413383216"/>
    <n v="1410791216"/>
    <b v="0"/>
    <n v="40"/>
    <b v="1"/>
    <s v="theater/plays"/>
    <n v="1.008"/>
    <n v="62.5"/>
    <x v="1"/>
    <x v="6"/>
    <x v="3699"/>
    <d v="2014-10-15T14:26:56"/>
  </r>
  <r>
    <n v="500"/>
    <n v="606"/>
    <x v="0"/>
    <x v="0"/>
    <s v="USD"/>
    <n v="1412092800"/>
    <n v="1409493800"/>
    <b v="0"/>
    <n v="18"/>
    <b v="1"/>
    <s v="theater/plays"/>
    <n v="1.212"/>
    <n v="27.777777777777779"/>
    <x v="1"/>
    <x v="6"/>
    <x v="3700"/>
    <d v="2014-09-30T16:00:00"/>
  </r>
  <r>
    <n v="1500"/>
    <n v="1505"/>
    <x v="0"/>
    <x v="1"/>
    <s v="GBP"/>
    <n v="1433422793"/>
    <n v="1430830793"/>
    <b v="0"/>
    <n v="39"/>
    <b v="1"/>
    <s v="theater/plays"/>
    <n v="1.0033333333333334"/>
    <n v="38.46153846153846"/>
    <x v="1"/>
    <x v="6"/>
    <x v="3701"/>
    <d v="2015-06-04T12:59:53"/>
  </r>
  <r>
    <n v="3000"/>
    <n v="3275"/>
    <x v="0"/>
    <x v="1"/>
    <s v="GBP"/>
    <n v="1468191540"/>
    <n v="1464958484"/>
    <b v="0"/>
    <n v="21"/>
    <b v="1"/>
    <s v="theater/plays"/>
    <n v="1.0916666666666666"/>
    <n v="142.85714285714286"/>
    <x v="1"/>
    <x v="6"/>
    <x v="3702"/>
    <d v="2016-07-10T22:59:00"/>
  </r>
  <r>
    <n v="1050"/>
    <n v="1296"/>
    <x v="0"/>
    <x v="0"/>
    <s v="USD"/>
    <n v="1471071540"/>
    <n v="1467720388"/>
    <b v="0"/>
    <n v="30"/>
    <b v="1"/>
    <s v="theater/plays"/>
    <n v="1.2342857142857142"/>
    <n v="35"/>
    <x v="1"/>
    <x v="6"/>
    <x v="3703"/>
    <d v="2016-08-13T06:59:00"/>
  </r>
  <r>
    <n v="300"/>
    <n v="409.01"/>
    <x v="0"/>
    <x v="1"/>
    <s v="GBP"/>
    <n v="1464712394"/>
    <n v="1459528394"/>
    <b v="0"/>
    <n v="27"/>
    <b v="1"/>
    <s v="theater/plays"/>
    <n v="1.3633666666666666"/>
    <n v="11.111111111111111"/>
    <x v="1"/>
    <x v="6"/>
    <x v="3704"/>
    <d v="2016-05-31T16:33:14"/>
  </r>
  <r>
    <n v="2827"/>
    <n v="2925"/>
    <x v="0"/>
    <x v="0"/>
    <s v="USD"/>
    <n v="1403546400"/>
    <n v="1401714114"/>
    <b v="0"/>
    <n v="35"/>
    <b v="1"/>
    <s v="theater/plays"/>
    <n v="1.0346657233816767"/>
    <n v="80.771428571428572"/>
    <x v="1"/>
    <x v="6"/>
    <x v="3705"/>
    <d v="2014-06-23T18:00:00"/>
  </r>
  <r>
    <n v="1500"/>
    <n v="1820"/>
    <x v="0"/>
    <x v="0"/>
    <s v="USD"/>
    <n v="1410558949"/>
    <n v="1409262949"/>
    <b v="0"/>
    <n v="13"/>
    <b v="1"/>
    <s v="theater/plays"/>
    <n v="1.2133333333333334"/>
    <n v="115.38461538461539"/>
    <x v="1"/>
    <x v="6"/>
    <x v="3706"/>
    <d v="2014-09-12T21:55:49"/>
  </r>
  <r>
    <n v="1000"/>
    <n v="1860"/>
    <x v="0"/>
    <x v="0"/>
    <s v="USD"/>
    <n v="1469165160"/>
    <n v="1467335378"/>
    <b v="0"/>
    <n v="23"/>
    <b v="1"/>
    <s v="theater/plays"/>
    <n v="1.86"/>
    <n v="43.478260869565219"/>
    <x v="1"/>
    <x v="6"/>
    <x v="3707"/>
    <d v="2016-07-22T05:26:00"/>
  </r>
  <r>
    <n v="700"/>
    <n v="2100"/>
    <x v="0"/>
    <x v="0"/>
    <s v="USD"/>
    <n v="1404444286"/>
    <n v="1403234686"/>
    <b v="0"/>
    <n v="39"/>
    <b v="1"/>
    <s v="theater/plays"/>
    <n v="3"/>
    <n v="17.948717948717949"/>
    <x v="1"/>
    <x v="6"/>
    <x v="3708"/>
    <d v="2014-07-04T03:24:46"/>
  </r>
  <r>
    <n v="1000"/>
    <n v="1082.5"/>
    <x v="0"/>
    <x v="1"/>
    <s v="GBP"/>
    <n v="1403715546"/>
    <n v="1401123546"/>
    <b v="0"/>
    <n v="35"/>
    <b v="1"/>
    <s v="theater/plays"/>
    <n v="1.0825"/>
    <n v="28.571428571428573"/>
    <x v="1"/>
    <x v="6"/>
    <x v="3709"/>
    <d v="2014-06-25T16:59:06"/>
  </r>
  <r>
    <n v="1300"/>
    <n v="1835"/>
    <x v="0"/>
    <x v="0"/>
    <s v="USD"/>
    <n v="1428068988"/>
    <n v="1425908988"/>
    <b v="0"/>
    <n v="27"/>
    <b v="1"/>
    <s v="theater/plays"/>
    <n v="1.4115384615384616"/>
    <n v="48.148148148148145"/>
    <x v="1"/>
    <x v="6"/>
    <x v="3710"/>
    <d v="2015-04-03T13:49:48"/>
  </r>
  <r>
    <n v="500"/>
    <n v="570"/>
    <x v="0"/>
    <x v="0"/>
    <s v="USD"/>
    <n v="1402848000"/>
    <n v="1400606573"/>
    <b v="0"/>
    <n v="21"/>
    <b v="1"/>
    <s v="theater/plays"/>
    <n v="1.1399999999999999"/>
    <n v="23.80952380952381"/>
    <x v="1"/>
    <x v="6"/>
    <x v="3711"/>
    <d v="2014-06-15T16:00:00"/>
  </r>
  <r>
    <n v="7500"/>
    <n v="11530"/>
    <x v="0"/>
    <x v="0"/>
    <s v="USD"/>
    <n v="1433055540"/>
    <n v="1431230867"/>
    <b v="0"/>
    <n v="104"/>
    <b v="1"/>
    <s v="theater/plays"/>
    <n v="1.5373333333333334"/>
    <n v="72.115384615384613"/>
    <x v="1"/>
    <x v="6"/>
    <x v="3712"/>
    <d v="2015-05-31T06:59:00"/>
  </r>
  <r>
    <n v="2000"/>
    <n v="2030"/>
    <x v="0"/>
    <x v="0"/>
    <s v="USD"/>
    <n v="1465062166"/>
    <n v="1463334166"/>
    <b v="0"/>
    <n v="19"/>
    <b v="1"/>
    <s v="theater/plays"/>
    <n v="1.0149999999999999"/>
    <n v="105.26315789473684"/>
    <x v="1"/>
    <x v="6"/>
    <x v="3713"/>
    <d v="2016-06-04T17:42:46"/>
  </r>
  <r>
    <n v="10000"/>
    <n v="10235"/>
    <x v="0"/>
    <x v="0"/>
    <s v="USD"/>
    <n v="1432612740"/>
    <n v="1429881667"/>
    <b v="0"/>
    <n v="97"/>
    <b v="1"/>
    <s v="theater/plays"/>
    <n v="1.0235000000000001"/>
    <n v="103.09278350515464"/>
    <x v="1"/>
    <x v="6"/>
    <x v="3714"/>
    <d v="2015-05-26T03:59:00"/>
  </r>
  <r>
    <n v="3500"/>
    <n v="3590"/>
    <x v="0"/>
    <x v="1"/>
    <s v="GBP"/>
    <n v="1427806320"/>
    <n v="1422834819"/>
    <b v="0"/>
    <n v="27"/>
    <b v="1"/>
    <s v="theater/plays"/>
    <n v="1.0257142857142858"/>
    <n v="129.62962962962962"/>
    <x v="1"/>
    <x v="6"/>
    <x v="3715"/>
    <d v="2015-03-31T12:52:00"/>
  </r>
  <r>
    <n v="800"/>
    <n v="1246"/>
    <x v="0"/>
    <x v="0"/>
    <s v="USD"/>
    <n v="1453411109"/>
    <n v="1450819109"/>
    <b v="0"/>
    <n v="24"/>
    <b v="1"/>
    <s v="theater/plays"/>
    <n v="1.5575000000000001"/>
    <n v="33.333333333333336"/>
    <x v="1"/>
    <x v="6"/>
    <x v="3716"/>
    <d v="2016-01-21T21:18:29"/>
  </r>
  <r>
    <n v="4000"/>
    <n v="4030"/>
    <x v="0"/>
    <x v="1"/>
    <s v="GBP"/>
    <n v="1431204449"/>
    <n v="1428526049"/>
    <b v="0"/>
    <n v="13"/>
    <b v="1"/>
    <s v="theater/plays"/>
    <n v="1.0075000000000001"/>
    <n v="307.69230769230768"/>
    <x v="1"/>
    <x v="6"/>
    <x v="3717"/>
    <d v="2015-05-09T20:47:29"/>
  </r>
  <r>
    <n v="500"/>
    <n v="1197"/>
    <x v="0"/>
    <x v="1"/>
    <s v="GBP"/>
    <n v="1425057075"/>
    <n v="1422465075"/>
    <b v="0"/>
    <n v="46"/>
    <b v="1"/>
    <s v="theater/plays"/>
    <n v="2.3940000000000001"/>
    <n v="10.869565217391305"/>
    <x v="1"/>
    <x v="6"/>
    <x v="3718"/>
    <d v="2015-02-27T17:11:15"/>
  </r>
  <r>
    <n v="200"/>
    <n v="420"/>
    <x v="0"/>
    <x v="1"/>
    <s v="GBP"/>
    <n v="1434994266"/>
    <n v="1432402266"/>
    <b v="0"/>
    <n v="4"/>
    <b v="1"/>
    <s v="theater/plays"/>
    <n v="2.1"/>
    <n v="50"/>
    <x v="1"/>
    <x v="6"/>
    <x v="3719"/>
    <d v="2015-06-22T17:31:06"/>
  </r>
  <r>
    <n v="3300"/>
    <n v="3449"/>
    <x v="0"/>
    <x v="0"/>
    <s v="USD"/>
    <n v="1435881006"/>
    <n v="1433980206"/>
    <b v="0"/>
    <n v="40"/>
    <b v="1"/>
    <s v="theater/plays"/>
    <n v="1.0451515151515152"/>
    <n v="82.5"/>
    <x v="1"/>
    <x v="6"/>
    <x v="3720"/>
    <d v="2015-07-02T23:50:06"/>
  </r>
  <r>
    <n v="5000"/>
    <n v="5040"/>
    <x v="0"/>
    <x v="0"/>
    <s v="USD"/>
    <n v="1415230084"/>
    <n v="1413412084"/>
    <b v="0"/>
    <n v="44"/>
    <b v="1"/>
    <s v="theater/plays"/>
    <n v="1.008"/>
    <n v="113.63636363636364"/>
    <x v="1"/>
    <x v="6"/>
    <x v="3721"/>
    <d v="2014-11-05T23:28:04"/>
  </r>
  <r>
    <n v="1500"/>
    <n v="1668"/>
    <x v="0"/>
    <x v="5"/>
    <s v="CAD"/>
    <n v="1455231540"/>
    <n v="1452614847"/>
    <b v="0"/>
    <n v="35"/>
    <b v="1"/>
    <s v="theater/plays"/>
    <n v="1.1120000000000001"/>
    <n v="42.857142857142854"/>
    <x v="1"/>
    <x v="6"/>
    <x v="3722"/>
    <d v="2016-02-11T22:59:00"/>
  </r>
  <r>
    <n v="4500"/>
    <n v="4592"/>
    <x v="0"/>
    <x v="1"/>
    <s v="GBP"/>
    <n v="1417374262"/>
    <n v="1414778662"/>
    <b v="0"/>
    <n v="63"/>
    <b v="1"/>
    <s v="theater/plays"/>
    <n v="1.0204444444444445"/>
    <n v="71.428571428571431"/>
    <x v="1"/>
    <x v="6"/>
    <x v="3723"/>
    <d v="2014-11-30T19:04:22"/>
  </r>
  <r>
    <n v="4300"/>
    <n v="4409.55"/>
    <x v="0"/>
    <x v="1"/>
    <s v="GBP"/>
    <n v="1462402800"/>
    <n v="1459856860"/>
    <b v="0"/>
    <n v="89"/>
    <b v="1"/>
    <s v="theater/plays"/>
    <n v="1.0254767441860466"/>
    <n v="48.314606741573037"/>
    <x v="1"/>
    <x v="6"/>
    <x v="3724"/>
    <d v="2016-05-04T23:00:00"/>
  </r>
  <r>
    <n v="300"/>
    <n v="381"/>
    <x v="0"/>
    <x v="1"/>
    <s v="GBP"/>
    <n v="1455831000"/>
    <n v="1454366467"/>
    <b v="0"/>
    <n v="15"/>
    <b v="1"/>
    <s v="theater/plays"/>
    <n v="1.27"/>
    <n v="20"/>
    <x v="1"/>
    <x v="6"/>
    <x v="3725"/>
    <d v="2016-02-18T21:30:00"/>
  </r>
  <r>
    <n v="850"/>
    <n v="2879"/>
    <x v="0"/>
    <x v="0"/>
    <s v="USD"/>
    <n v="1461963600"/>
    <n v="1459567371"/>
    <b v="0"/>
    <n v="46"/>
    <b v="1"/>
    <s v="theater/plays"/>
    <n v="3.3870588235294119"/>
    <n v="18.478260869565219"/>
    <x v="1"/>
    <x v="6"/>
    <x v="3726"/>
    <d v="2016-04-29T21:00:00"/>
  </r>
  <r>
    <n v="2000"/>
    <n v="2015"/>
    <x v="0"/>
    <x v="0"/>
    <s v="USD"/>
    <n v="1476939300"/>
    <n v="1474273294"/>
    <b v="0"/>
    <n v="33"/>
    <b v="1"/>
    <s v="theater/plays"/>
    <n v="1.0075000000000001"/>
    <n v="60.606060606060609"/>
    <x v="1"/>
    <x v="6"/>
    <x v="3727"/>
    <d v="2016-10-20T04:55:00"/>
  </r>
  <r>
    <n v="20000"/>
    <n v="1862"/>
    <x v="2"/>
    <x v="0"/>
    <s v="USD"/>
    <n v="1439957176"/>
    <n v="1437365176"/>
    <b v="0"/>
    <n v="31"/>
    <b v="0"/>
    <s v="theater/plays"/>
    <n v="9.3100000000000002E-2"/>
    <n v="645.16129032258061"/>
    <x v="1"/>
    <x v="6"/>
    <x v="3728"/>
    <d v="2015-08-19T04:06:16"/>
  </r>
  <r>
    <n v="5000"/>
    <n v="362"/>
    <x v="2"/>
    <x v="0"/>
    <s v="USD"/>
    <n v="1427082912"/>
    <n v="1423198512"/>
    <b v="0"/>
    <n v="5"/>
    <b v="0"/>
    <s v="theater/plays"/>
    <n v="7.2400000000000006E-2"/>
    <n v="1000"/>
    <x v="1"/>
    <x v="6"/>
    <x v="3729"/>
    <d v="2015-03-23T03:55:12"/>
  </r>
  <r>
    <n v="1000"/>
    <n v="100"/>
    <x v="2"/>
    <x v="0"/>
    <s v="USD"/>
    <n v="1439828159"/>
    <n v="1437236159"/>
    <b v="0"/>
    <n v="1"/>
    <b v="0"/>
    <s v="theater/plays"/>
    <n v="0.1"/>
    <n v="1000"/>
    <x v="1"/>
    <x v="6"/>
    <x v="3730"/>
    <d v="2015-08-17T16:15:59"/>
  </r>
  <r>
    <n v="5500"/>
    <n v="620"/>
    <x v="2"/>
    <x v="0"/>
    <s v="USD"/>
    <n v="1420860180"/>
    <n v="1418234646"/>
    <b v="0"/>
    <n v="12"/>
    <b v="0"/>
    <s v="theater/plays"/>
    <n v="0.11272727272727273"/>
    <n v="458.33333333333331"/>
    <x v="1"/>
    <x v="6"/>
    <x v="3731"/>
    <d v="2015-01-10T03:23:00"/>
  </r>
  <r>
    <n v="850"/>
    <n v="131"/>
    <x v="2"/>
    <x v="9"/>
    <s v="EUR"/>
    <n v="1422100800"/>
    <n v="1416932133"/>
    <b v="0"/>
    <n v="4"/>
    <b v="0"/>
    <s v="theater/plays"/>
    <n v="0.15411764705882353"/>
    <n v="212.5"/>
    <x v="1"/>
    <x v="6"/>
    <x v="3732"/>
    <d v="2015-01-24T12:00:00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1500"/>
    <n v="427"/>
    <x v="2"/>
    <x v="0"/>
    <s v="USD"/>
    <n v="1432589896"/>
    <n v="1427405896"/>
    <b v="0"/>
    <n v="7"/>
    <b v="0"/>
    <s v="theater/plays"/>
    <n v="0.28466666666666668"/>
    <n v="214.28571428571428"/>
    <x v="1"/>
    <x v="6"/>
    <x v="3734"/>
    <d v="2015-05-25T21:38:16"/>
  </r>
  <r>
    <n v="150"/>
    <n v="20"/>
    <x v="2"/>
    <x v="1"/>
    <s v="GBP"/>
    <n v="1432831089"/>
    <n v="1430239089"/>
    <b v="0"/>
    <n v="2"/>
    <b v="0"/>
    <s v="theater/plays"/>
    <n v="0.13333333333333333"/>
    <n v="75"/>
    <x v="1"/>
    <x v="6"/>
    <x v="3735"/>
    <d v="2015-05-28T16:38:09"/>
  </r>
  <r>
    <n v="1500"/>
    <n v="10"/>
    <x v="2"/>
    <x v="1"/>
    <s v="GBP"/>
    <n v="1427133600"/>
    <n v="1423847093"/>
    <b v="0"/>
    <n v="1"/>
    <b v="0"/>
    <s v="theater/plays"/>
    <n v="6.6666666666666671E-3"/>
    <n v="1500"/>
    <x v="1"/>
    <x v="6"/>
    <x v="3736"/>
    <d v="2015-03-23T18:00:00"/>
  </r>
  <r>
    <n v="700"/>
    <n v="150"/>
    <x v="2"/>
    <x v="0"/>
    <s v="USD"/>
    <n v="1447311540"/>
    <n v="1445358903"/>
    <b v="0"/>
    <n v="4"/>
    <b v="0"/>
    <s v="theater/plays"/>
    <n v="0.21428571428571427"/>
    <n v="175"/>
    <x v="1"/>
    <x v="6"/>
    <x v="3737"/>
    <d v="2015-11-12T06:59:00"/>
  </r>
  <r>
    <n v="1500"/>
    <n v="270"/>
    <x v="2"/>
    <x v="1"/>
    <s v="GBP"/>
    <n v="1405461600"/>
    <n v="1403562705"/>
    <b v="0"/>
    <n v="6"/>
    <b v="0"/>
    <s v="theater/plays"/>
    <n v="0.18"/>
    <n v="250"/>
    <x v="1"/>
    <x v="6"/>
    <x v="3738"/>
    <d v="2014-07-15T22:00:00"/>
  </r>
  <r>
    <n v="4000"/>
    <n v="805"/>
    <x v="2"/>
    <x v="1"/>
    <s v="GBP"/>
    <n v="1468752468"/>
    <n v="1467024468"/>
    <b v="0"/>
    <n v="8"/>
    <b v="0"/>
    <s v="theater/plays"/>
    <n v="0.20125000000000001"/>
    <n v="500"/>
    <x v="1"/>
    <x v="6"/>
    <x v="3739"/>
    <d v="2016-07-17T10:47:48"/>
  </r>
  <r>
    <n v="2000"/>
    <n v="358"/>
    <x v="2"/>
    <x v="0"/>
    <s v="USD"/>
    <n v="1407808438"/>
    <n v="1405217355"/>
    <b v="0"/>
    <n v="14"/>
    <b v="0"/>
    <s v="theater/plays"/>
    <n v="0.17899999999999999"/>
    <n v="142.85714285714286"/>
    <x v="1"/>
    <x v="6"/>
    <x v="3740"/>
    <d v="2014-08-12T01:53:58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5000"/>
    <n v="100"/>
    <x v="2"/>
    <x v="0"/>
    <s v="USD"/>
    <n v="1409980144"/>
    <n v="1407388144"/>
    <b v="0"/>
    <n v="4"/>
    <b v="0"/>
    <s v="theater/plays"/>
    <n v="0.02"/>
    <n v="1250"/>
    <x v="1"/>
    <x v="6"/>
    <x v="3742"/>
    <d v="2014-09-06T05:09:04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100"/>
    <n v="10"/>
    <x v="2"/>
    <x v="0"/>
    <s v="USD"/>
    <n v="1407689102"/>
    <n v="1405097102"/>
    <b v="0"/>
    <n v="1"/>
    <b v="0"/>
    <s v="theater/plays"/>
    <n v="0.1"/>
    <n v="100"/>
    <x v="1"/>
    <x v="6"/>
    <x v="3745"/>
    <d v="2014-08-10T16:45:02"/>
  </r>
  <r>
    <n v="8500"/>
    <n v="202"/>
    <x v="2"/>
    <x v="0"/>
    <s v="USD"/>
    <n v="1475918439"/>
    <n v="1473326439"/>
    <b v="0"/>
    <n v="1"/>
    <b v="0"/>
    <s v="theater/plays"/>
    <n v="2.3764705882352941E-2"/>
    <n v="8500"/>
    <x v="1"/>
    <x v="6"/>
    <x v="3746"/>
    <d v="2016-10-08T09:20:39"/>
  </r>
  <r>
    <n v="2500"/>
    <n v="25"/>
    <x v="2"/>
    <x v="1"/>
    <s v="GBP"/>
    <n v="1436137140"/>
    <n v="1433833896"/>
    <b v="0"/>
    <n v="1"/>
    <b v="0"/>
    <s v="theater/plays"/>
    <n v="0.01"/>
    <n v="2500"/>
    <x v="1"/>
    <x v="6"/>
    <x v="3747"/>
    <d v="2015-07-05T22:59:00"/>
  </r>
  <r>
    <n v="5000"/>
    <n v="5176"/>
    <x v="0"/>
    <x v="0"/>
    <s v="USD"/>
    <n v="1455602340"/>
    <n v="1453827436"/>
    <b v="0"/>
    <n v="52"/>
    <b v="1"/>
    <s v="theater/musical"/>
    <n v="1.0351999999999999"/>
    <n v="96.15384615384616"/>
    <x v="1"/>
    <x v="40"/>
    <x v="3748"/>
    <d v="2016-02-16T05:59:00"/>
  </r>
  <r>
    <n v="500"/>
    <n v="525"/>
    <x v="0"/>
    <x v="0"/>
    <s v="USD"/>
    <n v="1461902340"/>
    <n v="1459220588"/>
    <b v="0"/>
    <n v="7"/>
    <b v="1"/>
    <s v="theater/musical"/>
    <n v="1.05"/>
    <n v="71.428571428571431"/>
    <x v="1"/>
    <x v="40"/>
    <x v="3749"/>
    <d v="2016-04-29T03:59:00"/>
  </r>
  <r>
    <n v="6000"/>
    <n v="6027"/>
    <x v="0"/>
    <x v="0"/>
    <s v="USD"/>
    <n v="1423555140"/>
    <n v="1421105608"/>
    <b v="0"/>
    <n v="28"/>
    <b v="1"/>
    <s v="theater/musical"/>
    <n v="1.0044999999999999"/>
    <n v="214.28571428571428"/>
    <x v="1"/>
    <x v="40"/>
    <x v="3750"/>
    <d v="2015-02-10T07:59:00"/>
  </r>
  <r>
    <n v="1000"/>
    <n v="1326"/>
    <x v="0"/>
    <x v="0"/>
    <s v="USD"/>
    <n v="1459641073"/>
    <n v="1454460673"/>
    <b v="0"/>
    <n v="11"/>
    <b v="1"/>
    <s v="theater/musical"/>
    <n v="1.3260000000000001"/>
    <n v="90.909090909090907"/>
    <x v="1"/>
    <x v="40"/>
    <x v="3751"/>
    <d v="2016-04-02T23:51:13"/>
  </r>
  <r>
    <n v="500"/>
    <n v="565"/>
    <x v="0"/>
    <x v="1"/>
    <s v="GBP"/>
    <n v="1476651600"/>
    <n v="1473189335"/>
    <b v="0"/>
    <n v="15"/>
    <b v="1"/>
    <s v="theater/musical"/>
    <n v="1.1299999999999999"/>
    <n v="33.333333333333336"/>
    <x v="1"/>
    <x v="40"/>
    <x v="3752"/>
    <d v="2016-10-16T21:00:00"/>
  </r>
  <r>
    <n v="5000"/>
    <n v="5167"/>
    <x v="0"/>
    <x v="0"/>
    <s v="USD"/>
    <n v="1433289600"/>
    <n v="1430768800"/>
    <b v="0"/>
    <n v="30"/>
    <b v="1"/>
    <s v="theater/musical"/>
    <n v="1.0334000000000001"/>
    <n v="166.66666666666666"/>
    <x v="1"/>
    <x v="40"/>
    <x v="3753"/>
    <d v="2015-06-03T00:00:00"/>
  </r>
  <r>
    <n v="2500"/>
    <n v="3000"/>
    <x v="0"/>
    <x v="0"/>
    <s v="USD"/>
    <n v="1406350740"/>
    <n v="1403125737"/>
    <b v="0"/>
    <n v="27"/>
    <b v="1"/>
    <s v="theater/musical"/>
    <n v="1.2"/>
    <n v="92.592592592592595"/>
    <x v="1"/>
    <x v="40"/>
    <x v="3754"/>
    <d v="2014-07-26T04:59:00"/>
  </r>
  <r>
    <n v="550"/>
    <n v="713"/>
    <x v="0"/>
    <x v="1"/>
    <s v="GBP"/>
    <n v="1460753307"/>
    <n v="1458161307"/>
    <b v="0"/>
    <n v="28"/>
    <b v="1"/>
    <s v="theater/musical"/>
    <n v="1.2963636363636364"/>
    <n v="19.642857142857142"/>
    <x v="1"/>
    <x v="40"/>
    <x v="3755"/>
    <d v="2016-04-15T20:48:27"/>
  </r>
  <r>
    <n v="4500"/>
    <n v="4550"/>
    <x v="0"/>
    <x v="0"/>
    <s v="USD"/>
    <n v="1402515198"/>
    <n v="1399923198"/>
    <b v="0"/>
    <n v="17"/>
    <b v="1"/>
    <s v="theater/musical"/>
    <n v="1.0111111111111111"/>
    <n v="264.70588235294116"/>
    <x v="1"/>
    <x v="40"/>
    <x v="3756"/>
    <d v="2014-06-11T19:33:18"/>
  </r>
  <r>
    <n v="3500"/>
    <n v="3798"/>
    <x v="0"/>
    <x v="0"/>
    <s v="USD"/>
    <n v="1417465515"/>
    <n v="1415737515"/>
    <b v="0"/>
    <n v="50"/>
    <b v="1"/>
    <s v="theater/musical"/>
    <n v="1.0851428571428572"/>
    <n v="70"/>
    <x v="1"/>
    <x v="40"/>
    <x v="3757"/>
    <d v="2014-12-01T20:25:15"/>
  </r>
  <r>
    <n v="1500"/>
    <n v="1535"/>
    <x v="0"/>
    <x v="0"/>
    <s v="USD"/>
    <n v="1400475600"/>
    <n v="1397819938"/>
    <b v="0"/>
    <n v="26"/>
    <b v="1"/>
    <s v="theater/musical"/>
    <n v="1.0233333333333334"/>
    <n v="57.692307692307693"/>
    <x v="1"/>
    <x v="40"/>
    <x v="3758"/>
    <d v="2014-05-19T05:00:00"/>
  </r>
  <r>
    <n v="4000"/>
    <n v="4409.7700000000004"/>
    <x v="0"/>
    <x v="0"/>
    <s v="USD"/>
    <n v="1440556553"/>
    <n v="1435372553"/>
    <b v="0"/>
    <n v="88"/>
    <b v="1"/>
    <s v="theater/musical"/>
    <n v="1.1024425000000002"/>
    <n v="45.454545454545453"/>
    <x v="1"/>
    <x v="40"/>
    <x v="3759"/>
    <d v="2015-08-26T02:35:53"/>
  </r>
  <r>
    <n v="5000"/>
    <n v="5050.7700000000004"/>
    <x v="0"/>
    <x v="0"/>
    <s v="USD"/>
    <n v="1399293386"/>
    <n v="1397133386"/>
    <b v="0"/>
    <n v="91"/>
    <b v="1"/>
    <s v="theater/musical"/>
    <n v="1.010154"/>
    <n v="54.945054945054942"/>
    <x v="1"/>
    <x v="40"/>
    <x v="3760"/>
    <d v="2014-05-05T12:36:26"/>
  </r>
  <r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1250"/>
    <n v="1328"/>
    <x v="0"/>
    <x v="1"/>
    <s v="GBP"/>
    <n v="1438543889"/>
    <n v="1436383889"/>
    <b v="0"/>
    <n v="28"/>
    <b v="1"/>
    <s v="theater/musical"/>
    <n v="1.0624"/>
    <n v="44.642857142857146"/>
    <x v="1"/>
    <x v="40"/>
    <x v="3762"/>
    <d v="2015-08-02T19:31:29"/>
  </r>
  <r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7000"/>
    <n v="7942"/>
    <x v="0"/>
    <x v="0"/>
    <s v="USD"/>
    <n v="1406745482"/>
    <n v="1404153482"/>
    <b v="0"/>
    <n v="107"/>
    <b v="1"/>
    <s v="theater/musical"/>
    <n v="1.1345714285714286"/>
    <n v="65.420560747663558"/>
    <x v="1"/>
    <x v="40"/>
    <x v="3765"/>
    <d v="2014-07-30T18:38:02"/>
  </r>
  <r>
    <n v="10000"/>
    <n v="10265.01"/>
    <x v="0"/>
    <x v="0"/>
    <s v="USD"/>
    <n v="1404360045"/>
    <n v="1401336045"/>
    <b v="0"/>
    <n v="96"/>
    <b v="1"/>
    <s v="theater/musical"/>
    <n v="1.0265010000000001"/>
    <n v="104.16666666666667"/>
    <x v="1"/>
    <x v="40"/>
    <x v="3766"/>
    <d v="2014-07-03T04:00:45"/>
  </r>
  <r>
    <n v="2000"/>
    <n v="2335"/>
    <x v="0"/>
    <x v="0"/>
    <s v="USD"/>
    <n v="1425185940"/>
    <n v="1423960097"/>
    <b v="0"/>
    <n v="56"/>
    <b v="1"/>
    <s v="theater/musical"/>
    <n v="1.1675"/>
    <n v="35.714285714285715"/>
    <x v="1"/>
    <x v="40"/>
    <x v="3767"/>
    <d v="2015-03-01T04:59:00"/>
  </r>
  <r>
    <n v="4000"/>
    <n v="4306.1099999999997"/>
    <x v="0"/>
    <x v="0"/>
    <s v="USD"/>
    <n v="1402594090"/>
    <n v="1400002090"/>
    <b v="0"/>
    <n v="58"/>
    <b v="1"/>
    <s v="theater/musical"/>
    <n v="1.0765274999999999"/>
    <n v="68.965517241379317"/>
    <x v="1"/>
    <x v="40"/>
    <x v="3768"/>
    <d v="2014-06-12T17:28:10"/>
  </r>
  <r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1000"/>
    <n v="1460"/>
    <x v="0"/>
    <x v="0"/>
    <s v="USD"/>
    <n v="1463529600"/>
    <n v="1462307652"/>
    <b v="0"/>
    <n v="38"/>
    <b v="1"/>
    <s v="theater/musical"/>
    <n v="1.46"/>
    <n v="26.315789473684209"/>
    <x v="1"/>
    <x v="40"/>
    <x v="3771"/>
    <d v="2016-05-18T00:00:00"/>
  </r>
  <r>
    <n v="5000"/>
    <n v="5510"/>
    <x v="0"/>
    <x v="0"/>
    <s v="USD"/>
    <n v="1480399200"/>
    <n v="1478616506"/>
    <b v="0"/>
    <n v="33"/>
    <b v="1"/>
    <s v="theater/musical"/>
    <n v="1.1020000000000001"/>
    <n v="151.5151515151515"/>
    <x v="1"/>
    <x v="40"/>
    <x v="3772"/>
    <d v="2016-11-29T06:00:00"/>
  </r>
  <r>
    <n v="5000"/>
    <n v="5410"/>
    <x v="0"/>
    <x v="0"/>
    <s v="USD"/>
    <n v="1479175680"/>
    <n v="1476317247"/>
    <b v="0"/>
    <n v="57"/>
    <b v="1"/>
    <s v="theater/musical"/>
    <n v="1.0820000000000001"/>
    <n v="87.719298245614041"/>
    <x v="1"/>
    <x v="40"/>
    <x v="3773"/>
    <d v="2016-11-15T02:08:00"/>
  </r>
  <r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2000"/>
    <n v="2005"/>
    <x v="0"/>
    <x v="0"/>
    <s v="USD"/>
    <n v="1428552000"/>
    <n v="1426199843"/>
    <b v="0"/>
    <n v="14"/>
    <b v="1"/>
    <s v="theater/musical"/>
    <n v="1.0024999999999999"/>
    <n v="142.85714285714286"/>
    <x v="1"/>
    <x v="40"/>
    <x v="3775"/>
    <d v="2015-04-09T04:00:00"/>
  </r>
  <r>
    <n v="8000"/>
    <n v="8537"/>
    <x v="0"/>
    <x v="0"/>
    <s v="USD"/>
    <n v="1406854800"/>
    <n v="1403599778"/>
    <b v="0"/>
    <n v="94"/>
    <b v="1"/>
    <s v="theater/musical"/>
    <n v="1.0671250000000001"/>
    <n v="85.106382978723403"/>
    <x v="1"/>
    <x v="40"/>
    <x v="3776"/>
    <d v="2014-08-01T01:00:00"/>
  </r>
  <r>
    <n v="2000"/>
    <n v="2864"/>
    <x v="0"/>
    <x v="0"/>
    <s v="USD"/>
    <n v="1411790400"/>
    <n v="1409884821"/>
    <b v="0"/>
    <n v="59"/>
    <b v="1"/>
    <s v="theater/musical"/>
    <n v="1.4319999999999999"/>
    <n v="33.898305084745765"/>
    <x v="1"/>
    <x v="40"/>
    <x v="3777"/>
    <d v="2014-09-27T04:00:00"/>
  </r>
  <r>
    <n v="2400"/>
    <n v="2521"/>
    <x v="0"/>
    <x v="0"/>
    <s v="USD"/>
    <n v="1423942780"/>
    <n v="1418758780"/>
    <b v="0"/>
    <n v="36"/>
    <b v="1"/>
    <s v="theater/musical"/>
    <n v="1.0504166666666668"/>
    <n v="66.666666666666671"/>
    <x v="1"/>
    <x v="40"/>
    <x v="3778"/>
    <d v="2015-02-14T19:39:40"/>
  </r>
  <r>
    <n v="15000"/>
    <n v="15597"/>
    <x v="0"/>
    <x v="0"/>
    <s v="USD"/>
    <n v="1459010340"/>
    <n v="1456421940"/>
    <b v="0"/>
    <n v="115"/>
    <b v="1"/>
    <s v="theater/musical"/>
    <n v="1.0398000000000001"/>
    <n v="130.43478260869566"/>
    <x v="1"/>
    <x v="40"/>
    <x v="3779"/>
    <d v="2016-03-26T16:39:00"/>
  </r>
  <r>
    <n v="2500"/>
    <n v="3000"/>
    <x v="0"/>
    <x v="0"/>
    <s v="USD"/>
    <n v="1436817960"/>
    <n v="1433999785"/>
    <b v="0"/>
    <n v="30"/>
    <b v="1"/>
    <s v="theater/musical"/>
    <n v="1.2"/>
    <n v="83.333333333333329"/>
    <x v="1"/>
    <x v="40"/>
    <x v="3780"/>
    <d v="2015-07-13T20:06:00"/>
  </r>
  <r>
    <n v="4500"/>
    <n v="4935"/>
    <x v="0"/>
    <x v="0"/>
    <s v="USD"/>
    <n v="1410210685"/>
    <n v="1408050685"/>
    <b v="0"/>
    <n v="52"/>
    <b v="1"/>
    <s v="theater/musical"/>
    <n v="1.0966666666666667"/>
    <n v="86.538461538461533"/>
    <x v="1"/>
    <x v="40"/>
    <x v="3781"/>
    <d v="2014-09-08T21:11:25"/>
  </r>
  <r>
    <n v="2000"/>
    <n v="2035"/>
    <x v="0"/>
    <x v="1"/>
    <s v="GBP"/>
    <n v="1469401200"/>
    <n v="1466887297"/>
    <b v="0"/>
    <n v="27"/>
    <b v="1"/>
    <s v="theater/musical"/>
    <n v="1.0175000000000001"/>
    <n v="74.074074074074076"/>
    <x v="1"/>
    <x v="40"/>
    <x v="3782"/>
    <d v="2016-07-24T23:00:00"/>
  </r>
  <r>
    <n v="1200"/>
    <n v="1547"/>
    <x v="0"/>
    <x v="0"/>
    <s v="USD"/>
    <n v="1458057600"/>
    <n v="1455938520"/>
    <b v="0"/>
    <n v="24"/>
    <b v="1"/>
    <s v="theater/musical"/>
    <n v="1.2891666666666666"/>
    <n v="50"/>
    <x v="1"/>
    <x v="40"/>
    <x v="3783"/>
    <d v="2016-03-15T16:00:00"/>
  </r>
  <r>
    <n v="1000"/>
    <n v="1150"/>
    <x v="0"/>
    <x v="5"/>
    <s v="CAD"/>
    <n v="1468193532"/>
    <n v="1465601532"/>
    <b v="0"/>
    <n v="10"/>
    <b v="1"/>
    <s v="theater/musical"/>
    <n v="1.1499999999999999"/>
    <n v="100"/>
    <x v="1"/>
    <x v="40"/>
    <x v="3784"/>
    <d v="2016-07-10T23:32:12"/>
  </r>
  <r>
    <n v="2000"/>
    <n v="3015"/>
    <x v="0"/>
    <x v="1"/>
    <s v="GBP"/>
    <n v="1470132180"/>
    <n v="1467040769"/>
    <b v="0"/>
    <n v="30"/>
    <b v="1"/>
    <s v="theater/musical"/>
    <n v="1.5075000000000001"/>
    <n v="66.666666666666671"/>
    <x v="1"/>
    <x v="40"/>
    <x v="3785"/>
    <d v="2016-08-02T10:03:00"/>
  </r>
  <r>
    <n v="6000"/>
    <n v="6658"/>
    <x v="0"/>
    <x v="0"/>
    <s v="USD"/>
    <n v="1464310475"/>
    <n v="1461718475"/>
    <b v="0"/>
    <n v="71"/>
    <b v="1"/>
    <s v="theater/musical"/>
    <n v="1.1096666666666666"/>
    <n v="84.507042253521121"/>
    <x v="1"/>
    <x v="40"/>
    <x v="3786"/>
    <d v="2016-05-27T00:54:35"/>
  </r>
  <r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  <x v="3787"/>
    <d v="2015-07-11T03:59:00"/>
  </r>
  <r>
    <n v="75000"/>
    <n v="500"/>
    <x v="2"/>
    <x v="0"/>
    <s v="USD"/>
    <n v="1450887480"/>
    <n v="1448469719"/>
    <b v="0"/>
    <n v="1"/>
    <b v="0"/>
    <s v="theater/musical"/>
    <n v="6.6666666666666671E-3"/>
    <n v="75000"/>
    <x v="1"/>
    <x v="40"/>
    <x v="3788"/>
    <d v="2015-12-23T16:18:00"/>
  </r>
  <r>
    <n v="3550"/>
    <n v="116"/>
    <x v="2"/>
    <x v="1"/>
    <s v="GBP"/>
    <n v="1434395418"/>
    <n v="1431630618"/>
    <b v="0"/>
    <n v="4"/>
    <b v="0"/>
    <s v="theater/musical"/>
    <n v="3.267605633802817E-2"/>
    <n v="887.5"/>
    <x v="1"/>
    <x v="40"/>
    <x v="3789"/>
    <d v="2015-06-15T19:10:18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12500"/>
    <n v="35"/>
    <x v="2"/>
    <x v="0"/>
    <s v="USD"/>
    <n v="1436957022"/>
    <n v="1434365022"/>
    <b v="0"/>
    <n v="2"/>
    <b v="0"/>
    <s v="theater/musical"/>
    <n v="2.8E-3"/>
    <n v="6250"/>
    <x v="1"/>
    <x v="40"/>
    <x v="3792"/>
    <d v="2015-07-15T10:43:42"/>
  </r>
  <r>
    <n v="7000"/>
    <n v="4176"/>
    <x v="2"/>
    <x v="0"/>
    <s v="USD"/>
    <n v="1418769129"/>
    <n v="1416954729"/>
    <b v="0"/>
    <n v="24"/>
    <b v="0"/>
    <s v="theater/musical"/>
    <n v="0.59657142857142853"/>
    <n v="291.66666666666669"/>
    <x v="1"/>
    <x v="40"/>
    <x v="3793"/>
    <d v="2014-12-16T22:32:09"/>
  </r>
  <r>
    <n v="5000"/>
    <n v="50"/>
    <x v="2"/>
    <x v="1"/>
    <s v="GBP"/>
    <n v="1433685354"/>
    <n v="1431093354"/>
    <b v="0"/>
    <n v="1"/>
    <b v="0"/>
    <s v="theater/musical"/>
    <n v="0.01"/>
    <n v="5000"/>
    <x v="1"/>
    <x v="40"/>
    <x v="3794"/>
    <d v="2015-06-07T13:55:54"/>
  </r>
  <r>
    <n v="600"/>
    <n v="10"/>
    <x v="2"/>
    <x v="1"/>
    <s v="GBP"/>
    <n v="1440801000"/>
    <n v="1437042490"/>
    <b v="0"/>
    <n v="2"/>
    <b v="0"/>
    <s v="theater/musical"/>
    <n v="1.6666666666666666E-2"/>
    <n v="300"/>
    <x v="1"/>
    <x v="40"/>
    <x v="3795"/>
    <d v="2015-08-28T22:30:00"/>
  </r>
  <r>
    <n v="22500"/>
    <n v="1"/>
    <x v="2"/>
    <x v="0"/>
    <s v="USD"/>
    <n v="1484354556"/>
    <n v="1479170556"/>
    <b v="0"/>
    <n v="1"/>
    <b v="0"/>
    <s v="theater/musical"/>
    <n v="4.4444444444444447E-5"/>
    <n v="22500"/>
    <x v="1"/>
    <x v="40"/>
    <x v="3796"/>
    <d v="2017-01-14T00:42:36"/>
  </r>
  <r>
    <n v="6000"/>
    <n v="5380"/>
    <x v="2"/>
    <x v="0"/>
    <s v="USD"/>
    <n v="1429564165"/>
    <n v="1426972165"/>
    <b v="0"/>
    <n v="37"/>
    <b v="0"/>
    <s v="theater/musical"/>
    <n v="0.89666666666666661"/>
    <n v="162.16216216216216"/>
    <x v="1"/>
    <x v="40"/>
    <x v="3797"/>
    <d v="2015-04-20T21:09:25"/>
  </r>
  <r>
    <n v="70000"/>
    <n v="1025"/>
    <x v="2"/>
    <x v="0"/>
    <s v="USD"/>
    <n v="1407691248"/>
    <n v="1405099248"/>
    <b v="0"/>
    <n v="5"/>
    <b v="0"/>
    <s v="theater/musical"/>
    <n v="1.4642857142857143E-2"/>
    <n v="14000"/>
    <x v="1"/>
    <x v="40"/>
    <x v="3798"/>
    <d v="2014-08-10T17:20:48"/>
  </r>
  <r>
    <n v="10000"/>
    <n v="402"/>
    <x v="2"/>
    <x v="0"/>
    <s v="USD"/>
    <n v="1457734843"/>
    <n v="1455142843"/>
    <b v="0"/>
    <n v="4"/>
    <b v="0"/>
    <s v="theater/musical"/>
    <n v="4.02E-2"/>
    <n v="2500"/>
    <x v="1"/>
    <x v="40"/>
    <x v="3799"/>
    <d v="2016-03-11T22:20:43"/>
  </r>
  <r>
    <n v="22000"/>
    <n v="881"/>
    <x v="2"/>
    <x v="0"/>
    <s v="USD"/>
    <n v="1420952340"/>
    <n v="1418146883"/>
    <b v="0"/>
    <n v="16"/>
    <b v="0"/>
    <s v="theater/musical"/>
    <n v="4.0045454545454544E-2"/>
    <n v="1375"/>
    <x v="1"/>
    <x v="40"/>
    <x v="3800"/>
    <d v="2015-01-11T04:59:00"/>
  </r>
  <r>
    <n v="5000"/>
    <n v="426"/>
    <x v="2"/>
    <x v="0"/>
    <s v="USD"/>
    <n v="1420215216"/>
    <n v="1417536816"/>
    <b v="0"/>
    <n v="9"/>
    <b v="0"/>
    <s v="theater/musical"/>
    <n v="8.5199999999999998E-2"/>
    <n v="555.55555555555554"/>
    <x v="1"/>
    <x v="40"/>
    <x v="3801"/>
    <d v="2015-01-02T16:13:36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12000"/>
    <n v="2358"/>
    <x v="2"/>
    <x v="0"/>
    <s v="USD"/>
    <n v="1457133568"/>
    <n v="1454541568"/>
    <b v="0"/>
    <n v="40"/>
    <b v="0"/>
    <s v="theater/musical"/>
    <n v="0.19650000000000001"/>
    <n v="300"/>
    <x v="1"/>
    <x v="40"/>
    <x v="3803"/>
    <d v="2016-03-04T23:19:28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150000"/>
    <n v="3"/>
    <x v="2"/>
    <x v="0"/>
    <s v="USD"/>
    <n v="1411852640"/>
    <n v="1406668640"/>
    <b v="0"/>
    <n v="2"/>
    <b v="0"/>
    <s v="theater/musical"/>
    <n v="2.0000000000000002E-5"/>
    <n v="75000"/>
    <x v="1"/>
    <x v="40"/>
    <x v="3805"/>
    <d v="2014-09-27T21:17:20"/>
  </r>
  <r>
    <n v="7500"/>
    <n v="5"/>
    <x v="2"/>
    <x v="2"/>
    <s v="AUD"/>
    <n v="1404022381"/>
    <n v="1402294381"/>
    <b v="0"/>
    <n v="1"/>
    <b v="0"/>
    <s v="theater/musical"/>
    <n v="6.6666666666666664E-4"/>
    <n v="7500"/>
    <x v="1"/>
    <x v="40"/>
    <x v="3806"/>
    <d v="2014-06-29T06:13:01"/>
  </r>
  <r>
    <n v="1500"/>
    <n v="455"/>
    <x v="2"/>
    <x v="0"/>
    <s v="USD"/>
    <n v="1428097739"/>
    <n v="1427492939"/>
    <b v="0"/>
    <n v="9"/>
    <b v="0"/>
    <s v="theater/musical"/>
    <n v="0.30333333333333334"/>
    <n v="166.66666666666666"/>
    <x v="1"/>
    <x v="40"/>
    <x v="3807"/>
    <d v="2015-04-03T21:48:59"/>
  </r>
  <r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2000"/>
    <n v="2025"/>
    <x v="0"/>
    <x v="1"/>
    <s v="GBP"/>
    <n v="1406761200"/>
    <n v="1402403907"/>
    <b v="0"/>
    <n v="38"/>
    <b v="1"/>
    <s v="theater/plays"/>
    <n v="1.0125"/>
    <n v="52.631578947368418"/>
    <x v="1"/>
    <x v="6"/>
    <x v="3809"/>
    <d v="2014-07-30T23:00:00"/>
  </r>
  <r>
    <n v="1500"/>
    <n v="1826"/>
    <x v="0"/>
    <x v="0"/>
    <s v="USD"/>
    <n v="1426965758"/>
    <n v="1424377358"/>
    <b v="0"/>
    <n v="26"/>
    <b v="1"/>
    <s v="theater/plays"/>
    <n v="1.2173333333333334"/>
    <n v="57.692307692307693"/>
    <x v="1"/>
    <x v="6"/>
    <x v="3810"/>
    <d v="2015-03-21T19:22:38"/>
  </r>
  <r>
    <n v="250"/>
    <n v="825"/>
    <x v="0"/>
    <x v="1"/>
    <s v="GBP"/>
    <n v="1464692400"/>
    <n v="1461769373"/>
    <b v="0"/>
    <n v="19"/>
    <b v="1"/>
    <s v="theater/plays"/>
    <n v="3.3"/>
    <n v="13.157894736842104"/>
    <x v="1"/>
    <x v="6"/>
    <x v="3811"/>
    <d v="2016-05-31T11:00:00"/>
  </r>
  <r>
    <n v="2000"/>
    <n v="2191"/>
    <x v="0"/>
    <x v="5"/>
    <s v="CAD"/>
    <n v="1433131140"/>
    <n v="1429120908"/>
    <b v="0"/>
    <n v="11"/>
    <b v="1"/>
    <s v="theater/plays"/>
    <n v="1.0954999999999999"/>
    <n v="181.81818181818181"/>
    <x v="1"/>
    <x v="6"/>
    <x v="3812"/>
    <d v="2015-06-01T03:59:00"/>
  </r>
  <r>
    <n v="2100"/>
    <n v="2119.9899999999998"/>
    <x v="0"/>
    <x v="0"/>
    <s v="USD"/>
    <n v="1465940580"/>
    <n v="1462603021"/>
    <b v="0"/>
    <n v="27"/>
    <b v="1"/>
    <s v="theater/plays"/>
    <n v="1.0095190476190474"/>
    <n v="77.777777777777771"/>
    <x v="1"/>
    <x v="6"/>
    <x v="3813"/>
    <d v="2016-06-14T21:43:00"/>
  </r>
  <r>
    <n v="1500"/>
    <n v="2102"/>
    <x v="0"/>
    <x v="0"/>
    <s v="USD"/>
    <n v="1427860740"/>
    <n v="1424727712"/>
    <b v="0"/>
    <n v="34"/>
    <b v="1"/>
    <s v="theater/plays"/>
    <n v="1.4013333333333333"/>
    <n v="44.117647058823529"/>
    <x v="1"/>
    <x v="6"/>
    <x v="3814"/>
    <d v="2015-04-01T03:59:00"/>
  </r>
  <r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23:00:00"/>
  </r>
  <r>
    <n v="1500"/>
    <n v="1788.57"/>
    <x v="0"/>
    <x v="0"/>
    <s v="USD"/>
    <n v="1405614823"/>
    <n v="1403022823"/>
    <b v="0"/>
    <n v="37"/>
    <b v="1"/>
    <s v="theater/plays"/>
    <n v="1.19238"/>
    <n v="40.54054054054054"/>
    <x v="1"/>
    <x v="6"/>
    <x v="3816"/>
    <d v="2014-07-17T16:33:43"/>
  </r>
  <r>
    <n v="2000"/>
    <n v="2145"/>
    <x v="0"/>
    <x v="0"/>
    <s v="USD"/>
    <n v="1445659140"/>
    <n v="1444236216"/>
    <b v="0"/>
    <n v="20"/>
    <b v="1"/>
    <s v="theater/plays"/>
    <n v="1.0725"/>
    <n v="100"/>
    <x v="1"/>
    <x v="6"/>
    <x v="3817"/>
    <d v="2015-10-24T03:59:00"/>
  </r>
  <r>
    <n v="250"/>
    <n v="570"/>
    <x v="0"/>
    <x v="0"/>
    <s v="USD"/>
    <n v="1426187582"/>
    <n v="1423599182"/>
    <b v="0"/>
    <n v="10"/>
    <b v="1"/>
    <s v="theater/plays"/>
    <n v="2.2799999999999998"/>
    <n v="25"/>
    <x v="1"/>
    <x v="6"/>
    <x v="3818"/>
    <d v="2015-03-12T19:13:02"/>
  </r>
  <r>
    <n v="1000"/>
    <n v="1064"/>
    <x v="0"/>
    <x v="0"/>
    <s v="USD"/>
    <n v="1437166920"/>
    <n v="1435554104"/>
    <b v="0"/>
    <n v="26"/>
    <b v="1"/>
    <s v="theater/plays"/>
    <n v="1.0640000000000001"/>
    <n v="38.46153846153846"/>
    <x v="1"/>
    <x v="6"/>
    <x v="3819"/>
    <d v="2015-07-17T21:02:00"/>
  </r>
  <r>
    <n v="300"/>
    <n v="430"/>
    <x v="0"/>
    <x v="1"/>
    <s v="GBP"/>
    <n v="1436110717"/>
    <n v="1433518717"/>
    <b v="0"/>
    <n v="20"/>
    <b v="1"/>
    <s v="theater/plays"/>
    <n v="1.4333333333333333"/>
    <n v="15"/>
    <x v="1"/>
    <x v="6"/>
    <x v="3820"/>
    <d v="2015-07-05T15:38:37"/>
  </r>
  <r>
    <n v="3500"/>
    <n v="3659"/>
    <x v="0"/>
    <x v="0"/>
    <s v="USD"/>
    <n v="1451881207"/>
    <n v="1449116407"/>
    <b v="0"/>
    <n v="46"/>
    <b v="1"/>
    <s v="theater/plays"/>
    <n v="1.0454285714285714"/>
    <n v="76.086956521739125"/>
    <x v="1"/>
    <x v="6"/>
    <x v="3821"/>
    <d v="2016-01-04T04:20:07"/>
  </r>
  <r>
    <n v="5000"/>
    <n v="5501"/>
    <x v="0"/>
    <x v="12"/>
    <s v="EUR"/>
    <n v="1453244340"/>
    <n v="1448136417"/>
    <b v="0"/>
    <n v="76"/>
    <b v="1"/>
    <s v="theater/plays"/>
    <n v="1.1002000000000001"/>
    <n v="65.78947368421052"/>
    <x v="1"/>
    <x v="6"/>
    <x v="3822"/>
    <d v="2016-01-19T22:59:00"/>
  </r>
  <r>
    <n v="2500"/>
    <n v="2650"/>
    <x v="0"/>
    <x v="0"/>
    <s v="USD"/>
    <n v="1437364740"/>
    <n v="1434405044"/>
    <b v="0"/>
    <n v="41"/>
    <b v="1"/>
    <s v="theater/plays"/>
    <n v="1.06"/>
    <n v="60.975609756097562"/>
    <x v="1"/>
    <x v="6"/>
    <x v="3823"/>
    <d v="2015-07-20T03:59:00"/>
  </r>
  <r>
    <n v="250"/>
    <n v="270"/>
    <x v="0"/>
    <x v="1"/>
    <s v="GBP"/>
    <n v="1470058860"/>
    <n v="1469026903"/>
    <b v="0"/>
    <n v="7"/>
    <b v="1"/>
    <s v="theater/plays"/>
    <n v="1.08"/>
    <n v="35.714285714285715"/>
    <x v="1"/>
    <x v="6"/>
    <x v="3824"/>
    <d v="2016-08-01T13:41:00"/>
  </r>
  <r>
    <n v="5000"/>
    <n v="5271"/>
    <x v="0"/>
    <x v="0"/>
    <s v="USD"/>
    <n v="1434505214"/>
    <n v="1432690814"/>
    <b v="0"/>
    <n v="49"/>
    <b v="1"/>
    <s v="theater/plays"/>
    <n v="1.0542"/>
    <n v="102.04081632653062"/>
    <x v="1"/>
    <x v="6"/>
    <x v="3825"/>
    <d v="2015-06-17T01:40:14"/>
  </r>
  <r>
    <n v="600"/>
    <n v="715"/>
    <x v="0"/>
    <x v="1"/>
    <s v="GBP"/>
    <n v="1430993394"/>
    <n v="1428401394"/>
    <b v="0"/>
    <n v="26"/>
    <b v="1"/>
    <s v="theater/plays"/>
    <n v="1.1916666666666667"/>
    <n v="23.076923076923077"/>
    <x v="1"/>
    <x v="6"/>
    <x v="3826"/>
    <d v="2015-05-07T10:09:54"/>
  </r>
  <r>
    <n v="3000"/>
    <n v="4580"/>
    <x v="0"/>
    <x v="1"/>
    <s v="GBP"/>
    <n v="1427414400"/>
    <n v="1422656201"/>
    <b v="0"/>
    <n v="65"/>
    <b v="1"/>
    <s v="theater/plays"/>
    <n v="1.5266666666666666"/>
    <n v="46.153846153846153"/>
    <x v="1"/>
    <x v="6"/>
    <x v="3827"/>
    <d v="2015-03-27T00:00:00"/>
  </r>
  <r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500"/>
    <n v="501"/>
    <x v="0"/>
    <x v="0"/>
    <s v="USD"/>
    <n v="1472676371"/>
    <n v="1470948371"/>
    <b v="0"/>
    <n v="8"/>
    <b v="1"/>
    <s v="theater/plays"/>
    <n v="1.002"/>
    <n v="62.5"/>
    <x v="1"/>
    <x v="6"/>
    <x v="3829"/>
    <d v="2016-08-31T20:46:11"/>
  </r>
  <r>
    <n v="100"/>
    <n v="225"/>
    <x v="0"/>
    <x v="0"/>
    <s v="USD"/>
    <n v="1464371211"/>
    <n v="1463161611"/>
    <b v="0"/>
    <n v="3"/>
    <b v="1"/>
    <s v="theater/plays"/>
    <n v="2.25"/>
    <n v="33.333333333333336"/>
    <x v="1"/>
    <x v="6"/>
    <x v="3830"/>
    <d v="2016-05-27T17:46:51"/>
  </r>
  <r>
    <n v="500"/>
    <n v="530.11"/>
    <x v="0"/>
    <x v="0"/>
    <s v="USD"/>
    <n v="1415222545"/>
    <n v="1413404545"/>
    <b v="0"/>
    <n v="9"/>
    <b v="1"/>
    <s v="theater/plays"/>
    <n v="1.0602199999999999"/>
    <n v="55.555555555555557"/>
    <x v="1"/>
    <x v="6"/>
    <x v="3831"/>
    <d v="2014-11-05T21:22:25"/>
  </r>
  <r>
    <n v="1200"/>
    <n v="1256"/>
    <x v="0"/>
    <x v="0"/>
    <s v="USD"/>
    <n v="1455936335"/>
    <n v="1452048335"/>
    <b v="0"/>
    <n v="9"/>
    <b v="1"/>
    <s v="theater/plays"/>
    <n v="1.0466666666666666"/>
    <n v="133.33333333333334"/>
    <x v="1"/>
    <x v="6"/>
    <x v="3832"/>
    <d v="2016-02-20T02:45:35"/>
  </r>
  <r>
    <n v="1200"/>
    <n v="1400"/>
    <x v="0"/>
    <x v="5"/>
    <s v="CAD"/>
    <n v="1417460940"/>
    <n v="1416516972"/>
    <b v="0"/>
    <n v="20"/>
    <b v="1"/>
    <s v="theater/plays"/>
    <n v="1.1666666666666667"/>
    <n v="60"/>
    <x v="1"/>
    <x v="6"/>
    <x v="3833"/>
    <d v="2014-12-01T19:09:00"/>
  </r>
  <r>
    <n v="3000"/>
    <n v="3271"/>
    <x v="0"/>
    <x v="1"/>
    <s v="GBP"/>
    <n v="1434624067"/>
    <n v="1432032067"/>
    <b v="0"/>
    <n v="57"/>
    <b v="1"/>
    <s v="theater/plays"/>
    <n v="1.0903333333333334"/>
    <n v="52.631578947368418"/>
    <x v="1"/>
    <x v="6"/>
    <x v="3834"/>
    <d v="2015-06-18T10:41:07"/>
  </r>
  <r>
    <n v="200"/>
    <n v="320"/>
    <x v="0"/>
    <x v="1"/>
    <s v="GBP"/>
    <n v="1461278208"/>
    <n v="1459463808"/>
    <b v="0"/>
    <n v="8"/>
    <b v="1"/>
    <s v="theater/plays"/>
    <n v="1.6"/>
    <n v="25"/>
    <x v="1"/>
    <x v="6"/>
    <x v="3835"/>
    <d v="2016-04-21T22:36:48"/>
  </r>
  <r>
    <n v="800"/>
    <n v="900"/>
    <x v="0"/>
    <x v="0"/>
    <s v="USD"/>
    <n v="1470197340"/>
    <n v="1467497652"/>
    <b v="0"/>
    <n v="14"/>
    <b v="1"/>
    <s v="theater/plays"/>
    <n v="1.125"/>
    <n v="57.142857142857146"/>
    <x v="1"/>
    <x v="6"/>
    <x v="3836"/>
    <d v="2016-08-03T04:09:00"/>
  </r>
  <r>
    <n v="2000"/>
    <n v="2042"/>
    <x v="0"/>
    <x v="1"/>
    <s v="GBP"/>
    <n v="1435947758"/>
    <n v="1432837358"/>
    <b v="0"/>
    <n v="17"/>
    <b v="1"/>
    <s v="theater/plays"/>
    <n v="1.0209999999999999"/>
    <n v="117.64705882352941"/>
    <x v="1"/>
    <x v="6"/>
    <x v="3837"/>
    <d v="2015-07-03T18:22:38"/>
  </r>
  <r>
    <n v="100000"/>
    <n v="100824"/>
    <x v="0"/>
    <x v="11"/>
    <s v="SEK"/>
    <n v="1432314209"/>
    <n v="1429722209"/>
    <b v="0"/>
    <n v="100"/>
    <b v="1"/>
    <s v="theater/plays"/>
    <n v="1.00824"/>
    <n v="1000"/>
    <x v="1"/>
    <x v="6"/>
    <x v="3838"/>
    <d v="2015-05-22T17:03:29"/>
  </r>
  <r>
    <n v="2000"/>
    <n v="2025"/>
    <x v="0"/>
    <x v="0"/>
    <s v="USD"/>
    <n v="1438226724"/>
    <n v="1433042724"/>
    <b v="0"/>
    <n v="32"/>
    <b v="1"/>
    <s v="theater/plays"/>
    <n v="1.0125"/>
    <n v="62.5"/>
    <x v="1"/>
    <x v="6"/>
    <x v="3839"/>
    <d v="2015-07-30T03:25:24"/>
  </r>
  <r>
    <n v="1"/>
    <n v="65"/>
    <x v="0"/>
    <x v="1"/>
    <s v="GBP"/>
    <n v="1459180229"/>
    <n v="1457023829"/>
    <b v="0"/>
    <n v="3"/>
    <b v="1"/>
    <s v="theater/plays"/>
    <n v="65"/>
    <n v="0.33333333333333331"/>
    <x v="1"/>
    <x v="6"/>
    <x v="3840"/>
    <d v="2016-03-28T15:50:29"/>
  </r>
  <r>
    <n v="10000"/>
    <n v="872"/>
    <x v="2"/>
    <x v="0"/>
    <s v="USD"/>
    <n v="1405882287"/>
    <n v="1400698287"/>
    <b v="1"/>
    <n v="34"/>
    <b v="0"/>
    <s v="theater/plays"/>
    <n v="8.72E-2"/>
    <n v="294.11764705882354"/>
    <x v="1"/>
    <x v="6"/>
    <x v="3841"/>
    <d v="2014-07-20T18:51:27"/>
  </r>
  <r>
    <n v="5000"/>
    <n v="1097"/>
    <x v="2"/>
    <x v="1"/>
    <s v="GBP"/>
    <n v="1399809052"/>
    <n v="1397217052"/>
    <b v="1"/>
    <n v="23"/>
    <b v="0"/>
    <s v="theater/plays"/>
    <n v="0.21940000000000001"/>
    <n v="217.39130434782609"/>
    <x v="1"/>
    <x v="6"/>
    <x v="3842"/>
    <d v="2014-05-11T11:50:52"/>
  </r>
  <r>
    <n v="5000"/>
    <n v="1065"/>
    <x v="2"/>
    <x v="0"/>
    <s v="USD"/>
    <n v="1401587064"/>
    <n v="1399427064"/>
    <b v="1"/>
    <n v="19"/>
    <b v="0"/>
    <s v="theater/plays"/>
    <n v="0.21299999999999999"/>
    <n v="263.15789473684208"/>
    <x v="1"/>
    <x v="6"/>
    <x v="3843"/>
    <d v="2014-06-01T01:44:24"/>
  </r>
  <r>
    <n v="9800"/>
    <n v="4066"/>
    <x v="2"/>
    <x v="0"/>
    <s v="USD"/>
    <n v="1401778740"/>
    <n v="1399474134"/>
    <b v="1"/>
    <n v="50"/>
    <b v="0"/>
    <s v="theater/plays"/>
    <n v="0.41489795918367345"/>
    <n v="196"/>
    <x v="1"/>
    <x v="6"/>
    <x v="3844"/>
    <d v="2014-06-03T06:59:00"/>
  </r>
  <r>
    <n v="40000"/>
    <n v="842"/>
    <x v="2"/>
    <x v="0"/>
    <s v="USD"/>
    <n v="1443711774"/>
    <n v="1441119774"/>
    <b v="1"/>
    <n v="12"/>
    <b v="0"/>
    <s v="theater/plays"/>
    <n v="2.1049999999999999E-2"/>
    <n v="3333.3333333333335"/>
    <x v="1"/>
    <x v="6"/>
    <x v="3845"/>
    <d v="2015-10-01T15:02:54"/>
  </r>
  <r>
    <n v="7000"/>
    <n v="189"/>
    <x v="2"/>
    <x v="0"/>
    <s v="USD"/>
    <n v="1412405940"/>
    <n v="1409721542"/>
    <b v="1"/>
    <n v="8"/>
    <b v="0"/>
    <s v="theater/plays"/>
    <n v="2.7E-2"/>
    <n v="875"/>
    <x v="1"/>
    <x v="6"/>
    <x v="3846"/>
    <d v="2014-10-04T06:59:00"/>
  </r>
  <r>
    <n v="10500"/>
    <n v="1697"/>
    <x v="2"/>
    <x v="0"/>
    <s v="USD"/>
    <n v="1437283391"/>
    <n v="1433395391"/>
    <b v="1"/>
    <n v="9"/>
    <b v="0"/>
    <s v="theater/plays"/>
    <n v="0.16161904761904761"/>
    <n v="1166.6666666666667"/>
    <x v="1"/>
    <x v="6"/>
    <x v="3847"/>
    <d v="2015-07-19T05:23:11"/>
  </r>
  <r>
    <n v="13000"/>
    <n v="2129"/>
    <x v="2"/>
    <x v="0"/>
    <s v="USD"/>
    <n v="1445196989"/>
    <n v="1442604989"/>
    <b v="1"/>
    <n v="43"/>
    <b v="0"/>
    <s v="theater/plays"/>
    <n v="0.16376923076923078"/>
    <n v="302.32558139534882"/>
    <x v="1"/>
    <x v="6"/>
    <x v="3848"/>
    <d v="2015-10-18T19:36:29"/>
  </r>
  <r>
    <n v="30000"/>
    <n v="2113"/>
    <x v="2"/>
    <x v="12"/>
    <s v="EUR"/>
    <n v="1434047084"/>
    <n v="1431455084"/>
    <b v="1"/>
    <n v="28"/>
    <b v="0"/>
    <s v="theater/plays"/>
    <n v="7.0433333333333334E-2"/>
    <n v="1071.4285714285713"/>
    <x v="1"/>
    <x v="6"/>
    <x v="3849"/>
    <d v="2015-06-11T18:24:44"/>
  </r>
  <r>
    <n v="1000"/>
    <n v="38"/>
    <x v="2"/>
    <x v="0"/>
    <s v="USD"/>
    <n v="1420081143"/>
    <n v="1417489143"/>
    <b v="1"/>
    <n v="4"/>
    <b v="0"/>
    <s v="theater/plays"/>
    <n v="3.7999999999999999E-2"/>
    <n v="250"/>
    <x v="1"/>
    <x v="6"/>
    <x v="3850"/>
    <d v="2015-01-01T02:59:03"/>
  </r>
  <r>
    <n v="2500"/>
    <n v="852"/>
    <x v="2"/>
    <x v="1"/>
    <s v="GBP"/>
    <n v="1437129179"/>
    <n v="1434537179"/>
    <b v="1"/>
    <n v="24"/>
    <b v="0"/>
    <s v="theater/plays"/>
    <n v="0.34079999999999999"/>
    <n v="104.16666666666667"/>
    <x v="1"/>
    <x v="6"/>
    <x v="3851"/>
    <d v="2015-07-17T10:32:59"/>
  </r>
  <r>
    <n v="10000"/>
    <n v="20"/>
    <x v="2"/>
    <x v="0"/>
    <s v="USD"/>
    <n v="1427427276"/>
    <n v="1425270876"/>
    <b v="0"/>
    <n v="2"/>
    <b v="0"/>
    <s v="theater/plays"/>
    <n v="2E-3"/>
    <n v="5000"/>
    <x v="1"/>
    <x v="6"/>
    <x v="3852"/>
    <d v="2015-03-27T03:34:36"/>
  </r>
  <r>
    <n v="100000"/>
    <n v="26"/>
    <x v="2"/>
    <x v="0"/>
    <s v="USD"/>
    <n v="1409602178"/>
    <n v="1406578178"/>
    <b v="0"/>
    <n v="2"/>
    <b v="0"/>
    <s v="theater/plays"/>
    <n v="2.5999999999999998E-4"/>
    <n v="50000"/>
    <x v="1"/>
    <x v="6"/>
    <x v="3853"/>
    <d v="2014-09-01T20:09:38"/>
  </r>
  <r>
    <n v="11000"/>
    <n v="1788"/>
    <x v="2"/>
    <x v="0"/>
    <s v="USD"/>
    <n v="1431206058"/>
    <n v="1428614058"/>
    <b v="0"/>
    <n v="20"/>
    <b v="0"/>
    <s v="theater/plays"/>
    <n v="0.16254545454545455"/>
    <n v="550"/>
    <x v="1"/>
    <x v="6"/>
    <x v="3854"/>
    <d v="2015-05-09T21:14:18"/>
  </r>
  <r>
    <n v="1000"/>
    <n v="25"/>
    <x v="2"/>
    <x v="0"/>
    <s v="USD"/>
    <n v="1427408271"/>
    <n v="1424819871"/>
    <b v="0"/>
    <n v="1"/>
    <b v="0"/>
    <s v="theater/plays"/>
    <n v="2.5000000000000001E-2"/>
    <n v="1000"/>
    <x v="1"/>
    <x v="6"/>
    <x v="3855"/>
    <d v="2015-03-26T22:17:51"/>
  </r>
  <r>
    <n v="5000"/>
    <n v="1"/>
    <x v="2"/>
    <x v="0"/>
    <s v="USD"/>
    <n v="1425833403"/>
    <n v="1423245003"/>
    <b v="0"/>
    <n v="1"/>
    <b v="0"/>
    <s v="theater/plays"/>
    <n v="2.0000000000000001E-4"/>
    <n v="5000"/>
    <x v="1"/>
    <x v="6"/>
    <x v="3856"/>
    <d v="2015-03-08T16:50:03"/>
  </r>
  <r>
    <n v="5000"/>
    <n v="260"/>
    <x v="2"/>
    <x v="0"/>
    <s v="USD"/>
    <n v="1406913120"/>
    <n v="1404927690"/>
    <b v="0"/>
    <n v="4"/>
    <b v="0"/>
    <s v="theater/plays"/>
    <n v="5.1999999999999998E-2"/>
    <n v="1250"/>
    <x v="1"/>
    <x v="6"/>
    <x v="3857"/>
    <d v="2014-08-01T17:12:00"/>
  </r>
  <r>
    <n v="500"/>
    <n v="10"/>
    <x v="2"/>
    <x v="1"/>
    <s v="GBP"/>
    <n v="1432328400"/>
    <n v="1430734844"/>
    <b v="0"/>
    <n v="1"/>
    <b v="0"/>
    <s v="theater/plays"/>
    <n v="0.02"/>
    <n v="500"/>
    <x v="1"/>
    <x v="6"/>
    <x v="3858"/>
    <d v="2015-05-22T21:00:00"/>
  </r>
  <r>
    <n v="2500"/>
    <n v="1"/>
    <x v="2"/>
    <x v="0"/>
    <s v="USD"/>
    <n v="1403730000"/>
    <n v="1401485207"/>
    <b v="0"/>
    <n v="1"/>
    <b v="0"/>
    <s v="theater/plays"/>
    <n v="4.0000000000000002E-4"/>
    <n v="2500"/>
    <x v="1"/>
    <x v="6"/>
    <x v="3859"/>
    <d v="2014-06-25T21:00:00"/>
  </r>
  <r>
    <n v="6000"/>
    <n v="1060"/>
    <x v="2"/>
    <x v="0"/>
    <s v="USD"/>
    <n v="1407858710"/>
    <n v="1405266710"/>
    <b v="0"/>
    <n v="13"/>
    <b v="0"/>
    <s v="theater/plays"/>
    <n v="0.17666666666666667"/>
    <n v="461.53846153846155"/>
    <x v="1"/>
    <x v="6"/>
    <x v="3860"/>
    <d v="2014-08-12T15:51:50"/>
  </r>
  <r>
    <n v="2000"/>
    <n v="100"/>
    <x v="2"/>
    <x v="0"/>
    <s v="USD"/>
    <n v="1415828820"/>
    <n v="1412258977"/>
    <b v="0"/>
    <n v="1"/>
    <b v="0"/>
    <s v="theater/plays"/>
    <n v="0.05"/>
    <n v="2000"/>
    <x v="1"/>
    <x v="6"/>
    <x v="3861"/>
    <d v="2014-11-12T21:47:00"/>
  </r>
  <r>
    <n v="7500"/>
    <n v="1"/>
    <x v="2"/>
    <x v="0"/>
    <s v="USD"/>
    <n v="1473699540"/>
    <n v="1472451356"/>
    <b v="0"/>
    <n v="1"/>
    <b v="0"/>
    <s v="theater/plays"/>
    <n v="1.3333333333333334E-4"/>
    <n v="7500"/>
    <x v="1"/>
    <x v="6"/>
    <x v="3862"/>
    <d v="2016-09-12T16:59:00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5000"/>
    <n v="60"/>
    <x v="2"/>
    <x v="0"/>
    <s v="USD"/>
    <n v="1447799054"/>
    <n v="1445203454"/>
    <b v="0"/>
    <n v="3"/>
    <b v="0"/>
    <s v="theater/plays"/>
    <n v="1.2E-2"/>
    <n v="1666.6666666666667"/>
    <x v="1"/>
    <x v="6"/>
    <x v="3864"/>
    <d v="2015-11-17T22:24:14"/>
  </r>
  <r>
    <n v="2413"/>
    <n v="650"/>
    <x v="2"/>
    <x v="5"/>
    <s v="CAD"/>
    <n v="1409376600"/>
    <n v="1405957098"/>
    <b v="0"/>
    <n v="14"/>
    <b v="0"/>
    <s v="theater/plays"/>
    <n v="0.26937422295897223"/>
    <n v="172.35714285714286"/>
    <x v="1"/>
    <x v="6"/>
    <x v="3865"/>
    <d v="2014-08-30T05:30:00"/>
  </r>
  <r>
    <n v="2000"/>
    <n v="11"/>
    <x v="2"/>
    <x v="0"/>
    <s v="USD"/>
    <n v="1458703740"/>
    <n v="1454453021"/>
    <b v="0"/>
    <n v="2"/>
    <b v="0"/>
    <s v="theater/plays"/>
    <n v="5.4999999999999997E-3"/>
    <n v="1000"/>
    <x v="1"/>
    <x v="6"/>
    <x v="3866"/>
    <d v="2016-03-23T03:29:00"/>
  </r>
  <r>
    <n v="2000"/>
    <n v="251"/>
    <x v="2"/>
    <x v="0"/>
    <s v="USD"/>
    <n v="1466278339"/>
    <n v="1463686339"/>
    <b v="0"/>
    <n v="5"/>
    <b v="0"/>
    <s v="theater/plays"/>
    <n v="0.1255"/>
    <n v="400"/>
    <x v="1"/>
    <x v="6"/>
    <x v="3867"/>
    <d v="2016-06-18T19:32:19"/>
  </r>
  <r>
    <n v="5000"/>
    <n v="10"/>
    <x v="1"/>
    <x v="1"/>
    <s v="GBP"/>
    <n v="1410191405"/>
    <n v="1408031405"/>
    <b v="0"/>
    <n v="1"/>
    <b v="0"/>
    <s v="theater/musical"/>
    <n v="2E-3"/>
    <n v="5000"/>
    <x v="1"/>
    <x v="40"/>
    <x v="3868"/>
    <d v="2014-09-08T15:50:05"/>
  </r>
  <r>
    <n v="13111"/>
    <n v="452"/>
    <x v="1"/>
    <x v="0"/>
    <s v="USD"/>
    <n v="1426302660"/>
    <n v="1423761792"/>
    <b v="0"/>
    <n v="15"/>
    <b v="0"/>
    <s v="theater/musical"/>
    <n v="3.44748684310884E-2"/>
    <n v="874.06666666666672"/>
    <x v="1"/>
    <x v="40"/>
    <x v="3869"/>
    <d v="2015-03-14T03:11:00"/>
  </r>
  <r>
    <n v="10000"/>
    <n v="1500"/>
    <x v="1"/>
    <x v="0"/>
    <s v="USD"/>
    <n v="1404360478"/>
    <n v="1401768478"/>
    <b v="0"/>
    <n v="10"/>
    <b v="0"/>
    <s v="theater/musical"/>
    <n v="0.15"/>
    <n v="1000"/>
    <x v="1"/>
    <x v="40"/>
    <x v="3870"/>
    <d v="2014-07-03T04:07:58"/>
  </r>
  <r>
    <n v="1500"/>
    <n v="40"/>
    <x v="1"/>
    <x v="0"/>
    <s v="USD"/>
    <n v="1490809450"/>
    <n v="1485629050"/>
    <b v="0"/>
    <n v="3"/>
    <b v="0"/>
    <s v="theater/musical"/>
    <n v="2.6666666666666668E-2"/>
    <n v="500"/>
    <x v="1"/>
    <x v="40"/>
    <x v="3871"/>
    <d v="2017-03-29T17:44:1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900"/>
    <n v="2059"/>
    <x v="1"/>
    <x v="1"/>
    <s v="GBP"/>
    <n v="1454425128"/>
    <n v="1451833128"/>
    <b v="0"/>
    <n v="46"/>
    <b v="0"/>
    <s v="theater/musical"/>
    <n v="0.52794871794871789"/>
    <n v="84.782608695652172"/>
    <x v="1"/>
    <x v="40"/>
    <x v="3876"/>
    <d v="2016-02-02T14:58:48"/>
  </r>
  <r>
    <n v="25000"/>
    <n v="1241"/>
    <x v="1"/>
    <x v="0"/>
    <s v="USD"/>
    <n v="1481213752"/>
    <n v="1478621752"/>
    <b v="0"/>
    <n v="14"/>
    <b v="0"/>
    <s v="theater/musical"/>
    <n v="4.9639999999999997E-2"/>
    <n v="1785.7142857142858"/>
    <x v="1"/>
    <x v="40"/>
    <x v="3877"/>
    <d v="2016-12-08T16:15:52"/>
  </r>
  <r>
    <n v="18000"/>
    <n v="10"/>
    <x v="1"/>
    <x v="0"/>
    <s v="USD"/>
    <n v="1435636740"/>
    <n v="1433014746"/>
    <b v="0"/>
    <n v="1"/>
    <b v="0"/>
    <s v="theater/musical"/>
    <n v="5.5555555555555556E-4"/>
    <n v="18000"/>
    <x v="1"/>
    <x v="40"/>
    <x v="3878"/>
    <d v="2015-06-30T03:59:0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7500"/>
    <n v="980"/>
    <x v="1"/>
    <x v="1"/>
    <s v="GBP"/>
    <n v="1406761200"/>
    <n v="1403724820"/>
    <b v="0"/>
    <n v="17"/>
    <b v="0"/>
    <s v="theater/musical"/>
    <n v="0.13066666666666665"/>
    <n v="441.1764705882353"/>
    <x v="1"/>
    <x v="40"/>
    <x v="3880"/>
    <d v="2014-07-30T23:00:00"/>
  </r>
  <r>
    <n v="500"/>
    <n v="25"/>
    <x v="1"/>
    <x v="0"/>
    <s v="USD"/>
    <n v="1487550399"/>
    <n v="1484958399"/>
    <b v="0"/>
    <n v="1"/>
    <b v="0"/>
    <s v="theater/musical"/>
    <n v="0.05"/>
    <n v="500"/>
    <x v="1"/>
    <x v="40"/>
    <x v="3881"/>
    <d v="2017-02-20T00:26:39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2000"/>
    <n v="35"/>
    <x v="1"/>
    <x v="0"/>
    <s v="USD"/>
    <n v="1430517600"/>
    <n v="1426538129"/>
    <b v="0"/>
    <n v="2"/>
    <b v="0"/>
    <s v="theater/musical"/>
    <n v="1.7500000000000002E-2"/>
    <n v="1000"/>
    <x v="1"/>
    <x v="40"/>
    <x v="3887"/>
    <d v="2015-05-01T22:00:00"/>
  </r>
  <r>
    <n v="2000"/>
    <n v="542"/>
    <x v="2"/>
    <x v="1"/>
    <s v="GBP"/>
    <n v="1488114358"/>
    <n v="1485522358"/>
    <b v="0"/>
    <n v="14"/>
    <b v="0"/>
    <s v="theater/plays"/>
    <n v="0.27100000000000002"/>
    <n v="142.85714285714286"/>
    <x v="1"/>
    <x v="6"/>
    <x v="3888"/>
    <d v="2017-02-26T13:05:58"/>
  </r>
  <r>
    <n v="8000"/>
    <n v="118"/>
    <x v="2"/>
    <x v="0"/>
    <s v="USD"/>
    <n v="1420413960"/>
    <n v="1417651630"/>
    <b v="0"/>
    <n v="9"/>
    <b v="0"/>
    <s v="theater/plays"/>
    <n v="1.4749999999999999E-2"/>
    <n v="888.88888888888891"/>
    <x v="1"/>
    <x v="6"/>
    <x v="3889"/>
    <d v="2015-01-04T23:26:00"/>
  </r>
  <r>
    <n v="15000"/>
    <n v="2524"/>
    <x v="2"/>
    <x v="0"/>
    <s v="USD"/>
    <n v="1439662344"/>
    <n v="1434478344"/>
    <b v="0"/>
    <n v="8"/>
    <b v="0"/>
    <s v="theater/plays"/>
    <n v="0.16826666666666668"/>
    <n v="1875"/>
    <x v="1"/>
    <x v="6"/>
    <x v="3890"/>
    <d v="2015-08-15T18:12:24"/>
  </r>
  <r>
    <n v="800"/>
    <n v="260"/>
    <x v="2"/>
    <x v="0"/>
    <s v="USD"/>
    <n v="1427086740"/>
    <n v="1424488244"/>
    <b v="0"/>
    <n v="7"/>
    <b v="0"/>
    <s v="theater/plays"/>
    <n v="0.32500000000000001"/>
    <n v="114.28571428571429"/>
    <x v="1"/>
    <x v="6"/>
    <x v="3891"/>
    <d v="2015-03-23T04:59:00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50000"/>
    <n v="10775"/>
    <x v="2"/>
    <x v="0"/>
    <s v="USD"/>
    <n v="1404194400"/>
    <n v="1400600840"/>
    <b v="0"/>
    <n v="84"/>
    <b v="0"/>
    <s v="theater/plays"/>
    <n v="0.2155"/>
    <n v="595.23809523809518"/>
    <x v="1"/>
    <x v="6"/>
    <x v="3893"/>
    <d v="2014-07-01T06:00:00"/>
  </r>
  <r>
    <n v="15000"/>
    <n v="520"/>
    <x v="2"/>
    <x v="0"/>
    <s v="USD"/>
    <n v="1481000340"/>
    <n v="1478386812"/>
    <b v="0"/>
    <n v="11"/>
    <b v="0"/>
    <s v="theater/plays"/>
    <n v="3.4666666666666665E-2"/>
    <n v="1363.6363636363637"/>
    <x v="1"/>
    <x v="6"/>
    <x v="3894"/>
    <d v="2016-12-06T04:59:00"/>
  </r>
  <r>
    <n v="1000"/>
    <n v="50"/>
    <x v="2"/>
    <x v="0"/>
    <s v="USD"/>
    <n v="1425103218"/>
    <n v="1422424818"/>
    <b v="0"/>
    <n v="1"/>
    <b v="0"/>
    <s v="theater/plays"/>
    <n v="0.05"/>
    <n v="1000"/>
    <x v="1"/>
    <x v="6"/>
    <x v="3895"/>
    <d v="2015-02-28T06:00:18"/>
  </r>
  <r>
    <n v="1600"/>
    <n v="170"/>
    <x v="2"/>
    <x v="0"/>
    <s v="USD"/>
    <n v="1402979778"/>
    <n v="1401770178"/>
    <b v="0"/>
    <n v="4"/>
    <b v="0"/>
    <s v="theater/plays"/>
    <n v="0.10625"/>
    <n v="400"/>
    <x v="1"/>
    <x v="6"/>
    <x v="3896"/>
    <d v="2014-06-17T04:36:18"/>
  </r>
  <r>
    <n v="2500"/>
    <n v="440"/>
    <x v="2"/>
    <x v="4"/>
    <s v="NZD"/>
    <n v="1420750683"/>
    <n v="1418158683"/>
    <b v="0"/>
    <n v="10"/>
    <b v="0"/>
    <s v="theater/plays"/>
    <n v="0.17599999999999999"/>
    <n v="250"/>
    <x v="1"/>
    <x v="6"/>
    <x v="3897"/>
    <d v="2015-01-08T20:58:03"/>
  </r>
  <r>
    <n v="2500"/>
    <n v="814"/>
    <x v="2"/>
    <x v="1"/>
    <s v="GBP"/>
    <n v="1439827200"/>
    <n v="1436355270"/>
    <b v="0"/>
    <n v="16"/>
    <b v="0"/>
    <s v="theater/plays"/>
    <n v="0.3256"/>
    <n v="156.25"/>
    <x v="1"/>
    <x v="6"/>
    <x v="3898"/>
    <d v="2015-08-17T16:00:00"/>
  </r>
  <r>
    <n v="10000"/>
    <n v="125"/>
    <x v="2"/>
    <x v="0"/>
    <s v="USD"/>
    <n v="1407868561"/>
    <n v="1406140561"/>
    <b v="0"/>
    <n v="2"/>
    <b v="0"/>
    <s v="theater/plays"/>
    <n v="1.2500000000000001E-2"/>
    <n v="5000"/>
    <x v="1"/>
    <x v="6"/>
    <x v="3899"/>
    <d v="2014-08-12T18:36:01"/>
  </r>
  <r>
    <n v="2500"/>
    <n v="135"/>
    <x v="2"/>
    <x v="0"/>
    <s v="USD"/>
    <n v="1433988791"/>
    <n v="1431396791"/>
    <b v="0"/>
    <n v="5"/>
    <b v="0"/>
    <s v="theater/plays"/>
    <n v="5.3999999999999999E-2"/>
    <n v="500"/>
    <x v="1"/>
    <x v="6"/>
    <x v="3900"/>
    <d v="2015-06-11T02:13:11"/>
  </r>
  <r>
    <n v="3000"/>
    <n v="25"/>
    <x v="2"/>
    <x v="0"/>
    <s v="USD"/>
    <n v="1450554599"/>
    <n v="1447098599"/>
    <b v="0"/>
    <n v="1"/>
    <b v="0"/>
    <s v="theater/plays"/>
    <n v="8.3333333333333332E-3"/>
    <n v="3000"/>
    <x v="1"/>
    <x v="6"/>
    <x v="3901"/>
    <d v="2015-12-19T19:49:59"/>
  </r>
  <r>
    <n v="3000"/>
    <n v="1465"/>
    <x v="2"/>
    <x v="1"/>
    <s v="GBP"/>
    <n v="1479125642"/>
    <n v="1476962042"/>
    <b v="0"/>
    <n v="31"/>
    <b v="0"/>
    <s v="theater/plays"/>
    <n v="0.48833333333333334"/>
    <n v="96.774193548387103"/>
    <x v="1"/>
    <x v="6"/>
    <x v="3902"/>
    <d v="2016-11-14T12:14:02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10000"/>
    <n v="3"/>
    <x v="2"/>
    <x v="0"/>
    <s v="USD"/>
    <n v="1429074240"/>
    <n v="1427866200"/>
    <b v="0"/>
    <n v="2"/>
    <b v="0"/>
    <s v="theater/plays"/>
    <n v="2.9999999999999997E-4"/>
    <n v="5000"/>
    <x v="1"/>
    <x v="6"/>
    <x v="3904"/>
    <d v="2015-04-15T05:04:00"/>
  </r>
  <r>
    <n v="1500"/>
    <n v="173"/>
    <x v="2"/>
    <x v="1"/>
    <s v="GBP"/>
    <n v="1434063600"/>
    <n v="1430405903"/>
    <b v="0"/>
    <n v="7"/>
    <b v="0"/>
    <s v="theater/plays"/>
    <n v="0.11533333333333333"/>
    <n v="214.28571428571428"/>
    <x v="1"/>
    <x v="6"/>
    <x v="3905"/>
    <d v="2015-06-11T23:00:00"/>
  </r>
  <r>
    <n v="1500"/>
    <n v="1010"/>
    <x v="2"/>
    <x v="1"/>
    <s v="GBP"/>
    <n v="1435325100"/>
    <n v="1432072893"/>
    <b v="0"/>
    <n v="16"/>
    <b v="0"/>
    <s v="theater/plays"/>
    <n v="0.67333333333333334"/>
    <n v="93.75"/>
    <x v="1"/>
    <x v="6"/>
    <x v="3906"/>
    <d v="2015-06-26T13:25:00"/>
  </r>
  <r>
    <n v="1000"/>
    <n v="153"/>
    <x v="2"/>
    <x v="0"/>
    <s v="USD"/>
    <n v="1414354080"/>
    <n v="1411587606"/>
    <b v="0"/>
    <n v="4"/>
    <b v="0"/>
    <s v="theater/plays"/>
    <n v="0.153"/>
    <n v="250"/>
    <x v="1"/>
    <x v="6"/>
    <x v="3907"/>
    <d v="2014-10-26T20:08:00"/>
  </r>
  <r>
    <n v="750"/>
    <n v="65"/>
    <x v="2"/>
    <x v="0"/>
    <s v="USD"/>
    <n v="1406603696"/>
    <n v="1405307696"/>
    <b v="0"/>
    <n v="4"/>
    <b v="0"/>
    <s v="theater/plays"/>
    <n v="8.666666666666667E-2"/>
    <n v="187.5"/>
    <x v="1"/>
    <x v="6"/>
    <x v="3908"/>
    <d v="2014-07-29T03:14:56"/>
  </r>
  <r>
    <n v="60000"/>
    <n v="135"/>
    <x v="2"/>
    <x v="0"/>
    <s v="USD"/>
    <n v="1410424642"/>
    <n v="1407832642"/>
    <b v="0"/>
    <n v="4"/>
    <b v="0"/>
    <s v="theater/plays"/>
    <n v="2.2499999999999998E-3"/>
    <n v="15000"/>
    <x v="1"/>
    <x v="6"/>
    <x v="3909"/>
    <d v="2014-09-11T08:37:22"/>
  </r>
  <r>
    <n v="6000"/>
    <n v="185"/>
    <x v="2"/>
    <x v="0"/>
    <s v="USD"/>
    <n v="1441649397"/>
    <n v="1439057397"/>
    <b v="0"/>
    <n v="3"/>
    <b v="0"/>
    <s v="theater/plays"/>
    <n v="3.0833333333333334E-2"/>
    <n v="2000"/>
    <x v="1"/>
    <x v="6"/>
    <x v="3910"/>
    <d v="2015-09-07T18:09:57"/>
  </r>
  <r>
    <n v="8000"/>
    <n v="2993"/>
    <x v="2"/>
    <x v="0"/>
    <s v="USD"/>
    <n v="1417033777"/>
    <n v="1414438177"/>
    <b v="0"/>
    <n v="36"/>
    <b v="0"/>
    <s v="theater/plays"/>
    <n v="0.37412499999999999"/>
    <n v="222.22222222222223"/>
    <x v="1"/>
    <x v="6"/>
    <x v="3911"/>
    <d v="2014-11-26T20:29:37"/>
  </r>
  <r>
    <n v="15000"/>
    <n v="1"/>
    <x v="2"/>
    <x v="0"/>
    <s v="USD"/>
    <n v="1429936500"/>
    <n v="1424759330"/>
    <b v="0"/>
    <n v="1"/>
    <b v="0"/>
    <s v="theater/plays"/>
    <n v="6.666666666666667E-5"/>
    <n v="15000"/>
    <x v="1"/>
    <x v="6"/>
    <x v="3912"/>
    <d v="2015-04-25T04:35:00"/>
  </r>
  <r>
    <n v="10000"/>
    <n v="1000"/>
    <x v="2"/>
    <x v="0"/>
    <s v="USD"/>
    <n v="1448863449"/>
    <n v="1446267849"/>
    <b v="0"/>
    <n v="7"/>
    <b v="0"/>
    <s v="theater/plays"/>
    <n v="0.1"/>
    <n v="1428.5714285714287"/>
    <x v="1"/>
    <x v="6"/>
    <x v="3913"/>
    <d v="2015-11-30T06:04:09"/>
  </r>
  <r>
    <n v="2500"/>
    <n v="909"/>
    <x v="2"/>
    <x v="1"/>
    <s v="GBP"/>
    <n v="1431298740"/>
    <n v="1429558756"/>
    <b v="0"/>
    <n v="27"/>
    <b v="0"/>
    <s v="theater/plays"/>
    <n v="0.36359999999999998"/>
    <n v="92.592592592592595"/>
    <x v="1"/>
    <x v="6"/>
    <x v="3914"/>
    <d v="2015-05-10T22:59:00"/>
  </r>
  <r>
    <n v="1500"/>
    <n v="5"/>
    <x v="2"/>
    <x v="1"/>
    <s v="GBP"/>
    <n v="1464824309"/>
    <n v="1462232309"/>
    <b v="0"/>
    <n v="1"/>
    <b v="0"/>
    <s v="theater/plays"/>
    <n v="3.3333333333333335E-3"/>
    <n v="1500"/>
    <x v="1"/>
    <x v="6"/>
    <x v="3915"/>
    <d v="2016-06-01T23:38:29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500"/>
    <n v="10"/>
    <x v="2"/>
    <x v="1"/>
    <s v="GBP"/>
    <n v="1410439161"/>
    <n v="1407847161"/>
    <b v="0"/>
    <n v="1"/>
    <b v="0"/>
    <s v="theater/plays"/>
    <n v="2.8571428571428571E-3"/>
    <n v="3500"/>
    <x v="1"/>
    <x v="6"/>
    <x v="3917"/>
    <d v="2014-09-11T12:39:21"/>
  </r>
  <r>
    <n v="60000"/>
    <n v="120"/>
    <x v="2"/>
    <x v="1"/>
    <s v="GBP"/>
    <n v="1407168000"/>
    <n v="1406131023"/>
    <b v="0"/>
    <n v="3"/>
    <b v="0"/>
    <s v="theater/plays"/>
    <n v="2E-3"/>
    <n v="20000"/>
    <x v="1"/>
    <x v="6"/>
    <x v="3918"/>
    <d v="2014-08-04T16:00:00"/>
  </r>
  <r>
    <n v="5000"/>
    <n v="90"/>
    <x v="2"/>
    <x v="1"/>
    <s v="GBP"/>
    <n v="1453075200"/>
    <n v="1450628773"/>
    <b v="0"/>
    <n v="3"/>
    <b v="0"/>
    <s v="theater/plays"/>
    <n v="1.7999999999999999E-2"/>
    <n v="1666.6666666666667"/>
    <x v="1"/>
    <x v="6"/>
    <x v="3919"/>
    <d v="2016-01-18T00:00:00"/>
  </r>
  <r>
    <n v="2500"/>
    <n v="135"/>
    <x v="2"/>
    <x v="1"/>
    <s v="GBP"/>
    <n v="1479032260"/>
    <n v="1476436660"/>
    <b v="0"/>
    <n v="3"/>
    <b v="0"/>
    <s v="theater/plays"/>
    <n v="5.3999999999999999E-2"/>
    <n v="833.33333333333337"/>
    <x v="1"/>
    <x v="6"/>
    <x v="3920"/>
    <d v="2016-11-13T10:17:40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750"/>
    <n v="61"/>
    <x v="2"/>
    <x v="0"/>
    <s v="USD"/>
    <n v="1425337200"/>
    <n v="1421432810"/>
    <b v="0"/>
    <n v="6"/>
    <b v="0"/>
    <s v="theater/plays"/>
    <n v="8.1333333333333327E-2"/>
    <n v="125"/>
    <x v="1"/>
    <x v="6"/>
    <x v="3922"/>
    <d v="2015-03-02T23:00:00"/>
  </r>
  <r>
    <n v="11500"/>
    <n v="1384"/>
    <x v="2"/>
    <x v="1"/>
    <s v="GBP"/>
    <n v="1428622271"/>
    <n v="1426203071"/>
    <b v="0"/>
    <n v="17"/>
    <b v="0"/>
    <s v="theater/plays"/>
    <n v="0.12034782608695652"/>
    <n v="676.47058823529414"/>
    <x v="1"/>
    <x v="6"/>
    <x v="3923"/>
    <d v="2015-04-09T23:31:11"/>
  </r>
  <r>
    <n v="15000"/>
    <n v="2290"/>
    <x v="2"/>
    <x v="0"/>
    <s v="USD"/>
    <n v="1403823722"/>
    <n v="1401231722"/>
    <b v="0"/>
    <n v="40"/>
    <b v="0"/>
    <s v="theater/plays"/>
    <n v="0.15266666666666667"/>
    <n v="375"/>
    <x v="1"/>
    <x v="6"/>
    <x v="3924"/>
    <d v="2014-06-26T23:02:02"/>
  </r>
  <r>
    <n v="150"/>
    <n v="15"/>
    <x v="2"/>
    <x v="0"/>
    <s v="USD"/>
    <n v="1406753639"/>
    <n v="1404161639"/>
    <b v="0"/>
    <n v="3"/>
    <b v="0"/>
    <s v="theater/plays"/>
    <n v="0.1"/>
    <n v="50"/>
    <x v="1"/>
    <x v="6"/>
    <x v="3925"/>
    <d v="2014-07-30T20:53:59"/>
  </r>
  <r>
    <n v="5000"/>
    <n v="15"/>
    <x v="2"/>
    <x v="2"/>
    <s v="AUD"/>
    <n v="1419645748"/>
    <n v="1417053748"/>
    <b v="0"/>
    <n v="1"/>
    <b v="0"/>
    <s v="theater/plays"/>
    <n v="3.0000000000000001E-3"/>
    <n v="5000"/>
    <x v="1"/>
    <x v="6"/>
    <x v="3926"/>
    <d v="2014-12-27T02:02:28"/>
  </r>
  <r>
    <n v="2500"/>
    <n v="25"/>
    <x v="2"/>
    <x v="1"/>
    <s v="GBP"/>
    <n v="1407565504"/>
    <n v="1404973504"/>
    <b v="0"/>
    <n v="2"/>
    <b v="0"/>
    <s v="theater/plays"/>
    <n v="0.01"/>
    <n v="1250"/>
    <x v="1"/>
    <x v="6"/>
    <x v="3927"/>
    <d v="2014-08-09T06:25:04"/>
  </r>
  <r>
    <n v="5000"/>
    <n v="651"/>
    <x v="2"/>
    <x v="0"/>
    <s v="USD"/>
    <n v="1444971540"/>
    <n v="1442593427"/>
    <b v="0"/>
    <n v="7"/>
    <b v="0"/>
    <s v="theater/plays"/>
    <n v="0.13020000000000001"/>
    <n v="714.28571428571433"/>
    <x v="1"/>
    <x v="6"/>
    <x v="3928"/>
    <d v="2015-10-16T04:59:00"/>
  </r>
  <r>
    <n v="20000"/>
    <n v="453"/>
    <x v="2"/>
    <x v="0"/>
    <s v="USD"/>
    <n v="1474228265"/>
    <n v="1471636265"/>
    <b v="0"/>
    <n v="14"/>
    <b v="0"/>
    <s v="theater/plays"/>
    <n v="2.265E-2"/>
    <n v="1428.5714285714287"/>
    <x v="1"/>
    <x v="6"/>
    <x v="3929"/>
    <d v="2016-09-18T19:51:05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12000"/>
    <n v="1"/>
    <x v="2"/>
    <x v="0"/>
    <s v="USD"/>
    <n v="1458097364"/>
    <n v="1455508964"/>
    <b v="0"/>
    <n v="1"/>
    <b v="0"/>
    <s v="theater/plays"/>
    <n v="8.3333333333333331E-5"/>
    <n v="12000"/>
    <x v="1"/>
    <x v="6"/>
    <x v="3932"/>
    <d v="2016-03-16T03:02:44"/>
  </r>
  <r>
    <n v="7000"/>
    <n v="1102"/>
    <x v="2"/>
    <x v="0"/>
    <s v="USD"/>
    <n v="1468716180"/>
    <n v="1466205262"/>
    <b v="0"/>
    <n v="12"/>
    <b v="0"/>
    <s v="theater/plays"/>
    <n v="0.15742857142857142"/>
    <n v="583.33333333333337"/>
    <x v="1"/>
    <x v="6"/>
    <x v="3933"/>
    <d v="2016-07-17T00:43:00"/>
  </r>
  <r>
    <n v="5000"/>
    <n v="550"/>
    <x v="2"/>
    <x v="0"/>
    <s v="USD"/>
    <n v="1443704400"/>
    <n v="1439827639"/>
    <b v="0"/>
    <n v="12"/>
    <b v="0"/>
    <s v="theater/plays"/>
    <n v="0.11"/>
    <n v="416.66666666666669"/>
    <x v="1"/>
    <x v="6"/>
    <x v="3934"/>
    <d v="2015-10-01T13:00:00"/>
  </r>
  <r>
    <n v="3000"/>
    <n v="1315"/>
    <x v="2"/>
    <x v="1"/>
    <s v="GBP"/>
    <n v="1443973546"/>
    <n v="1438789546"/>
    <b v="0"/>
    <n v="23"/>
    <b v="0"/>
    <s v="theater/plays"/>
    <n v="0.43833333333333335"/>
    <n v="130.43478260869566"/>
    <x v="1"/>
    <x v="6"/>
    <x v="3935"/>
    <d v="2015-10-04T15:45:4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2885"/>
    <n v="2485"/>
    <x v="2"/>
    <x v="0"/>
    <s v="USD"/>
    <n v="1468249760"/>
    <n v="1465830560"/>
    <b v="0"/>
    <n v="10"/>
    <b v="0"/>
    <s v="theater/plays"/>
    <n v="0.86135181975736563"/>
    <n v="288.5"/>
    <x v="1"/>
    <x v="6"/>
    <x v="3937"/>
    <d v="2016-07-11T15:09:20"/>
  </r>
  <r>
    <n v="3255"/>
    <n v="397"/>
    <x v="2"/>
    <x v="0"/>
    <s v="USD"/>
    <n v="1435441454"/>
    <n v="1432763054"/>
    <b v="0"/>
    <n v="5"/>
    <b v="0"/>
    <s v="theater/plays"/>
    <n v="0.12196620583717357"/>
    <n v="651"/>
    <x v="1"/>
    <x v="6"/>
    <x v="3938"/>
    <d v="2015-06-27T21:44:14"/>
  </r>
  <r>
    <n v="5000"/>
    <n v="5"/>
    <x v="2"/>
    <x v="2"/>
    <s v="AUD"/>
    <n v="1412656200"/>
    <n v="1412328979"/>
    <b v="0"/>
    <n v="1"/>
    <b v="0"/>
    <s v="theater/plays"/>
    <n v="1E-3"/>
    <n v="5000"/>
    <x v="1"/>
    <x v="6"/>
    <x v="3939"/>
    <d v="2014-10-07T04:30:00"/>
  </r>
  <r>
    <n v="5000"/>
    <n v="11"/>
    <x v="2"/>
    <x v="0"/>
    <s v="USD"/>
    <n v="1420199351"/>
    <n v="1416311351"/>
    <b v="0"/>
    <n v="2"/>
    <b v="0"/>
    <s v="theater/plays"/>
    <n v="2.2000000000000001E-3"/>
    <n v="2500"/>
    <x v="1"/>
    <x v="6"/>
    <x v="3940"/>
    <d v="2015-01-02T11:49:11"/>
  </r>
  <r>
    <n v="5500"/>
    <n v="50"/>
    <x v="2"/>
    <x v="0"/>
    <s v="USD"/>
    <n v="1416877200"/>
    <n v="1414505137"/>
    <b v="0"/>
    <n v="2"/>
    <b v="0"/>
    <s v="theater/plays"/>
    <n v="9.0909090909090905E-3"/>
    <n v="2750"/>
    <x v="1"/>
    <x v="6"/>
    <x v="3941"/>
    <d v="2014-11-25T01:00:00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5000"/>
    <n v="1782"/>
    <x v="2"/>
    <x v="0"/>
    <s v="USD"/>
    <n v="1446483000"/>
    <n v="1443811268"/>
    <b v="0"/>
    <n v="13"/>
    <b v="0"/>
    <s v="theater/plays"/>
    <n v="0.35639999999999999"/>
    <n v="384.61538461538464"/>
    <x v="1"/>
    <x v="6"/>
    <x v="3943"/>
    <d v="2015-11-02T16:50:00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2000"/>
    <n v="5"/>
    <x v="2"/>
    <x v="0"/>
    <s v="USD"/>
    <n v="1431717268"/>
    <n v="1429125268"/>
    <b v="0"/>
    <n v="1"/>
    <b v="0"/>
    <s v="theater/plays"/>
    <n v="2.5000000000000001E-3"/>
    <n v="2000"/>
    <x v="1"/>
    <x v="6"/>
    <x v="3945"/>
    <d v="2015-05-15T19:14:28"/>
  </r>
  <r>
    <n v="6000"/>
    <n v="195"/>
    <x v="2"/>
    <x v="0"/>
    <s v="USD"/>
    <n v="1425110400"/>
    <n v="1422388822"/>
    <b v="0"/>
    <n v="5"/>
    <b v="0"/>
    <s v="theater/plays"/>
    <n v="3.2500000000000001E-2"/>
    <n v="1200"/>
    <x v="1"/>
    <x v="6"/>
    <x v="3946"/>
    <d v="2015-02-28T08:00:00"/>
  </r>
  <r>
    <n v="3000"/>
    <n v="101"/>
    <x v="2"/>
    <x v="0"/>
    <s v="USD"/>
    <n v="1475378744"/>
    <n v="1472786744"/>
    <b v="0"/>
    <n v="2"/>
    <b v="0"/>
    <s v="theater/plays"/>
    <n v="3.3666666666666664E-2"/>
    <n v="1500"/>
    <x v="1"/>
    <x v="6"/>
    <x v="3947"/>
    <d v="2016-10-02T03:25:44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10000"/>
    <n v="1577"/>
    <x v="2"/>
    <x v="2"/>
    <s v="AUD"/>
    <n v="1423623221"/>
    <n v="1421031221"/>
    <b v="0"/>
    <n v="32"/>
    <b v="0"/>
    <s v="theater/plays"/>
    <n v="0.15770000000000001"/>
    <n v="312.5"/>
    <x v="1"/>
    <x v="6"/>
    <x v="3949"/>
    <d v="2015-02-11T02:53:41"/>
  </r>
  <r>
    <n v="4000"/>
    <n v="25"/>
    <x v="2"/>
    <x v="0"/>
    <s v="USD"/>
    <n v="1460140500"/>
    <n v="1457628680"/>
    <b v="0"/>
    <n v="1"/>
    <b v="0"/>
    <s v="theater/plays"/>
    <n v="6.2500000000000003E-3"/>
    <n v="4000"/>
    <x v="1"/>
    <x v="6"/>
    <x v="3950"/>
    <d v="2016-04-08T18:35:00"/>
  </r>
  <r>
    <n v="200000"/>
    <n v="1"/>
    <x v="2"/>
    <x v="17"/>
    <s v="EUR"/>
    <n v="1462301342"/>
    <n v="1457120942"/>
    <b v="0"/>
    <n v="1"/>
    <b v="0"/>
    <s v="theater/plays"/>
    <n v="5.0000000000000004E-6"/>
    <n v="200000"/>
    <x v="1"/>
    <x v="6"/>
    <x v="3951"/>
    <d v="2016-05-03T18:49:02"/>
  </r>
  <r>
    <n v="26000"/>
    <n v="25"/>
    <x v="2"/>
    <x v="0"/>
    <s v="USD"/>
    <n v="1445885890"/>
    <n v="1440701890"/>
    <b v="0"/>
    <n v="1"/>
    <b v="0"/>
    <s v="theater/plays"/>
    <n v="9.6153846153846159E-4"/>
    <n v="26000"/>
    <x v="1"/>
    <x v="6"/>
    <x v="3952"/>
    <d v="2015-10-26T18:58:10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1750"/>
    <n v="425"/>
    <x v="2"/>
    <x v="0"/>
    <s v="USD"/>
    <n v="1448745741"/>
    <n v="1446150141"/>
    <b v="0"/>
    <n v="8"/>
    <b v="0"/>
    <s v="theater/plays"/>
    <n v="0.24285714285714285"/>
    <n v="218.75"/>
    <x v="1"/>
    <x v="6"/>
    <x v="3955"/>
    <d v="2015-11-28T21:22:21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28000"/>
    <n v="7"/>
    <x v="2"/>
    <x v="0"/>
    <s v="USD"/>
    <n v="1468020354"/>
    <n v="1464045954"/>
    <b v="0"/>
    <n v="1"/>
    <b v="0"/>
    <s v="theater/plays"/>
    <n v="2.5000000000000001E-4"/>
    <n v="28000"/>
    <x v="1"/>
    <x v="6"/>
    <x v="3957"/>
    <d v="2016-07-08T23:25:54"/>
  </r>
  <r>
    <n v="2000"/>
    <n v="641"/>
    <x v="2"/>
    <x v="0"/>
    <s v="USD"/>
    <n v="1406988000"/>
    <n v="1403822912"/>
    <b v="0"/>
    <n v="16"/>
    <b v="0"/>
    <s v="theater/plays"/>
    <n v="0.32050000000000001"/>
    <n v="125"/>
    <x v="1"/>
    <x v="6"/>
    <x v="3958"/>
    <d v="2014-08-02T14:00:00"/>
  </r>
  <r>
    <n v="1200"/>
    <n v="292"/>
    <x v="2"/>
    <x v="0"/>
    <s v="USD"/>
    <n v="1411930556"/>
    <n v="1409338556"/>
    <b v="0"/>
    <n v="12"/>
    <b v="0"/>
    <s v="theater/plays"/>
    <n v="0.24333333333333335"/>
    <n v="100"/>
    <x v="1"/>
    <x v="6"/>
    <x v="3959"/>
    <d v="2014-09-28T18:55:56"/>
  </r>
  <r>
    <n v="3000"/>
    <n v="45"/>
    <x v="2"/>
    <x v="0"/>
    <s v="USD"/>
    <n v="1451852256"/>
    <n v="1449260256"/>
    <b v="0"/>
    <n v="4"/>
    <b v="0"/>
    <s v="theater/plays"/>
    <n v="1.4999999999999999E-2"/>
    <n v="750"/>
    <x v="1"/>
    <x v="6"/>
    <x v="3960"/>
    <d v="2016-01-03T20:17:36"/>
  </r>
  <r>
    <n v="5000"/>
    <n v="21"/>
    <x v="2"/>
    <x v="1"/>
    <s v="GBP"/>
    <n v="1399584210"/>
    <n v="1397683410"/>
    <b v="0"/>
    <n v="2"/>
    <b v="0"/>
    <s v="theater/plays"/>
    <n v="4.1999999999999997E-3"/>
    <n v="2500"/>
    <x v="1"/>
    <x v="6"/>
    <x v="3961"/>
    <d v="2014-05-08T21:23:30"/>
  </r>
  <r>
    <n v="1400"/>
    <n v="45"/>
    <x v="2"/>
    <x v="1"/>
    <s v="GBP"/>
    <n v="1448722494"/>
    <n v="1446562494"/>
    <b v="0"/>
    <n v="3"/>
    <b v="0"/>
    <s v="theater/plays"/>
    <n v="3.214285714285714E-2"/>
    <n v="466.66666666666669"/>
    <x v="1"/>
    <x v="6"/>
    <x v="3962"/>
    <d v="2015-11-28T14:54:54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2000"/>
    <n v="126"/>
    <x v="2"/>
    <x v="0"/>
    <s v="USD"/>
    <n v="1429460386"/>
    <n v="1424279986"/>
    <b v="0"/>
    <n v="3"/>
    <b v="0"/>
    <s v="theater/plays"/>
    <n v="6.3E-2"/>
    <n v="666.66666666666663"/>
    <x v="1"/>
    <x v="6"/>
    <x v="3964"/>
    <d v="2015-04-19T16:19:46"/>
  </r>
  <r>
    <n v="2000"/>
    <n v="285"/>
    <x v="2"/>
    <x v="0"/>
    <s v="USD"/>
    <n v="1460608780"/>
    <n v="1455428380"/>
    <b v="0"/>
    <n v="4"/>
    <b v="0"/>
    <s v="theater/plays"/>
    <n v="0.14249999999999999"/>
    <n v="500"/>
    <x v="1"/>
    <x v="6"/>
    <x v="3965"/>
    <d v="2016-04-14T04:39:40"/>
  </r>
  <r>
    <n v="7500"/>
    <n v="45"/>
    <x v="2"/>
    <x v="0"/>
    <s v="USD"/>
    <n v="1406170740"/>
    <n v="1402506278"/>
    <b v="0"/>
    <n v="2"/>
    <b v="0"/>
    <s v="theater/plays"/>
    <n v="6.0000000000000001E-3"/>
    <n v="3750"/>
    <x v="1"/>
    <x v="6"/>
    <x v="3966"/>
    <d v="2014-07-24T02:59:00"/>
  </r>
  <r>
    <n v="1700"/>
    <n v="410"/>
    <x v="2"/>
    <x v="0"/>
    <s v="USD"/>
    <n v="1488783507"/>
    <n v="1486191507"/>
    <b v="0"/>
    <n v="10"/>
    <b v="0"/>
    <s v="theater/plays"/>
    <n v="0.2411764705882353"/>
    <n v="170"/>
    <x v="1"/>
    <x v="6"/>
    <x v="3967"/>
    <d v="2017-03-06T06:58:27"/>
  </r>
  <r>
    <n v="5000"/>
    <n v="527"/>
    <x v="2"/>
    <x v="0"/>
    <s v="USD"/>
    <n v="1463945673"/>
    <n v="1458761673"/>
    <b v="0"/>
    <n v="11"/>
    <b v="0"/>
    <s v="theater/plays"/>
    <n v="0.10539999999999999"/>
    <n v="454.54545454545456"/>
    <x v="1"/>
    <x v="6"/>
    <x v="3968"/>
    <d v="2016-05-22T19:34:33"/>
  </r>
  <r>
    <n v="2825"/>
    <n v="211"/>
    <x v="2"/>
    <x v="0"/>
    <s v="USD"/>
    <n v="1472442900"/>
    <n v="1471638646"/>
    <b v="0"/>
    <n v="6"/>
    <b v="0"/>
    <s v="theater/plays"/>
    <n v="7.4690265486725665E-2"/>
    <n v="470.83333333333331"/>
    <x v="1"/>
    <x v="6"/>
    <x v="3969"/>
    <d v="2016-08-29T03:55:00"/>
  </r>
  <r>
    <n v="15000"/>
    <n v="11"/>
    <x v="2"/>
    <x v="0"/>
    <s v="USD"/>
    <n v="1460925811"/>
    <n v="1458333811"/>
    <b v="0"/>
    <n v="2"/>
    <b v="0"/>
    <s v="theater/plays"/>
    <n v="7.3333333333333334E-4"/>
    <n v="7500"/>
    <x v="1"/>
    <x v="6"/>
    <x v="3970"/>
    <d v="2016-04-17T20:43:31"/>
  </r>
  <r>
    <n v="14000"/>
    <n v="136"/>
    <x v="2"/>
    <x v="0"/>
    <s v="USD"/>
    <n v="1405947126"/>
    <n v="1403355126"/>
    <b v="0"/>
    <n v="6"/>
    <b v="0"/>
    <s v="theater/plays"/>
    <n v="9.7142857142857135E-3"/>
    <n v="2333.3333333333335"/>
    <x v="1"/>
    <x v="6"/>
    <x v="3971"/>
    <d v="2014-07-21T12:52:06"/>
  </r>
  <r>
    <n v="1000"/>
    <n v="211"/>
    <x v="2"/>
    <x v="0"/>
    <s v="USD"/>
    <n v="1423186634"/>
    <n v="1418002634"/>
    <b v="0"/>
    <n v="8"/>
    <b v="0"/>
    <s v="theater/plays"/>
    <n v="0.21099999999999999"/>
    <n v="125"/>
    <x v="1"/>
    <x v="6"/>
    <x v="3972"/>
    <d v="2015-02-06T01:37:14"/>
  </r>
  <r>
    <n v="5000"/>
    <n v="3905"/>
    <x v="2"/>
    <x v="0"/>
    <s v="USD"/>
    <n v="1462766400"/>
    <n v="1460219110"/>
    <b v="0"/>
    <n v="37"/>
    <b v="0"/>
    <s v="theater/plays"/>
    <n v="0.78100000000000003"/>
    <n v="135.13513513513513"/>
    <x v="1"/>
    <x v="6"/>
    <x v="3973"/>
    <d v="2016-05-09T04:00:00"/>
  </r>
  <r>
    <n v="1000"/>
    <n v="320"/>
    <x v="2"/>
    <x v="1"/>
    <s v="GBP"/>
    <n v="1464872848"/>
    <n v="1462280848"/>
    <b v="0"/>
    <n v="11"/>
    <b v="0"/>
    <s v="theater/plays"/>
    <n v="0.32"/>
    <n v="90.909090909090907"/>
    <x v="1"/>
    <x v="6"/>
    <x v="3974"/>
    <d v="2016-06-02T13:07:28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1300"/>
    <n v="620"/>
    <x v="2"/>
    <x v="0"/>
    <s v="USD"/>
    <n v="1406876400"/>
    <n v="1405024561"/>
    <b v="0"/>
    <n v="10"/>
    <b v="0"/>
    <s v="theater/plays"/>
    <n v="0.47692307692307695"/>
    <n v="130"/>
    <x v="1"/>
    <x v="6"/>
    <x v="3976"/>
    <d v="2014-08-01T07:00:00"/>
  </r>
  <r>
    <n v="90000"/>
    <n v="1305"/>
    <x v="2"/>
    <x v="0"/>
    <s v="USD"/>
    <n v="1469213732"/>
    <n v="1466621732"/>
    <b v="0"/>
    <n v="6"/>
    <b v="0"/>
    <s v="theater/plays"/>
    <n v="1.4500000000000001E-2"/>
    <n v="15000"/>
    <x v="1"/>
    <x v="6"/>
    <x v="3977"/>
    <d v="2016-07-22T18:55:32"/>
  </r>
  <r>
    <n v="2000"/>
    <n v="214"/>
    <x v="2"/>
    <x v="0"/>
    <s v="USD"/>
    <n v="1422717953"/>
    <n v="1417533953"/>
    <b v="0"/>
    <n v="8"/>
    <b v="0"/>
    <s v="theater/plays"/>
    <n v="0.107"/>
    <n v="250"/>
    <x v="1"/>
    <x v="6"/>
    <x v="3978"/>
    <d v="2015-01-31T15:25:53"/>
  </r>
  <r>
    <n v="6000"/>
    <n v="110"/>
    <x v="2"/>
    <x v="1"/>
    <s v="GBP"/>
    <n v="1427659200"/>
    <n v="1425678057"/>
    <b v="0"/>
    <n v="6"/>
    <b v="0"/>
    <s v="theater/plays"/>
    <n v="1.8333333333333333E-2"/>
    <n v="1000"/>
    <x v="1"/>
    <x v="6"/>
    <x v="3979"/>
    <d v="2015-03-29T20:00:00"/>
  </r>
  <r>
    <n v="2500"/>
    <n v="450"/>
    <x v="2"/>
    <x v="0"/>
    <s v="USD"/>
    <n v="1404570147"/>
    <n v="1401978147"/>
    <b v="0"/>
    <n v="7"/>
    <b v="0"/>
    <s v="theater/plays"/>
    <n v="0.18"/>
    <n v="357.14285714285717"/>
    <x v="1"/>
    <x v="6"/>
    <x v="3980"/>
    <d v="2014-07-05T14:22:27"/>
  </r>
  <r>
    <n v="30000"/>
    <n v="1225"/>
    <x v="2"/>
    <x v="0"/>
    <s v="USD"/>
    <n v="1468729149"/>
    <n v="1463545149"/>
    <b v="0"/>
    <n v="7"/>
    <b v="0"/>
    <s v="theater/plays"/>
    <n v="4.0833333333333333E-2"/>
    <n v="4285.7142857142853"/>
    <x v="1"/>
    <x v="6"/>
    <x v="3981"/>
    <d v="2016-07-17T04:19:09"/>
  </r>
  <r>
    <n v="850"/>
    <n v="170"/>
    <x v="2"/>
    <x v="1"/>
    <s v="GBP"/>
    <n v="1436297180"/>
    <n v="1431113180"/>
    <b v="0"/>
    <n v="5"/>
    <b v="0"/>
    <s v="theater/plays"/>
    <n v="0.2"/>
    <n v="170"/>
    <x v="1"/>
    <x v="6"/>
    <x v="3982"/>
    <d v="2015-07-07T19:26:20"/>
  </r>
  <r>
    <n v="11140"/>
    <n v="3877"/>
    <x v="2"/>
    <x v="0"/>
    <s v="USD"/>
    <n v="1400569140"/>
    <n v="1397854356"/>
    <b v="0"/>
    <n v="46"/>
    <b v="0"/>
    <s v="theater/plays"/>
    <n v="0.34802513464991025"/>
    <n v="242.17391304347825"/>
    <x v="1"/>
    <x v="6"/>
    <x v="3983"/>
    <d v="2014-05-20T06:59:00"/>
  </r>
  <r>
    <n v="1500"/>
    <n v="95"/>
    <x v="2"/>
    <x v="1"/>
    <s v="GBP"/>
    <n v="1415404800"/>
    <n v="1412809644"/>
    <b v="0"/>
    <n v="10"/>
    <b v="0"/>
    <s v="theater/plays"/>
    <n v="6.3333333333333339E-2"/>
    <n v="150"/>
    <x v="1"/>
    <x v="6"/>
    <x v="3984"/>
    <d v="2014-11-08T00:00:00"/>
  </r>
  <r>
    <n v="2000"/>
    <n v="641"/>
    <x v="2"/>
    <x v="0"/>
    <s v="USD"/>
    <n v="1456002300"/>
    <n v="1454173120"/>
    <b v="0"/>
    <n v="19"/>
    <b v="0"/>
    <s v="theater/plays"/>
    <n v="0.32050000000000001"/>
    <n v="105.26315789473684"/>
    <x v="1"/>
    <x v="6"/>
    <x v="3985"/>
    <d v="2016-02-20T21:05:00"/>
  </r>
  <r>
    <n v="5000"/>
    <n v="488"/>
    <x v="2"/>
    <x v="1"/>
    <s v="GBP"/>
    <n v="1462539840"/>
    <n v="1460034594"/>
    <b v="0"/>
    <n v="13"/>
    <b v="0"/>
    <s v="theater/plays"/>
    <n v="9.7600000000000006E-2"/>
    <n v="384.61538461538464"/>
    <x v="1"/>
    <x v="6"/>
    <x v="3986"/>
    <d v="2016-05-06T13:04:00"/>
  </r>
  <r>
    <n v="400"/>
    <n v="151"/>
    <x v="2"/>
    <x v="1"/>
    <s v="GBP"/>
    <n v="1400278290"/>
    <n v="1399414290"/>
    <b v="0"/>
    <n v="13"/>
    <b v="0"/>
    <s v="theater/plays"/>
    <n v="0.3775"/>
    <n v="30.76923076923077"/>
    <x v="1"/>
    <x v="6"/>
    <x v="3987"/>
    <d v="2014-05-16T22:11:30"/>
  </r>
  <r>
    <n v="1500"/>
    <n v="32"/>
    <x v="2"/>
    <x v="0"/>
    <s v="USD"/>
    <n v="1440813413"/>
    <n v="1439517413"/>
    <b v="0"/>
    <n v="4"/>
    <b v="0"/>
    <s v="theater/plays"/>
    <n v="2.1333333333333333E-2"/>
    <n v="375"/>
    <x v="1"/>
    <x v="6"/>
    <x v="3988"/>
    <d v="2015-08-29T01:56:53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1650"/>
    <n v="69"/>
    <x v="2"/>
    <x v="1"/>
    <s v="GBP"/>
    <n v="1456934893"/>
    <n v="1454342893"/>
    <b v="0"/>
    <n v="3"/>
    <b v="0"/>
    <s v="theater/plays"/>
    <n v="4.1818181818181817E-2"/>
    <n v="550"/>
    <x v="1"/>
    <x v="6"/>
    <x v="3990"/>
    <d v="2016-03-02T16:08:13"/>
  </r>
  <r>
    <n v="500"/>
    <n v="100"/>
    <x v="2"/>
    <x v="0"/>
    <s v="USD"/>
    <n v="1433086082"/>
    <n v="1430494082"/>
    <b v="0"/>
    <n v="1"/>
    <b v="0"/>
    <s v="theater/plays"/>
    <n v="0.2"/>
    <n v="500"/>
    <x v="1"/>
    <x v="6"/>
    <x v="3991"/>
    <d v="2015-05-31T15:28:02"/>
  </r>
  <r>
    <n v="10000"/>
    <n v="541"/>
    <x v="2"/>
    <x v="0"/>
    <s v="USD"/>
    <n v="1449876859"/>
    <n v="1444689259"/>
    <b v="0"/>
    <n v="9"/>
    <b v="0"/>
    <s v="theater/plays"/>
    <n v="5.4100000000000002E-2"/>
    <n v="1111.1111111111111"/>
    <x v="1"/>
    <x v="6"/>
    <x v="3992"/>
    <d v="2015-12-11T23:34:19"/>
  </r>
  <r>
    <n v="50000"/>
    <n v="3"/>
    <x v="2"/>
    <x v="0"/>
    <s v="USD"/>
    <n v="1431549912"/>
    <n v="1428957912"/>
    <b v="0"/>
    <n v="1"/>
    <b v="0"/>
    <s v="theater/plays"/>
    <n v="6.0000000000000002E-5"/>
    <n v="50000"/>
    <x v="1"/>
    <x v="6"/>
    <x v="3993"/>
    <d v="2015-05-13T20:45:12"/>
  </r>
  <r>
    <n v="2000"/>
    <n v="5"/>
    <x v="2"/>
    <x v="0"/>
    <s v="USD"/>
    <n v="1405761690"/>
    <n v="1403169690"/>
    <b v="0"/>
    <n v="1"/>
    <b v="0"/>
    <s v="theater/plays"/>
    <n v="2.5000000000000001E-3"/>
    <n v="2000"/>
    <x v="1"/>
    <x v="6"/>
    <x v="3994"/>
    <d v="2014-07-19T09:21:30"/>
  </r>
  <r>
    <n v="200"/>
    <n v="70"/>
    <x v="2"/>
    <x v="1"/>
    <s v="GBP"/>
    <n v="1423913220"/>
    <n v="1421339077"/>
    <b v="0"/>
    <n v="4"/>
    <b v="0"/>
    <s v="theater/plays"/>
    <n v="0.35"/>
    <n v="50"/>
    <x v="1"/>
    <x v="6"/>
    <x v="3995"/>
    <d v="2015-02-14T11:27:00"/>
  </r>
  <r>
    <n v="3000"/>
    <n v="497"/>
    <x v="2"/>
    <x v="0"/>
    <s v="USD"/>
    <n v="1416499440"/>
    <n v="1415341464"/>
    <b v="0"/>
    <n v="17"/>
    <b v="0"/>
    <s v="theater/plays"/>
    <n v="0.16566666666666666"/>
    <n v="176.47058823529412"/>
    <x v="1"/>
    <x v="6"/>
    <x v="3996"/>
    <d v="2014-11-20T16:04:00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1250"/>
    <n v="715"/>
    <x v="2"/>
    <x v="0"/>
    <s v="USD"/>
    <n v="1427580426"/>
    <n v="1424992026"/>
    <b v="0"/>
    <n v="12"/>
    <b v="0"/>
    <s v="theater/plays"/>
    <n v="0.57199999999999995"/>
    <n v="104.16666666666667"/>
    <x v="1"/>
    <x v="6"/>
    <x v="3998"/>
    <d v="2015-03-28T22:07:06"/>
  </r>
  <r>
    <n v="7000"/>
    <n v="1156"/>
    <x v="2"/>
    <x v="0"/>
    <s v="USD"/>
    <n v="1409514709"/>
    <n v="1406058798"/>
    <b v="0"/>
    <n v="14"/>
    <b v="0"/>
    <s v="theater/plays"/>
    <n v="0.16514285714285715"/>
    <n v="500"/>
    <x v="1"/>
    <x v="6"/>
    <x v="3999"/>
    <d v="2014-08-31T19:51:49"/>
  </r>
  <r>
    <n v="8000"/>
    <n v="10"/>
    <x v="2"/>
    <x v="0"/>
    <s v="USD"/>
    <n v="1462631358"/>
    <n v="1457450958"/>
    <b v="0"/>
    <n v="1"/>
    <b v="0"/>
    <s v="theater/plays"/>
    <n v="1.25E-3"/>
    <n v="8000"/>
    <x v="1"/>
    <x v="6"/>
    <x v="4000"/>
    <d v="2016-05-07T14:29:18"/>
  </r>
  <r>
    <n v="1200"/>
    <n v="453"/>
    <x v="2"/>
    <x v="1"/>
    <s v="GBP"/>
    <n v="1488394800"/>
    <n v="1486681708"/>
    <b v="0"/>
    <n v="14"/>
    <b v="0"/>
    <s v="theater/plays"/>
    <n v="0.3775"/>
    <n v="85.714285714285708"/>
    <x v="1"/>
    <x v="6"/>
    <x v="4001"/>
    <d v="2017-03-01T19:00:00"/>
  </r>
  <r>
    <n v="1250"/>
    <n v="23"/>
    <x v="2"/>
    <x v="0"/>
    <s v="USD"/>
    <n v="1411779761"/>
    <n v="1409187761"/>
    <b v="0"/>
    <n v="4"/>
    <b v="0"/>
    <s v="theater/plays"/>
    <n v="1.84E-2"/>
    <n v="312.5"/>
    <x v="1"/>
    <x v="6"/>
    <x v="4002"/>
    <d v="2014-09-27T01:02:41"/>
  </r>
  <r>
    <n v="2000"/>
    <n v="201"/>
    <x v="2"/>
    <x v="0"/>
    <s v="USD"/>
    <n v="1424009147"/>
    <n v="1421417147"/>
    <b v="0"/>
    <n v="2"/>
    <b v="0"/>
    <s v="theater/plays"/>
    <n v="0.10050000000000001"/>
    <n v="1000"/>
    <x v="1"/>
    <x v="6"/>
    <x v="4003"/>
    <d v="2015-02-15T14:05:47"/>
  </r>
  <r>
    <n v="500"/>
    <n v="1"/>
    <x v="2"/>
    <x v="0"/>
    <s v="USD"/>
    <n v="1412740457"/>
    <n v="1410148457"/>
    <b v="0"/>
    <n v="1"/>
    <b v="0"/>
    <s v="theater/plays"/>
    <n v="2E-3"/>
    <n v="500"/>
    <x v="1"/>
    <x v="6"/>
    <x v="4004"/>
    <d v="2014-10-08T03:54:17"/>
  </r>
  <r>
    <n v="3000"/>
    <n v="40"/>
    <x v="2"/>
    <x v="0"/>
    <s v="USD"/>
    <n v="1413832985"/>
    <n v="1408648985"/>
    <b v="0"/>
    <n v="2"/>
    <b v="0"/>
    <s v="theater/plays"/>
    <n v="1.3333333333333334E-2"/>
    <n v="1500"/>
    <x v="1"/>
    <x v="6"/>
    <x v="4005"/>
    <d v="2014-10-20T19:23:05"/>
  </r>
  <r>
    <n v="30000"/>
    <n v="2"/>
    <x v="2"/>
    <x v="0"/>
    <s v="USD"/>
    <n v="1455647587"/>
    <n v="1453487587"/>
    <b v="0"/>
    <n v="1"/>
    <b v="0"/>
    <s v="theater/plays"/>
    <n v="6.666666666666667E-5"/>
    <n v="30000"/>
    <x v="1"/>
    <x v="6"/>
    <x v="4006"/>
    <d v="2016-02-16T18:33:07"/>
  </r>
  <r>
    <n v="2000"/>
    <n v="5"/>
    <x v="2"/>
    <x v="0"/>
    <s v="USD"/>
    <n v="1409070480"/>
    <n v="1406572381"/>
    <b v="0"/>
    <n v="1"/>
    <b v="0"/>
    <s v="theater/plays"/>
    <n v="2.5000000000000001E-3"/>
    <n v="2000"/>
    <x v="1"/>
    <x v="6"/>
    <x v="4007"/>
    <d v="2014-08-26T16:28:00"/>
  </r>
  <r>
    <n v="1000"/>
    <n v="60"/>
    <x v="2"/>
    <x v="1"/>
    <s v="GBP"/>
    <n v="1437606507"/>
    <n v="1435014507"/>
    <b v="0"/>
    <n v="4"/>
    <b v="0"/>
    <s v="theater/plays"/>
    <n v="0.06"/>
    <n v="250"/>
    <x v="1"/>
    <x v="6"/>
    <x v="4008"/>
    <d v="2015-07-22T23:08:27"/>
  </r>
  <r>
    <n v="1930"/>
    <n v="75"/>
    <x v="2"/>
    <x v="1"/>
    <s v="GBP"/>
    <n v="1410281360"/>
    <n v="1406825360"/>
    <b v="0"/>
    <n v="3"/>
    <b v="0"/>
    <s v="theater/plays"/>
    <n v="3.8860103626943004E-2"/>
    <n v="643.33333333333337"/>
    <x v="1"/>
    <x v="6"/>
    <x v="4009"/>
    <d v="2014-09-09T16:49:20"/>
  </r>
  <r>
    <n v="7200"/>
    <n v="1742"/>
    <x v="2"/>
    <x v="0"/>
    <s v="USD"/>
    <n v="1414348166"/>
    <n v="1412879366"/>
    <b v="0"/>
    <n v="38"/>
    <b v="0"/>
    <s v="theater/plays"/>
    <n v="0.24194444444444443"/>
    <n v="189.47368421052633"/>
    <x v="1"/>
    <x v="6"/>
    <x v="4010"/>
    <d v="2014-10-26T18:29:26"/>
  </r>
  <r>
    <n v="250"/>
    <n v="19"/>
    <x v="2"/>
    <x v="1"/>
    <s v="GBP"/>
    <n v="1422450278"/>
    <n v="1419858278"/>
    <b v="0"/>
    <n v="4"/>
    <b v="0"/>
    <s v="theater/plays"/>
    <n v="7.5999999999999998E-2"/>
    <n v="62.5"/>
    <x v="1"/>
    <x v="6"/>
    <x v="4011"/>
    <d v="2015-01-28T13:04:38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2000"/>
    <n v="26"/>
    <x v="2"/>
    <x v="0"/>
    <s v="USD"/>
    <n v="1424070823"/>
    <n v="1421478823"/>
    <b v="0"/>
    <n v="2"/>
    <b v="0"/>
    <s v="theater/plays"/>
    <n v="1.2999999999999999E-2"/>
    <n v="1000"/>
    <x v="1"/>
    <x v="6"/>
    <x v="4013"/>
    <d v="2015-02-16T07:13:43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7000"/>
    <n v="1"/>
    <x v="2"/>
    <x v="0"/>
    <s v="USD"/>
    <n v="1437331463"/>
    <n v="1434739463"/>
    <b v="0"/>
    <n v="1"/>
    <b v="0"/>
    <s v="theater/plays"/>
    <n v="1.4285714285714287E-4"/>
    <n v="7000"/>
    <x v="1"/>
    <x v="6"/>
    <x v="4015"/>
    <d v="2015-07-19T18:44:23"/>
  </r>
  <r>
    <n v="500"/>
    <n v="70"/>
    <x v="2"/>
    <x v="1"/>
    <s v="GBP"/>
    <n v="1410987400"/>
    <n v="1408395400"/>
    <b v="0"/>
    <n v="7"/>
    <b v="0"/>
    <s v="theater/plays"/>
    <n v="0.14000000000000001"/>
    <n v="71.428571428571431"/>
    <x v="1"/>
    <x v="6"/>
    <x v="4016"/>
    <d v="2014-09-17T20:56:40"/>
  </r>
  <r>
    <n v="10000"/>
    <n v="105"/>
    <x v="2"/>
    <x v="0"/>
    <s v="USD"/>
    <n v="1409846874"/>
    <n v="1407254874"/>
    <b v="0"/>
    <n v="2"/>
    <b v="0"/>
    <s v="theater/plays"/>
    <n v="1.0500000000000001E-2"/>
    <n v="5000"/>
    <x v="1"/>
    <x v="6"/>
    <x v="4017"/>
    <d v="2014-09-04T16:07:54"/>
  </r>
  <r>
    <n v="1500"/>
    <n v="130"/>
    <x v="2"/>
    <x v="1"/>
    <s v="GBP"/>
    <n v="1475877108"/>
    <n v="1473285108"/>
    <b v="0"/>
    <n v="4"/>
    <b v="0"/>
    <s v="theater/plays"/>
    <n v="8.666666666666667E-2"/>
    <n v="375"/>
    <x v="1"/>
    <x v="6"/>
    <x v="4018"/>
    <d v="2016-10-07T21:51:48"/>
  </r>
  <r>
    <n v="3500"/>
    <n v="29"/>
    <x v="2"/>
    <x v="0"/>
    <s v="USD"/>
    <n v="1460737680"/>
    <n v="1455725596"/>
    <b v="0"/>
    <n v="4"/>
    <b v="0"/>
    <s v="theater/plays"/>
    <n v="8.2857142857142851E-3"/>
    <n v="875"/>
    <x v="1"/>
    <x v="6"/>
    <x v="4019"/>
    <d v="2016-04-15T16:28:00"/>
  </r>
  <r>
    <n v="600"/>
    <n v="100"/>
    <x v="2"/>
    <x v="0"/>
    <s v="USD"/>
    <n v="1427168099"/>
    <n v="1424579699"/>
    <b v="0"/>
    <n v="3"/>
    <b v="0"/>
    <s v="theater/plays"/>
    <n v="0.16666666666666666"/>
    <n v="200"/>
    <x v="1"/>
    <x v="6"/>
    <x v="4020"/>
    <d v="2015-03-24T03:34:59"/>
  </r>
  <r>
    <n v="15000"/>
    <n v="125"/>
    <x v="2"/>
    <x v="0"/>
    <s v="USD"/>
    <n v="1414360358"/>
    <n v="1409176358"/>
    <b v="0"/>
    <n v="2"/>
    <b v="0"/>
    <s v="theater/plays"/>
    <n v="8.3333333333333332E-3"/>
    <n v="7500"/>
    <x v="1"/>
    <x v="6"/>
    <x v="4021"/>
    <d v="2014-10-26T21:52:38"/>
  </r>
  <r>
    <n v="18000"/>
    <n v="12521"/>
    <x v="2"/>
    <x v="0"/>
    <s v="USD"/>
    <n v="1422759240"/>
    <n v="1418824867"/>
    <b v="0"/>
    <n v="197"/>
    <b v="0"/>
    <s v="theater/plays"/>
    <n v="0.69561111111111107"/>
    <n v="91.370558375634516"/>
    <x v="1"/>
    <x v="6"/>
    <x v="4022"/>
    <d v="2015-02-01T02:54:00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800"/>
    <n v="10"/>
    <x v="2"/>
    <x v="0"/>
    <s v="USD"/>
    <n v="1441037097"/>
    <n v="1438445097"/>
    <b v="0"/>
    <n v="1"/>
    <b v="0"/>
    <s v="theater/plays"/>
    <n v="1.2500000000000001E-2"/>
    <n v="800"/>
    <x v="1"/>
    <x v="6"/>
    <x v="4024"/>
    <d v="2015-08-31T16:04:57"/>
  </r>
  <r>
    <n v="5000"/>
    <n v="250"/>
    <x v="2"/>
    <x v="6"/>
    <s v="EUR"/>
    <n v="1437889336"/>
    <n v="1432705336"/>
    <b v="0"/>
    <n v="4"/>
    <b v="0"/>
    <s v="theater/plays"/>
    <n v="0.05"/>
    <n v="1250"/>
    <x v="1"/>
    <x v="6"/>
    <x v="4025"/>
    <d v="2015-07-26T05:42:1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3000"/>
    <n v="215"/>
    <x v="2"/>
    <x v="0"/>
    <s v="USD"/>
    <n v="1487811600"/>
    <n v="1486077481"/>
    <b v="0"/>
    <n v="7"/>
    <b v="0"/>
    <s v="theater/plays"/>
    <n v="7.166666666666667E-2"/>
    <n v="428.57142857142856"/>
    <x v="1"/>
    <x v="6"/>
    <x v="4027"/>
    <d v="2017-02-23T01:00:00"/>
  </r>
  <r>
    <n v="2000"/>
    <n v="561"/>
    <x v="2"/>
    <x v="0"/>
    <s v="USD"/>
    <n v="1402007500"/>
    <n v="1399415500"/>
    <b v="0"/>
    <n v="11"/>
    <b v="0"/>
    <s v="theater/plays"/>
    <n v="0.28050000000000003"/>
    <n v="181.81818181818181"/>
    <x v="1"/>
    <x v="6"/>
    <x v="4028"/>
    <d v="2014-06-05T22:31:40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2500"/>
    <n v="400"/>
    <x v="2"/>
    <x v="0"/>
    <s v="USD"/>
    <n v="1454525340"/>
    <n v="1452008599"/>
    <b v="0"/>
    <n v="6"/>
    <b v="0"/>
    <s v="theater/plays"/>
    <n v="0.16"/>
    <n v="416.66666666666669"/>
    <x v="1"/>
    <x v="6"/>
    <x v="4030"/>
    <d v="2016-02-03T18:49:00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6048"/>
    <n v="413"/>
    <x v="2"/>
    <x v="0"/>
    <s v="USD"/>
    <n v="1450211116"/>
    <n v="1445023516"/>
    <b v="0"/>
    <n v="7"/>
    <b v="0"/>
    <s v="theater/plays"/>
    <n v="6.8287037037037035E-2"/>
    <n v="864"/>
    <x v="1"/>
    <x v="6"/>
    <x v="4032"/>
    <d v="2015-12-15T20:25:16"/>
  </r>
  <r>
    <n v="23900"/>
    <n v="6141.99"/>
    <x v="2"/>
    <x v="1"/>
    <s v="GBP"/>
    <n v="1475398800"/>
    <n v="1472711224"/>
    <b v="0"/>
    <n v="94"/>
    <b v="0"/>
    <s v="theater/plays"/>
    <n v="0.25698702928870293"/>
    <n v="254.25531914893617"/>
    <x v="1"/>
    <x v="6"/>
    <x v="4033"/>
    <d v="2016-10-02T09:00:00"/>
  </r>
  <r>
    <n v="13500"/>
    <n v="200"/>
    <x v="2"/>
    <x v="0"/>
    <s v="USD"/>
    <n v="1428097450"/>
    <n v="1425509050"/>
    <b v="0"/>
    <n v="2"/>
    <b v="0"/>
    <s v="theater/plays"/>
    <n v="1.4814814814814815E-2"/>
    <n v="6750"/>
    <x v="1"/>
    <x v="6"/>
    <x v="4034"/>
    <d v="2015-04-03T21:44:10"/>
  </r>
  <r>
    <n v="10000"/>
    <n v="3685"/>
    <x v="2"/>
    <x v="0"/>
    <s v="USD"/>
    <n v="1413925887"/>
    <n v="1411333887"/>
    <b v="0"/>
    <n v="25"/>
    <b v="0"/>
    <s v="theater/plays"/>
    <n v="0.36849999999999999"/>
    <n v="400"/>
    <x v="1"/>
    <x v="6"/>
    <x v="4035"/>
    <d v="2014-10-21T21:11:27"/>
  </r>
  <r>
    <n v="6000"/>
    <n v="2823"/>
    <x v="2"/>
    <x v="0"/>
    <s v="USD"/>
    <n v="1404253800"/>
    <n v="1402784964"/>
    <b v="0"/>
    <n v="17"/>
    <b v="0"/>
    <s v="theater/plays"/>
    <n v="0.47049999999999997"/>
    <n v="352.94117647058823"/>
    <x v="1"/>
    <x v="6"/>
    <x v="4036"/>
    <d v="2014-07-01T22:30:00"/>
  </r>
  <r>
    <n v="700"/>
    <n v="80"/>
    <x v="2"/>
    <x v="0"/>
    <s v="USD"/>
    <n v="1464099900"/>
    <n v="1462585315"/>
    <b v="0"/>
    <n v="2"/>
    <b v="0"/>
    <s v="theater/plays"/>
    <n v="0.11428571428571428"/>
    <n v="350"/>
    <x v="1"/>
    <x v="6"/>
    <x v="4037"/>
    <d v="2016-05-24T14:25:00"/>
  </r>
  <r>
    <n v="2500"/>
    <n v="301"/>
    <x v="2"/>
    <x v="0"/>
    <s v="USD"/>
    <n v="1413573010"/>
    <n v="1408389010"/>
    <b v="0"/>
    <n v="4"/>
    <b v="0"/>
    <s v="theater/plays"/>
    <n v="0.12039999999999999"/>
    <n v="625"/>
    <x v="1"/>
    <x v="6"/>
    <x v="4038"/>
    <d v="2014-10-17T19:10:10"/>
  </r>
  <r>
    <n v="500"/>
    <n v="300"/>
    <x v="2"/>
    <x v="0"/>
    <s v="USD"/>
    <n v="1448949540"/>
    <n v="1446048367"/>
    <b v="0"/>
    <n v="5"/>
    <b v="0"/>
    <s v="theater/plays"/>
    <n v="0.6"/>
    <n v="100"/>
    <x v="1"/>
    <x v="6"/>
    <x v="4039"/>
    <d v="2015-12-01T05:59:00"/>
  </r>
  <r>
    <n v="8000"/>
    <n v="2500"/>
    <x v="2"/>
    <x v="0"/>
    <s v="USD"/>
    <n v="1437188400"/>
    <n v="1432100004"/>
    <b v="0"/>
    <n v="2"/>
    <b v="0"/>
    <s v="theater/plays"/>
    <n v="0.3125"/>
    <n v="4000"/>
    <x v="1"/>
    <x v="6"/>
    <x v="4040"/>
    <d v="2015-07-18T03:00:00"/>
  </r>
  <r>
    <n v="5000"/>
    <n v="21"/>
    <x v="2"/>
    <x v="1"/>
    <s v="GBP"/>
    <n v="1473160954"/>
    <n v="1467976954"/>
    <b v="0"/>
    <n v="2"/>
    <b v="0"/>
    <s v="theater/plays"/>
    <n v="4.1999999999999997E-3"/>
    <n v="2500"/>
    <x v="1"/>
    <x v="6"/>
    <x v="4041"/>
    <d v="2016-09-06T11:22:34"/>
  </r>
  <r>
    <n v="10000"/>
    <n v="21"/>
    <x v="2"/>
    <x v="0"/>
    <s v="USD"/>
    <n v="1421781360"/>
    <n v="1419213664"/>
    <b v="0"/>
    <n v="3"/>
    <b v="0"/>
    <s v="theater/plays"/>
    <n v="2.0999999999999999E-3"/>
    <n v="3333.3333333333335"/>
    <x v="1"/>
    <x v="6"/>
    <x v="4042"/>
    <d v="2015-01-20T19:16:00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600"/>
    <n v="225"/>
    <x v="2"/>
    <x v="0"/>
    <s v="USD"/>
    <n v="1428642000"/>
    <n v="1426050982"/>
    <b v="0"/>
    <n v="4"/>
    <b v="0"/>
    <s v="theater/plays"/>
    <n v="0.375"/>
    <n v="150"/>
    <x v="1"/>
    <x v="6"/>
    <x v="4044"/>
    <d v="2015-04-10T05:00:00"/>
  </r>
  <r>
    <n v="5000"/>
    <n v="1"/>
    <x v="2"/>
    <x v="2"/>
    <s v="AUD"/>
    <n v="1408596589"/>
    <n v="1406004589"/>
    <b v="0"/>
    <n v="1"/>
    <b v="0"/>
    <s v="theater/plays"/>
    <n v="2.0000000000000001E-4"/>
    <n v="5000"/>
    <x v="1"/>
    <x v="6"/>
    <x v="4045"/>
    <d v="2014-08-21T04:49:49"/>
  </r>
  <r>
    <n v="5600"/>
    <n v="460"/>
    <x v="2"/>
    <x v="0"/>
    <s v="USD"/>
    <n v="1413992210"/>
    <n v="1411400210"/>
    <b v="0"/>
    <n v="12"/>
    <b v="0"/>
    <s v="theater/plays"/>
    <n v="8.2142857142857142E-2"/>
    <n v="466.66666666666669"/>
    <x v="1"/>
    <x v="6"/>
    <x v="4046"/>
    <d v="2014-10-22T15:36:50"/>
  </r>
  <r>
    <n v="5000"/>
    <n v="110"/>
    <x v="2"/>
    <x v="0"/>
    <s v="USD"/>
    <n v="1420938000"/>
    <n v="1418862743"/>
    <b v="0"/>
    <n v="4"/>
    <b v="0"/>
    <s v="theater/plays"/>
    <n v="2.1999999999999999E-2"/>
    <n v="1250"/>
    <x v="1"/>
    <x v="6"/>
    <x v="4047"/>
    <d v="2015-01-11T01:00:00"/>
  </r>
  <r>
    <n v="17000"/>
    <n v="3001"/>
    <x v="2"/>
    <x v="1"/>
    <s v="GBP"/>
    <n v="1460373187"/>
    <n v="1457352787"/>
    <b v="0"/>
    <n v="91"/>
    <b v="0"/>
    <s v="theater/plays"/>
    <n v="0.17652941176470588"/>
    <n v="186.8131868131868"/>
    <x v="1"/>
    <x v="6"/>
    <x v="4048"/>
    <d v="2016-04-11T11:13:07"/>
  </r>
  <r>
    <n v="20000"/>
    <n v="16"/>
    <x v="2"/>
    <x v="0"/>
    <s v="USD"/>
    <n v="1436914815"/>
    <n v="1434322815"/>
    <b v="0"/>
    <n v="1"/>
    <b v="0"/>
    <s v="theater/plays"/>
    <n v="8.0000000000000004E-4"/>
    <n v="20000"/>
    <x v="1"/>
    <x v="6"/>
    <x v="4049"/>
    <d v="2015-07-14T23:00:15"/>
  </r>
  <r>
    <n v="1500"/>
    <n v="1"/>
    <x v="2"/>
    <x v="0"/>
    <s v="USD"/>
    <n v="1414077391"/>
    <n v="1411485391"/>
    <b v="0"/>
    <n v="1"/>
    <b v="0"/>
    <s v="theater/plays"/>
    <n v="6.6666666666666664E-4"/>
    <n v="1500"/>
    <x v="1"/>
    <x v="6"/>
    <x v="4050"/>
    <d v="2014-10-23T15:16:31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3000"/>
    <n v="1126"/>
    <x v="2"/>
    <x v="0"/>
    <s v="USD"/>
    <n v="1413234316"/>
    <n v="1408050316"/>
    <b v="0"/>
    <n v="13"/>
    <b v="0"/>
    <s v="theater/plays"/>
    <n v="0.37533333333333335"/>
    <n v="230.76923076923077"/>
    <x v="1"/>
    <x v="6"/>
    <x v="4052"/>
    <d v="2014-10-13T21:05:16"/>
  </r>
  <r>
    <n v="500"/>
    <n v="110"/>
    <x v="2"/>
    <x v="1"/>
    <s v="GBP"/>
    <n v="1416081600"/>
    <n v="1413477228"/>
    <b v="0"/>
    <n v="2"/>
    <b v="0"/>
    <s v="theater/plays"/>
    <n v="0.22"/>
    <n v="250"/>
    <x v="1"/>
    <x v="6"/>
    <x v="4053"/>
    <d v="2014-11-15T20:00:00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5000"/>
    <n v="881"/>
    <x v="2"/>
    <x v="1"/>
    <s v="GBP"/>
    <n v="1403192031"/>
    <n v="1400600031"/>
    <b v="0"/>
    <n v="21"/>
    <b v="0"/>
    <s v="theater/plays"/>
    <n v="0.1762"/>
    <n v="238.0952380952381"/>
    <x v="1"/>
    <x v="6"/>
    <x v="4055"/>
    <d v="2014-06-19T15:33:51"/>
  </r>
  <r>
    <n v="1500"/>
    <n v="795"/>
    <x v="2"/>
    <x v="0"/>
    <s v="USD"/>
    <n v="1467575940"/>
    <n v="1465856639"/>
    <b v="0"/>
    <n v="9"/>
    <b v="0"/>
    <s v="theater/plays"/>
    <n v="0.53"/>
    <n v="166.66666666666666"/>
    <x v="1"/>
    <x v="6"/>
    <x v="4056"/>
    <d v="2016-07-03T19:59:00"/>
  </r>
  <r>
    <n v="3500"/>
    <n v="775"/>
    <x v="2"/>
    <x v="1"/>
    <s v="GBP"/>
    <n v="1448492400"/>
    <n v="1446506080"/>
    <b v="0"/>
    <n v="6"/>
    <b v="0"/>
    <s v="theater/plays"/>
    <n v="0.22142857142857142"/>
    <n v="583.33333333333337"/>
    <x v="1"/>
    <x v="6"/>
    <x v="4057"/>
    <d v="2015-11-25T23:00:00"/>
  </r>
  <r>
    <n v="3750"/>
    <n v="95"/>
    <x v="2"/>
    <x v="0"/>
    <s v="USD"/>
    <n v="1459483140"/>
    <n v="1458178044"/>
    <b v="0"/>
    <n v="4"/>
    <b v="0"/>
    <s v="theater/plays"/>
    <n v="2.5333333333333333E-2"/>
    <n v="937.5"/>
    <x v="1"/>
    <x v="6"/>
    <x v="4058"/>
    <d v="2016-04-01T03:59:00"/>
  </r>
  <r>
    <n v="10000"/>
    <n v="250"/>
    <x v="2"/>
    <x v="5"/>
    <s v="CAD"/>
    <n v="1410836400"/>
    <n v="1408116152"/>
    <b v="0"/>
    <n v="7"/>
    <b v="0"/>
    <s v="theater/plays"/>
    <n v="2.5000000000000001E-2"/>
    <n v="1428.5714285714287"/>
    <x v="1"/>
    <x v="6"/>
    <x v="4059"/>
    <d v="2014-09-16T03:00:00"/>
  </r>
  <r>
    <n v="10000"/>
    <n v="285"/>
    <x v="2"/>
    <x v="5"/>
    <s v="CAD"/>
    <n v="1403539200"/>
    <n v="1400604056"/>
    <b v="0"/>
    <n v="5"/>
    <b v="0"/>
    <s v="theater/plays"/>
    <n v="2.8500000000000001E-2"/>
    <n v="2000"/>
    <x v="1"/>
    <x v="6"/>
    <x v="4060"/>
    <d v="2014-06-23T16:00:00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20000"/>
    <n v="490"/>
    <x v="2"/>
    <x v="0"/>
    <s v="USD"/>
    <n v="1467481468"/>
    <n v="1464889468"/>
    <b v="0"/>
    <n v="3"/>
    <b v="0"/>
    <s v="theater/plays"/>
    <n v="2.4500000000000001E-2"/>
    <n v="6666.666666666667"/>
    <x v="1"/>
    <x v="6"/>
    <x v="4062"/>
    <d v="2016-07-02T17:44:28"/>
  </r>
  <r>
    <n v="9500"/>
    <n v="135"/>
    <x v="2"/>
    <x v="1"/>
    <s v="GBP"/>
    <n v="1403886084"/>
    <n v="1401294084"/>
    <b v="0"/>
    <n v="9"/>
    <b v="0"/>
    <s v="theater/plays"/>
    <n v="1.4210526315789474E-2"/>
    <n v="1055.5555555555557"/>
    <x v="1"/>
    <x v="6"/>
    <x v="4063"/>
    <d v="2014-06-27T16:21:24"/>
  </r>
  <r>
    <n v="2000"/>
    <n v="385"/>
    <x v="2"/>
    <x v="2"/>
    <s v="AUD"/>
    <n v="1430316426"/>
    <n v="1427724426"/>
    <b v="0"/>
    <n v="6"/>
    <b v="0"/>
    <s v="theater/plays"/>
    <n v="0.1925"/>
    <n v="333.33333333333331"/>
    <x v="1"/>
    <x v="6"/>
    <x v="4064"/>
    <d v="2015-04-29T14:07:06"/>
  </r>
  <r>
    <n v="4000"/>
    <n v="27"/>
    <x v="2"/>
    <x v="0"/>
    <s v="USD"/>
    <n v="1407883811"/>
    <n v="1405291811"/>
    <b v="0"/>
    <n v="4"/>
    <b v="0"/>
    <s v="theater/plays"/>
    <n v="6.7499999999999999E-3"/>
    <n v="1000"/>
    <x v="1"/>
    <x v="6"/>
    <x v="4065"/>
    <d v="2014-08-12T22:50:11"/>
  </r>
  <r>
    <n v="15000"/>
    <n v="25"/>
    <x v="2"/>
    <x v="0"/>
    <s v="USD"/>
    <n v="1463619388"/>
    <n v="1461027388"/>
    <b v="0"/>
    <n v="1"/>
    <b v="0"/>
    <s v="theater/plays"/>
    <n v="1.6666666666666668E-3"/>
    <n v="15000"/>
    <x v="1"/>
    <x v="6"/>
    <x v="4066"/>
    <d v="2016-05-19T00:56:28"/>
  </r>
  <r>
    <n v="5000"/>
    <n v="3045"/>
    <x v="2"/>
    <x v="0"/>
    <s v="USD"/>
    <n v="1443408550"/>
    <n v="1439952550"/>
    <b v="0"/>
    <n v="17"/>
    <b v="0"/>
    <s v="theater/plays"/>
    <n v="0.60899999999999999"/>
    <n v="294.11764705882354"/>
    <x v="1"/>
    <x v="6"/>
    <x v="4067"/>
    <d v="2015-09-28T02:49:10"/>
  </r>
  <r>
    <n v="3495"/>
    <n v="34.950000000000003"/>
    <x v="2"/>
    <x v="0"/>
    <s v="USD"/>
    <n v="1484348700"/>
    <n v="1481756855"/>
    <b v="0"/>
    <n v="1"/>
    <b v="0"/>
    <s v="theater/plays"/>
    <n v="0.01"/>
    <n v="3495"/>
    <x v="1"/>
    <x v="6"/>
    <x v="4068"/>
    <d v="2017-01-13T23:05:00"/>
  </r>
  <r>
    <n v="1250"/>
    <n v="430"/>
    <x v="2"/>
    <x v="1"/>
    <s v="GBP"/>
    <n v="1425124800"/>
    <n v="1421596356"/>
    <b v="0"/>
    <n v="13"/>
    <b v="0"/>
    <s v="theater/plays"/>
    <n v="0.34399999999999997"/>
    <n v="96.15384615384616"/>
    <x v="1"/>
    <x v="6"/>
    <x v="4069"/>
    <d v="2015-02-28T12:00:00"/>
  </r>
  <r>
    <n v="1000"/>
    <n v="165"/>
    <x v="2"/>
    <x v="0"/>
    <s v="USD"/>
    <n v="1425178800"/>
    <n v="1422374420"/>
    <b v="0"/>
    <n v="6"/>
    <b v="0"/>
    <s v="theater/plays"/>
    <n v="0.16500000000000001"/>
    <n v="166.66666666666666"/>
    <x v="1"/>
    <x v="6"/>
    <x v="4070"/>
    <d v="2015-03-01T03:00:00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1000"/>
    <n v="4"/>
    <x v="2"/>
    <x v="1"/>
    <s v="GBP"/>
    <n v="1408646111"/>
    <n v="1403462111"/>
    <b v="0"/>
    <n v="2"/>
    <b v="0"/>
    <s v="theater/plays"/>
    <n v="4.0000000000000001E-3"/>
    <n v="500"/>
    <x v="1"/>
    <x v="6"/>
    <x v="4072"/>
    <d v="2014-08-21T18:35:11"/>
  </r>
  <r>
    <n v="3500"/>
    <n v="37"/>
    <x v="2"/>
    <x v="0"/>
    <s v="USD"/>
    <n v="1431144000"/>
    <n v="1426407426"/>
    <b v="0"/>
    <n v="2"/>
    <b v="0"/>
    <s v="theater/plays"/>
    <n v="1.0571428571428572E-2"/>
    <n v="1750"/>
    <x v="1"/>
    <x v="6"/>
    <x v="4073"/>
    <d v="2015-05-09T04:00:00"/>
  </r>
  <r>
    <n v="2750"/>
    <n v="735"/>
    <x v="2"/>
    <x v="1"/>
    <s v="GBP"/>
    <n v="1446732975"/>
    <n v="1444137375"/>
    <b v="0"/>
    <n v="21"/>
    <b v="0"/>
    <s v="theater/plays"/>
    <n v="0.26727272727272727"/>
    <n v="130.95238095238096"/>
    <x v="1"/>
    <x v="6"/>
    <x v="4074"/>
    <d v="2015-11-05T14:16:15"/>
  </r>
  <r>
    <n v="2000"/>
    <n v="576"/>
    <x v="2"/>
    <x v="1"/>
    <s v="GBP"/>
    <n v="1404149280"/>
    <n v="1400547969"/>
    <b v="0"/>
    <n v="13"/>
    <b v="0"/>
    <s v="theater/plays"/>
    <n v="0.28799999999999998"/>
    <n v="153.84615384615384"/>
    <x v="1"/>
    <x v="6"/>
    <x v="4075"/>
    <d v="2014-06-30T17:28:00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15000"/>
    <n v="1335"/>
    <x v="2"/>
    <x v="0"/>
    <s v="USD"/>
    <n v="1482339794"/>
    <n v="1479747794"/>
    <b v="0"/>
    <n v="6"/>
    <b v="0"/>
    <s v="theater/plays"/>
    <n v="8.8999999999999996E-2"/>
    <n v="2500"/>
    <x v="1"/>
    <x v="6"/>
    <x v="4077"/>
    <d v="2016-12-21T17:03:14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3000"/>
    <n v="5"/>
    <x v="2"/>
    <x v="0"/>
    <s v="USD"/>
    <n v="1466375521"/>
    <n v="1463783521"/>
    <b v="0"/>
    <n v="1"/>
    <b v="0"/>
    <s v="theater/plays"/>
    <n v="1.6666666666666668E-3"/>
    <n v="3000"/>
    <x v="1"/>
    <x v="6"/>
    <x v="4079"/>
    <d v="2016-06-19T22:32:01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2224"/>
    <n v="350"/>
    <x v="2"/>
    <x v="0"/>
    <s v="USD"/>
    <n v="1425819425"/>
    <n v="1423231025"/>
    <b v="0"/>
    <n v="12"/>
    <b v="0"/>
    <s v="theater/plays"/>
    <n v="0.15737410071942445"/>
    <n v="185.33333333333334"/>
    <x v="1"/>
    <x v="6"/>
    <x v="4081"/>
    <d v="2015-03-08T12:57:05"/>
  </r>
  <r>
    <n v="150"/>
    <n v="3"/>
    <x v="2"/>
    <x v="0"/>
    <s v="USD"/>
    <n v="1447542000"/>
    <n v="1446179553"/>
    <b v="0"/>
    <n v="2"/>
    <b v="0"/>
    <s v="theater/plays"/>
    <n v="0.02"/>
    <n v="75"/>
    <x v="1"/>
    <x v="6"/>
    <x v="4082"/>
    <d v="2015-11-14T23:00:00"/>
  </r>
  <r>
    <n v="3500"/>
    <n v="759"/>
    <x v="2"/>
    <x v="0"/>
    <s v="USD"/>
    <n v="1452795416"/>
    <n v="1450203416"/>
    <b v="0"/>
    <n v="6"/>
    <b v="0"/>
    <s v="theater/plays"/>
    <n v="0.21685714285714286"/>
    <n v="583.33333333333337"/>
    <x v="1"/>
    <x v="6"/>
    <x v="4083"/>
    <d v="2016-01-14T18:16:56"/>
  </r>
  <r>
    <n v="3000"/>
    <n v="10"/>
    <x v="2"/>
    <x v="13"/>
    <s v="EUR"/>
    <n v="1476008906"/>
    <n v="1473416906"/>
    <b v="0"/>
    <n v="1"/>
    <b v="0"/>
    <s v="theater/plays"/>
    <n v="3.3333333333333335E-3"/>
    <n v="3000"/>
    <x v="1"/>
    <x v="6"/>
    <x v="4084"/>
    <d v="2016-10-09T10:28:26"/>
  </r>
  <r>
    <n v="3500"/>
    <n v="10"/>
    <x v="2"/>
    <x v="0"/>
    <s v="USD"/>
    <n v="1427169540"/>
    <n v="1424701775"/>
    <b v="0"/>
    <n v="1"/>
    <b v="0"/>
    <s v="theater/plays"/>
    <n v="2.8571428571428571E-3"/>
    <n v="3500"/>
    <x v="1"/>
    <x v="6"/>
    <x v="4085"/>
    <d v="2015-03-24T03:59:00"/>
  </r>
  <r>
    <n v="1000"/>
    <n v="47"/>
    <x v="2"/>
    <x v="0"/>
    <s v="USD"/>
    <n v="1448078400"/>
    <n v="1445985299"/>
    <b v="0"/>
    <n v="5"/>
    <b v="0"/>
    <s v="theater/plays"/>
    <n v="4.7E-2"/>
    <n v="200"/>
    <x v="1"/>
    <x v="6"/>
    <x v="4086"/>
    <d v="2015-11-21T04:00:00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2000"/>
    <n v="216"/>
    <x v="2"/>
    <x v="1"/>
    <s v="GBP"/>
    <n v="1421403960"/>
    <n v="1418827324"/>
    <b v="0"/>
    <n v="3"/>
    <b v="0"/>
    <s v="theater/plays"/>
    <n v="0.108"/>
    <n v="666.66666666666663"/>
    <x v="1"/>
    <x v="6"/>
    <x v="4088"/>
    <d v="2015-01-16T10:26:00"/>
  </r>
  <r>
    <n v="5000"/>
    <n v="240"/>
    <x v="2"/>
    <x v="0"/>
    <s v="USD"/>
    <n v="1433093700"/>
    <n v="1430242488"/>
    <b v="0"/>
    <n v="8"/>
    <b v="0"/>
    <s v="theater/plays"/>
    <n v="4.8000000000000001E-2"/>
    <n v="625"/>
    <x v="1"/>
    <x v="6"/>
    <x v="4089"/>
    <d v="2015-05-31T17:35:00"/>
  </r>
  <r>
    <n v="1000"/>
    <n v="32"/>
    <x v="2"/>
    <x v="0"/>
    <s v="USD"/>
    <n v="1438959600"/>
    <n v="1437754137"/>
    <b v="0"/>
    <n v="3"/>
    <b v="0"/>
    <s v="theater/plays"/>
    <n v="3.2000000000000001E-2"/>
    <n v="333.33333333333331"/>
    <x v="1"/>
    <x v="6"/>
    <x v="4090"/>
    <d v="2015-08-07T15:00:00"/>
  </r>
  <r>
    <n v="1600"/>
    <n v="204"/>
    <x v="2"/>
    <x v="0"/>
    <s v="USD"/>
    <n v="1421410151"/>
    <n v="1418818151"/>
    <b v="0"/>
    <n v="8"/>
    <b v="0"/>
    <s v="theater/plays"/>
    <n v="0.1275"/>
    <n v="200"/>
    <x v="1"/>
    <x v="6"/>
    <x v="4091"/>
    <d v="2015-01-16T12:09:11"/>
  </r>
  <r>
    <n v="110000"/>
    <n v="20"/>
    <x v="2"/>
    <x v="0"/>
    <s v="USD"/>
    <n v="1428205247"/>
    <n v="1423024847"/>
    <b v="0"/>
    <n v="1"/>
    <b v="0"/>
    <s v="theater/plays"/>
    <n v="1.8181818181818181E-4"/>
    <n v="110000"/>
    <x v="1"/>
    <x v="6"/>
    <x v="4092"/>
    <d v="2015-04-05T03:40:47"/>
  </r>
  <r>
    <n v="2500"/>
    <n v="60"/>
    <x v="2"/>
    <x v="1"/>
    <s v="GBP"/>
    <n v="1440272093"/>
    <n v="1435088093"/>
    <b v="0"/>
    <n v="4"/>
    <b v="0"/>
    <s v="theater/plays"/>
    <n v="2.4E-2"/>
    <n v="625"/>
    <x v="1"/>
    <x v="6"/>
    <x v="4093"/>
    <d v="2015-08-22T19:34:53"/>
  </r>
  <r>
    <n v="2000"/>
    <n v="730"/>
    <x v="2"/>
    <x v="0"/>
    <s v="USD"/>
    <n v="1413953940"/>
    <n v="1410141900"/>
    <b v="0"/>
    <n v="8"/>
    <b v="0"/>
    <s v="theater/plays"/>
    <n v="0.36499999999999999"/>
    <n v="250"/>
    <x v="1"/>
    <x v="6"/>
    <x v="4094"/>
    <d v="2014-10-22T04:59:00"/>
  </r>
  <r>
    <n v="30000"/>
    <n v="800"/>
    <x v="2"/>
    <x v="14"/>
    <s v="MXN"/>
    <n v="1482108350"/>
    <n v="1479516350"/>
    <b v="0"/>
    <n v="1"/>
    <b v="0"/>
    <s v="theater/plays"/>
    <n v="2.6666666666666668E-2"/>
    <n v="30000"/>
    <x v="1"/>
    <x v="6"/>
    <x v="4095"/>
    <d v="2016-12-19T00:45:50"/>
  </r>
  <r>
    <n v="3500"/>
    <n v="400"/>
    <x v="2"/>
    <x v="1"/>
    <s v="GBP"/>
    <n v="1488271860"/>
    <n v="1484484219"/>
    <b v="0"/>
    <n v="5"/>
    <b v="0"/>
    <s v="theater/plays"/>
    <n v="0.11428571428571428"/>
    <n v="700"/>
    <x v="1"/>
    <x v="6"/>
    <x v="4096"/>
    <d v="2017-02-28T08:51:00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500"/>
    <n v="50"/>
    <x v="2"/>
    <x v="0"/>
    <s v="USD"/>
    <n v="1472847873"/>
    <n v="1468959873"/>
    <b v="0"/>
    <n v="1"/>
    <b v="0"/>
    <s v="theater/plays"/>
    <n v="1.1111111111111112E-2"/>
    <n v="4500"/>
    <x v="1"/>
    <x v="6"/>
    <x v="4099"/>
    <d v="2016-09-02T20:24:33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500"/>
    <n v="137"/>
    <x v="2"/>
    <x v="0"/>
    <s v="USD"/>
    <n v="1463343673"/>
    <n v="1460751673"/>
    <b v="0"/>
    <n v="6"/>
    <b v="0"/>
    <s v="theater/plays"/>
    <n v="0.27400000000000002"/>
    <n v="83.333333333333329"/>
    <x v="1"/>
    <x v="6"/>
    <x v="4102"/>
    <d v="2016-05-15T20:21:13"/>
  </r>
  <r>
    <n v="1000"/>
    <n v="100"/>
    <x v="2"/>
    <x v="0"/>
    <s v="USD"/>
    <n v="1440613920"/>
    <n v="1435953566"/>
    <b v="0"/>
    <n v="6"/>
    <b v="0"/>
    <s v="theater/plays"/>
    <n v="0.1"/>
    <n v="166.66666666666666"/>
    <x v="1"/>
    <x v="6"/>
    <x v="4103"/>
    <d v="2015-08-26T18:32:00"/>
  </r>
  <r>
    <n v="3000"/>
    <n v="641"/>
    <x v="2"/>
    <x v="2"/>
    <s v="AUD"/>
    <n v="1477550434"/>
    <n v="1474958434"/>
    <b v="0"/>
    <n v="14"/>
    <b v="0"/>
    <s v="theater/plays"/>
    <n v="0.21366666666666667"/>
    <n v="214.28571428571428"/>
    <x v="1"/>
    <x v="6"/>
    <x v="4104"/>
    <d v="2016-10-27T06:40:34"/>
  </r>
  <r>
    <n v="33000"/>
    <n v="2300"/>
    <x v="2"/>
    <x v="14"/>
    <s v="MXN"/>
    <n v="1482711309"/>
    <n v="1479860109"/>
    <b v="0"/>
    <n v="6"/>
    <b v="0"/>
    <s v="theater/plays"/>
    <n v="6.9696969696969702E-2"/>
    <n v="5500"/>
    <x v="1"/>
    <x v="6"/>
    <x v="4105"/>
    <d v="2016-12-26T00:15:09"/>
  </r>
  <r>
    <n v="5000"/>
    <n v="3530"/>
    <x v="2"/>
    <x v="0"/>
    <s v="USD"/>
    <n v="1427936400"/>
    <n v="1424221866"/>
    <b v="0"/>
    <n v="33"/>
    <b v="0"/>
    <s v="theater/plays"/>
    <n v="0.70599999999999996"/>
    <n v="151.5151515151515"/>
    <x v="1"/>
    <x v="6"/>
    <x v="4106"/>
    <d v="2015-04-02T01:00:00"/>
  </r>
  <r>
    <n v="2000"/>
    <n v="41"/>
    <x v="2"/>
    <x v="0"/>
    <s v="USD"/>
    <n v="1411596001"/>
    <n v="1409608801"/>
    <b v="0"/>
    <n v="4"/>
    <b v="0"/>
    <s v="theater/plays"/>
    <n v="2.0500000000000001E-2"/>
    <n v="500"/>
    <x v="1"/>
    <x v="6"/>
    <x v="4107"/>
    <d v="2014-09-24T22:00:01"/>
  </r>
  <r>
    <n v="3000"/>
    <n v="59"/>
    <x v="2"/>
    <x v="0"/>
    <s v="USD"/>
    <n v="1488517200"/>
    <n v="1485909937"/>
    <b v="0"/>
    <n v="1"/>
    <b v="0"/>
    <s v="theater/plays"/>
    <n v="1.9666666666666666E-2"/>
    <n v="3000"/>
    <x v="1"/>
    <x v="6"/>
    <x v="4108"/>
    <d v="2017-03-03T05:00:00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300"/>
    <n v="86"/>
    <x v="2"/>
    <x v="1"/>
    <s v="GBP"/>
    <n v="1469113351"/>
    <n v="1463929351"/>
    <b v="0"/>
    <n v="6"/>
    <b v="0"/>
    <s v="theater/plays"/>
    <n v="0.28666666666666668"/>
    <n v="50"/>
    <x v="1"/>
    <x v="6"/>
    <x v="4110"/>
    <d v="2016-07-21T15:02:31"/>
  </r>
  <r>
    <n v="3000"/>
    <n v="94"/>
    <x v="2"/>
    <x v="0"/>
    <s v="USD"/>
    <n v="1424747740"/>
    <n v="1422155740"/>
    <b v="0"/>
    <n v="6"/>
    <b v="0"/>
    <s v="theater/plays"/>
    <n v="3.1333333333333331E-2"/>
    <n v="500"/>
    <x v="1"/>
    <x v="6"/>
    <x v="4111"/>
    <d v="2015-02-24T03:15:40"/>
  </r>
  <r>
    <n v="2500"/>
    <n v="1"/>
    <x v="2"/>
    <x v="17"/>
    <s v="EUR"/>
    <n v="1456617600"/>
    <n v="1454280186"/>
    <b v="0"/>
    <n v="1"/>
    <b v="0"/>
    <s v="theater/plays"/>
    <n v="4.0000000000000002E-4"/>
    <n v="2500"/>
    <x v="1"/>
    <x v="6"/>
    <x v="4112"/>
    <d v="2016-02-28T00:00:00"/>
  </r>
  <r>
    <n v="1500"/>
    <n v="3"/>
    <x v="2"/>
    <x v="0"/>
    <s v="USD"/>
    <n v="1452234840"/>
    <n v="1450619123"/>
    <b v="0"/>
    <n v="3"/>
    <b v="0"/>
    <s v="theater/plays"/>
    <n v="2E-3"/>
    <n v="50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9D968-A8AE-4EE3-814F-BF573845008D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3" hier="-1"/>
    <pageField fld="18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7428C-FD39-44AD-9EC2-556447C2BA2C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547CE-38F6-45C8-963A-6B789DDF0DF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8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FF34C-E07D-4075-A744-AA1D4E21EE7C}">
  <dimension ref="A1:N2186"/>
  <sheetViews>
    <sheetView workbookViewId="0">
      <selection activeCell="K6" sqref="K6"/>
    </sheetView>
  </sheetViews>
  <sheetFormatPr defaultRowHeight="14.4" x14ac:dyDescent="0.3"/>
  <cols>
    <col min="2" max="2" width="13.44140625" bestFit="1" customWidth="1"/>
    <col min="5" max="5" width="13.44140625" bestFit="1" customWidth="1"/>
    <col min="10" max="10" width="17.6640625" bestFit="1" customWidth="1"/>
    <col min="13" max="13" width="17.6640625" bestFit="1" customWidth="1"/>
  </cols>
  <sheetData>
    <row r="1" spans="1:14" x14ac:dyDescent="0.3">
      <c r="A1" s="1" t="s">
        <v>8401</v>
      </c>
      <c r="B1" s="1" t="s">
        <v>8262</v>
      </c>
      <c r="D1" s="1" t="s">
        <v>8401</v>
      </c>
      <c r="E1" s="1" t="s">
        <v>8262</v>
      </c>
      <c r="J1" s="13" t="s">
        <v>8402</v>
      </c>
      <c r="M1" s="13" t="s">
        <v>8403</v>
      </c>
    </row>
    <row r="2" spans="1:14" x14ac:dyDescent="0.3">
      <c r="A2" t="s">
        <v>8219</v>
      </c>
      <c r="B2">
        <v>182</v>
      </c>
      <c r="D2" t="s">
        <v>8221</v>
      </c>
      <c r="E2">
        <v>0</v>
      </c>
      <c r="J2" t="s">
        <v>8404</v>
      </c>
      <c r="K2">
        <f>AVERAGE(B2:B2186)</f>
        <v>194.42517162471395</v>
      </c>
      <c r="M2" t="s">
        <v>8404</v>
      </c>
      <c r="N2">
        <f>AVERAGE(E2:E1531)</f>
        <v>17.709803921568628</v>
      </c>
    </row>
    <row r="3" spans="1:14" x14ac:dyDescent="0.3">
      <c r="A3" t="s">
        <v>8219</v>
      </c>
      <c r="B3">
        <v>79</v>
      </c>
      <c r="D3" t="s">
        <v>8221</v>
      </c>
      <c r="E3">
        <v>1</v>
      </c>
      <c r="J3" t="s">
        <v>8405</v>
      </c>
      <c r="K3">
        <f>MEDIAN(B2:B2186)</f>
        <v>62</v>
      </c>
      <c r="M3" t="s">
        <v>8405</v>
      </c>
      <c r="N3">
        <f>MEDIAN(E2:E1531)</f>
        <v>4</v>
      </c>
    </row>
    <row r="4" spans="1:14" x14ac:dyDescent="0.3">
      <c r="A4" t="s">
        <v>8219</v>
      </c>
      <c r="B4">
        <v>35</v>
      </c>
      <c r="D4" t="s">
        <v>8221</v>
      </c>
      <c r="E4">
        <v>10</v>
      </c>
      <c r="J4" t="s">
        <v>8406</v>
      </c>
      <c r="K4">
        <f>MIN(B2:B2186)</f>
        <v>1</v>
      </c>
      <c r="M4" t="s">
        <v>8406</v>
      </c>
      <c r="N4">
        <f>MIN(E2:E1531)</f>
        <v>0</v>
      </c>
    </row>
    <row r="5" spans="1:14" x14ac:dyDescent="0.3">
      <c r="A5" t="s">
        <v>8219</v>
      </c>
      <c r="B5">
        <v>150</v>
      </c>
      <c r="D5" t="s">
        <v>8221</v>
      </c>
      <c r="E5">
        <v>0</v>
      </c>
      <c r="J5" t="s">
        <v>8407</v>
      </c>
      <c r="K5">
        <f>MAX(B2:B2186)</f>
        <v>26457</v>
      </c>
      <c r="M5" t="s">
        <v>8407</v>
      </c>
      <c r="N5">
        <f>MAX(E2:E1531)</f>
        <v>1293</v>
      </c>
    </row>
    <row r="6" spans="1:14" x14ac:dyDescent="0.3">
      <c r="A6" t="s">
        <v>8219</v>
      </c>
      <c r="B6">
        <v>284</v>
      </c>
      <c r="D6" t="s">
        <v>8221</v>
      </c>
      <c r="E6">
        <v>7</v>
      </c>
      <c r="J6" t="s">
        <v>8408</v>
      </c>
      <c r="K6">
        <f>_xlfn.VAR.P(B2:B2186)</f>
        <v>712840.9867348104</v>
      </c>
      <c r="M6" t="s">
        <v>8408</v>
      </c>
      <c r="N6">
        <f>_xlfn.VAR.P(E2:E1531)</f>
        <v>3773.2216685890044</v>
      </c>
    </row>
    <row r="7" spans="1:14" x14ac:dyDescent="0.3">
      <c r="A7" t="s">
        <v>8219</v>
      </c>
      <c r="B7">
        <v>47</v>
      </c>
      <c r="D7" t="s">
        <v>8221</v>
      </c>
      <c r="E7">
        <v>0</v>
      </c>
      <c r="J7" t="s">
        <v>8409</v>
      </c>
      <c r="K7">
        <f>_xlfn.STDEV.P(B2:B2186)</f>
        <v>844.29910975602149</v>
      </c>
      <c r="M7" t="s">
        <v>8409</v>
      </c>
      <c r="N7">
        <f>_xlfn.STDEV.P(E2:E1531)</f>
        <v>61.426555076684906</v>
      </c>
    </row>
    <row r="8" spans="1:14" x14ac:dyDescent="0.3">
      <c r="A8" t="s">
        <v>8219</v>
      </c>
      <c r="B8">
        <v>58</v>
      </c>
      <c r="D8" t="s">
        <v>8221</v>
      </c>
      <c r="E8">
        <v>1</v>
      </c>
    </row>
    <row r="9" spans="1:14" x14ac:dyDescent="0.3">
      <c r="A9" t="s">
        <v>8219</v>
      </c>
      <c r="B9">
        <v>57</v>
      </c>
      <c r="D9" t="s">
        <v>8221</v>
      </c>
      <c r="E9">
        <v>2</v>
      </c>
    </row>
    <row r="10" spans="1:14" x14ac:dyDescent="0.3">
      <c r="A10" t="s">
        <v>8219</v>
      </c>
      <c r="B10">
        <v>12</v>
      </c>
      <c r="D10" t="s">
        <v>8221</v>
      </c>
      <c r="E10">
        <v>3</v>
      </c>
    </row>
    <row r="11" spans="1:14" x14ac:dyDescent="0.3">
      <c r="A11" t="s">
        <v>8219</v>
      </c>
      <c r="B11">
        <v>20</v>
      </c>
      <c r="D11" t="s">
        <v>8221</v>
      </c>
      <c r="E11">
        <v>10</v>
      </c>
    </row>
    <row r="12" spans="1:14" x14ac:dyDescent="0.3">
      <c r="A12" t="s">
        <v>8219</v>
      </c>
      <c r="B12">
        <v>19</v>
      </c>
      <c r="D12" t="s">
        <v>8221</v>
      </c>
      <c r="E12">
        <v>10</v>
      </c>
    </row>
    <row r="13" spans="1:14" x14ac:dyDescent="0.3">
      <c r="A13" t="s">
        <v>8219</v>
      </c>
      <c r="B13">
        <v>75</v>
      </c>
      <c r="D13" t="s">
        <v>8221</v>
      </c>
      <c r="E13">
        <v>1</v>
      </c>
    </row>
    <row r="14" spans="1:14" x14ac:dyDescent="0.3">
      <c r="A14" t="s">
        <v>8219</v>
      </c>
      <c r="B14">
        <v>827</v>
      </c>
      <c r="D14" t="s">
        <v>8221</v>
      </c>
      <c r="E14">
        <v>0</v>
      </c>
    </row>
    <row r="15" spans="1:14" x14ac:dyDescent="0.3">
      <c r="A15" t="s">
        <v>8219</v>
      </c>
      <c r="B15">
        <v>51</v>
      </c>
      <c r="D15" t="s">
        <v>8221</v>
      </c>
      <c r="E15">
        <v>0</v>
      </c>
    </row>
    <row r="16" spans="1:14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2186">
    <cfRule type="cellIs" dxfId="18" priority="9" operator="equal">
      <formula>"live"</formula>
    </cfRule>
    <cfRule type="cellIs" dxfId="17" priority="10" operator="equal">
      <formula>"canceled"</formula>
    </cfRule>
    <cfRule type="cellIs" dxfId="16" priority="11" operator="equal">
      <formula>"failed"</formula>
    </cfRule>
    <cfRule type="cellIs" dxfId="15" priority="12" operator="equal">
      <formula>"successful"</formula>
    </cfRule>
  </conditionalFormatting>
  <conditionalFormatting sqref="D2:D1531">
    <cfRule type="cellIs" dxfId="14" priority="5" operator="equal">
      <formula>"live"</formula>
    </cfRule>
    <cfRule type="cellIs" dxfId="13" priority="6" operator="equal">
      <formula>"canceled"</formula>
    </cfRule>
    <cfRule type="cellIs" dxfId="12" priority="7" operator="equal">
      <formula>"failed"</formula>
    </cfRule>
    <cfRule type="cellIs" dxfId="11" priority="8" operator="equal">
      <formula>"successful"</formula>
    </cfRule>
  </conditionalFormatting>
  <conditionalFormatting sqref="D1">
    <cfRule type="cellIs" dxfId="10" priority="1" operator="equal">
      <formula>"live"</formula>
    </cfRule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A308-9F4F-4FB4-8390-1D3024920BD3}">
  <dimension ref="A1:H16"/>
  <sheetViews>
    <sheetView workbookViewId="0">
      <selection activeCell="M3" sqref="M3"/>
    </sheetView>
  </sheetViews>
  <sheetFormatPr defaultRowHeight="14.4" x14ac:dyDescent="0.3"/>
  <cols>
    <col min="1" max="1" width="17.441406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3">
      <c r="A2" s="14" t="s">
        <v>8388</v>
      </c>
      <c r="B2" s="15">
        <f>COUNTIFS('Work Product'!$F:$F,"successful",'Work Product'!$D:$D,"&lt;1000")</f>
        <v>322</v>
      </c>
      <c r="C2" s="15">
        <f>COUNTIFS('Work Product'!$F:$F,"failed",'Work Product'!$D:$D,"&lt;1000")</f>
        <v>113</v>
      </c>
      <c r="D2" s="15">
        <f>COUNTIFS('Work Product'!$F:$F,"canceled",'Work Product'!$D:$D,"&lt;1000")</f>
        <v>18</v>
      </c>
      <c r="E2" s="15">
        <f>SUM(B2:D2)</f>
        <v>453</v>
      </c>
      <c r="F2" s="18">
        <f>B2/$E2</f>
        <v>0.71081677704194257</v>
      </c>
      <c r="G2" s="18">
        <f>C2/$E2</f>
        <v>0.24944812362030905</v>
      </c>
      <c r="H2" s="18">
        <f>D2/$E2</f>
        <v>3.9735099337748346E-2</v>
      </c>
    </row>
    <row r="3" spans="1:8" x14ac:dyDescent="0.3">
      <c r="A3" s="14" t="s">
        <v>8389</v>
      </c>
      <c r="B3" s="15">
        <f>COUNTIFS('Work Product'!$F:$F,"successful",'Work Product'!$D:$D,"&gt;=1000",'Work Product'!$D:$D,"&lt;5000")</f>
        <v>932</v>
      </c>
      <c r="C3" s="15">
        <f>COUNTIFS('Work Product'!$F:$F,"failed",'Work Product'!$D:$D,"&gt;=1000",'Work Product'!$D:$D,"&lt;5000")</f>
        <v>420</v>
      </c>
      <c r="D3" s="15">
        <f>COUNTIFS('Work Product'!$F:$F,"canceled",'Work Product'!$D:$D,"&gt;=1000",'Work Product'!$D:$D,"&lt;5000")</f>
        <v>60</v>
      </c>
      <c r="E3" s="15">
        <f t="shared" ref="E3:E13" si="0">SUM(B3:D3)</f>
        <v>1412</v>
      </c>
      <c r="F3" s="18">
        <f t="shared" ref="F3:F13" si="1">B3/$E3</f>
        <v>0.66005665722379603</v>
      </c>
      <c r="G3" s="18">
        <f t="shared" ref="G3:G13" si="2">C3/$E3</f>
        <v>0.29745042492917845</v>
      </c>
      <c r="H3" s="18">
        <f t="shared" ref="H3:H13" si="3">D3/$E3</f>
        <v>4.2492917847025496E-2</v>
      </c>
    </row>
    <row r="4" spans="1:8" x14ac:dyDescent="0.3">
      <c r="A4" s="14" t="s">
        <v>8390</v>
      </c>
      <c r="B4" s="15">
        <f>COUNTIFS('Work Product'!$F:$F,"successful",'Work Product'!$D:$D,"&gt;=5000",'Work Product'!$D:$D,"&lt;10000")</f>
        <v>381</v>
      </c>
      <c r="C4" s="15">
        <f>COUNTIFS('Work Product'!$F:$F,"failed",'Work Product'!$D:$D,"&gt;=5000",'Work Product'!$D:$D,"&lt;10000")</f>
        <v>283</v>
      </c>
      <c r="D4" s="15">
        <f>COUNTIFS('Work Product'!$F:$F,"canceled",'Work Product'!$D:$D,"&gt;=5000",'Work Product'!$D:$D,"&lt;10000")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s="14" t="s">
        <v>8391</v>
      </c>
      <c r="B5" s="15">
        <f>COUNTIFS('Work Product'!$F:$F,"successful",'Work Product'!$D:$D,"&gt;=10000",'Work Product'!$D:$D,"&lt;15000")</f>
        <v>168</v>
      </c>
      <c r="C5" s="15">
        <f>COUNTIFS('Work Product'!$F:$F,"failed",'Work Product'!$D:$D,"&gt;=10000",'Work Product'!$D:$D,"&lt;15000")</f>
        <v>144</v>
      </c>
      <c r="D5" s="15">
        <f>COUNTIFS('Work Product'!$F:$F,"canceled",'Work Product'!$D:$D,"&gt;=10000",'Work Product'!$D:$D,"&lt;15000")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s="14" t="s">
        <v>8392</v>
      </c>
      <c r="B6" s="15">
        <f>COUNTIFS('Work Product'!$F:$F,"successful",'Work Product'!$D:$D,"&gt;=15000",'Work Product'!$D:$D,"&lt;20000")</f>
        <v>94</v>
      </c>
      <c r="C6" s="15">
        <f>COUNTIFS('Work Product'!$F:$F,"failed",'Work Product'!$D:$D,"&gt;=15000",'Work Product'!$D:$D,"&lt;20000")</f>
        <v>90</v>
      </c>
      <c r="D6" s="15">
        <f>COUNTIFS('Work Product'!$F:$F,"canceled",'Work Product'!$D:$D,"&gt;=15000",'Work Product'!$D:$D,"&lt;20000")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s="14" t="s">
        <v>8393</v>
      </c>
      <c r="B7" s="15">
        <f>COUNTIFS('Work Product'!$F:$F,"successful",'Work Product'!$D:$D,"&gt;=20000",'Work Product'!$D:$D,"&lt;25000")</f>
        <v>62</v>
      </c>
      <c r="C7" s="15">
        <f>COUNTIFS('Work Product'!$F:$F,"failed",'Work Product'!$D:$D,"&gt;=20000",'Work Product'!$D:$D,"&lt;25000")</f>
        <v>72</v>
      </c>
      <c r="D7" s="15">
        <f>COUNTIFS('Work Product'!$F:$F,"canceled",'Work Product'!$D:$D,"&gt;=20000",'Work Product'!$D:$D,"&lt;25000")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s="14" t="s">
        <v>8394</v>
      </c>
      <c r="B8" s="15">
        <f>COUNTIFS('Work Product'!$F:$F,"successful",'Work Product'!$D:$D,"&gt;=25000",'Work Product'!$D:$D,"&lt;30000")</f>
        <v>55</v>
      </c>
      <c r="C8" s="15">
        <f>COUNTIFS('Work Product'!$F:$F,"failed",'Work Product'!$D:$D,"&gt;=25000",'Work Product'!$D:$D,"&lt;30000")</f>
        <v>64</v>
      </c>
      <c r="D8" s="15">
        <f>COUNTIFS('Work Product'!$F:$F,"canceled",'Work Product'!$D:$D,"&gt;=25000",'Work Product'!$D:$D,"&lt;30000")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s="14" t="s">
        <v>8395</v>
      </c>
      <c r="B9" s="15">
        <f>COUNTIFS('Work Product'!$F:$F,"successful",'Work Product'!$D:$D,"&gt;=30000",'Work Product'!$D:$D,"&lt;35000")</f>
        <v>32</v>
      </c>
      <c r="C9" s="15">
        <f>COUNTIFS('Work Product'!$F:$F,"failed",'Work Product'!$D:$D,"&gt;=30000",'Work Product'!$D:$D,"&lt;35000")</f>
        <v>37</v>
      </c>
      <c r="D9" s="15">
        <f>COUNTIFS('Work Product'!$F:$F,"canceled",'Work Product'!$D:$D,"&gt;=30000",'Work Product'!$D:$D,"&lt;35000")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s="14" t="s">
        <v>8396</v>
      </c>
      <c r="B10" s="15">
        <f>COUNTIFS('Work Product'!$F:$F,"successful",'Work Product'!$D:$D,"&gt;=35000",'Work Product'!$D:$D,"&lt;40000")</f>
        <v>26</v>
      </c>
      <c r="C10" s="15">
        <f>COUNTIFS('Work Product'!$F:$F,"failed",'Work Product'!$D:$D,"&gt;=35000",'Work Product'!$D:$D,"&lt;40000")</f>
        <v>22</v>
      </c>
      <c r="D10" s="15">
        <f>COUNTIFS('Work Product'!$F:$F,"canceled",'Work Product'!$D:$D,"&gt;=35000",'Work Product'!$D:$D,"&lt;40000")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s="14" t="s">
        <v>8397</v>
      </c>
      <c r="B11" s="15">
        <f>COUNTIFS('Work Product'!$F:$F,"successful",'Work Product'!$D:$D,"&gt;=40000",'Work Product'!$D:$D,"&lt;45000")</f>
        <v>21</v>
      </c>
      <c r="C11" s="15">
        <f>COUNTIFS('Work Product'!$F:$F,"failed",'Work Product'!$D:$D,"&gt;=40000",'Work Product'!$D:$D,"&lt;45000")</f>
        <v>16</v>
      </c>
      <c r="D11" s="15">
        <f>COUNTIFS('Work Product'!$F:$F,"canceled",'Work Product'!$D:$D,"&gt;=40000",'Work Product'!$D:$D,"&lt;45000")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s="14" t="s">
        <v>8398</v>
      </c>
      <c r="B12" s="15">
        <f>COUNTIFS('Work Product'!$F:$F,"successful",'Work Product'!$D:$D,"&gt;=45000",'Work Product'!$D:$D,"&lt;50000")</f>
        <v>6</v>
      </c>
      <c r="C12" s="15">
        <f>COUNTIFS('Work Product'!$F:$F,"failed",'Work Product'!$D:$D,"&gt;=45000",'Work Product'!$D:$D,"&lt;50000")</f>
        <v>11</v>
      </c>
      <c r="D12" s="15">
        <f>COUNTIFS('Work Product'!$F:$F,"canceled",'Work Product'!$D:$D,"&gt;=45000",'Work Product'!$D:$D,"&lt;50000")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s="16" t="s">
        <v>8399</v>
      </c>
      <c r="B13" s="15">
        <f>COUNTIFS('Work Product'!$F:$F,"successful",'Work Product'!$D:$D,"&gt;=50000")</f>
        <v>86</v>
      </c>
      <c r="C13" s="15">
        <f>COUNTIFS('Work Product'!$F:$F,"failed",'Work Product'!$D:$D,"&gt;=50000")</f>
        <v>258</v>
      </c>
      <c r="D13" s="15">
        <f>COUNTIFS('Work Product'!$F:$F,"canceled",'Work Product'!$D:$D,"&gt;=50000")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6" spans="1:8" x14ac:dyDescent="0.3">
      <c r="A16" s="17" t="s">
        <v>8400</v>
      </c>
      <c r="B16">
        <f>SUM(B2:B13)</f>
        <v>2185</v>
      </c>
      <c r="C16">
        <f>SUM(C2:C13)</f>
        <v>1530</v>
      </c>
      <c r="D16">
        <f>SUM(D2:D13)</f>
        <v>349</v>
      </c>
      <c r="E16">
        <f>SUM(E2:E13)</f>
        <v>4064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8FCA-825F-409C-BCB5-37EC9D5FE854}">
  <dimension ref="A1:E18"/>
  <sheetViews>
    <sheetView workbookViewId="0">
      <selection activeCell="D36" sqref="D36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2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2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2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2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2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2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2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2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2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2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2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2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1D31A-203F-486D-846E-BF0580E2C5DF}">
  <dimension ref="A1:F47"/>
  <sheetViews>
    <sheetView workbookViewId="0">
      <selection activeCell="F21" sqref="F2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0165-55D7-43F7-B3A7-8A2FC47F160D}">
  <dimension ref="A1:F14"/>
  <sheetViews>
    <sheetView workbookViewId="0">
      <selection activeCell="B20" sqref="B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63CB-D40C-4D74-B888-1A80C3095C25}">
  <dimension ref="A1:T4115"/>
  <sheetViews>
    <sheetView tabSelected="1" zoomScale="80" zoomScaleNormal="80" workbookViewId="0">
      <selection activeCell="A2" sqref="A2"/>
    </sheetView>
  </sheetViews>
  <sheetFormatPr defaultRowHeight="14.4" x14ac:dyDescent="0.3"/>
  <cols>
    <col min="1" max="1" width="8.33203125" bestFit="1" customWidth="1"/>
    <col min="2" max="2" width="44.33203125" style="3" bestFit="1" customWidth="1"/>
    <col min="3" max="3" width="49.44140625" style="3" bestFit="1" customWidth="1"/>
    <col min="4" max="4" width="16.77734375" bestFit="1" customWidth="1"/>
    <col min="5" max="5" width="14.6640625" bestFit="1" customWidth="1"/>
    <col min="6" max="6" width="11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customWidth="1"/>
    <col min="13" max="13" width="14.109375" bestFit="1" customWidth="1"/>
    <col min="14" max="14" width="30.5546875" bestFit="1" customWidth="1"/>
    <col min="15" max="15" width="20.109375" bestFit="1" customWidth="1"/>
    <col min="16" max="16" width="22.33203125" bestFit="1" customWidth="1"/>
    <col min="17" max="17" width="14.44140625" bestFit="1" customWidth="1"/>
    <col min="18" max="18" width="18.21875" bestFit="1" customWidth="1"/>
    <col min="19" max="19" width="22.88671875" bestFit="1" customWidth="1"/>
    <col min="20" max="20" width="21.33203125" bestFit="1" customWidth="1"/>
  </cols>
  <sheetData>
    <row r="1" spans="1:20" ht="40.799999999999997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8308</v>
      </c>
      <c r="R1" s="10" t="s">
        <v>8309</v>
      </c>
      <c r="S1" s="10" t="s">
        <v>8365</v>
      </c>
      <c r="T1" s="10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D2/L2</f>
        <v>46.703296703296701</v>
      </c>
      <c r="Q2" t="str">
        <f>LEFT(N2,FIND("/",N2)-1)</f>
        <v>film &amp; video</v>
      </c>
      <c r="R2" t="str">
        <f>RIGHT(N2,LEN(N2) - 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D3/L3</f>
        <v>130.0632911392405</v>
      </c>
      <c r="Q3" t="str">
        <f t="shared" ref="Q3:Q66" si="2">LEFT(N3,FIND("/",N3)-1)</f>
        <v>film &amp; video</v>
      </c>
      <c r="R3" t="str">
        <f t="shared" ref="R3:R66" si="3">RIGHT(N3,LEN(N3) - 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14.285714285714286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66.666666666666671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154.92957746478874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85.085106382978722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137.93103448275863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157.89473684210526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291.66666666666669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25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157.89473684210526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66.666666666666671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36.27569528415961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68.627450980392155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146.34146341463415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20.408163265306122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171.42857142857142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41.666666666666664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87.719298245614041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38.636363636363633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183.16831683168317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43.75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86.956521739130437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60.975609756097562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42.857142857142854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65.78947368421052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133.33333333333334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169.01408450704224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25.641025641025642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75.471698113207552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319.66292134831463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82.03125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38.235294117647058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35.714285714285715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136.36363636363637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86.956521739130437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37.878787878787875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115.2073732718894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82.840236686390526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38.022813688212928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81.967213114754102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186.66666666666666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71.428571428571431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52.631578947368418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92.436974789915965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192.30769230769232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25.641025641025642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192.30769230769232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100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45.977011494252871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217.39130434782609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133.33333333333334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606.06060606060601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41.666666666666664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217.39130434782609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62.5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31.25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50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D67/L67</f>
        <v>122.80701754385964</v>
      </c>
      <c r="Q67" t="str">
        <f t="shared" ref="Q67:Q130" si="8">LEFT(N67,FIND("/",N67)-1)</f>
        <v>film &amp; video</v>
      </c>
      <c r="R67" t="str">
        <f t="shared" ref="R67:R130" si="9">RIGHT(N67,LEN(N67) - 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76.92307692307692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100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16.666666666666668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56.179775280898873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29.411764705882351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56.25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53.658536585365852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17.241379310344829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74.468085106382972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20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15.384615384615385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1.4285714285714286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31.707317073170731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255.31914893617022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26.785714285714285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15.384615384615385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57.142857142857146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352.94117647058823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100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58.333333333333336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107.14285714285714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31.25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65.217391304347828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116.27906976744185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66.666666666666671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20.833333333333332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16.666666666666668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44.117647058823529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50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53.333333333333336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38.46153846153846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92.307692307692307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26.530612244897959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50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36.666666666666664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185.18518518518519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108.69565217391305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31.914893617021278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21.276595744680851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50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66.037735849056602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61.728395061728392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64.102564102564102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85.714285714285708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20.454545454545453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61.403508771929822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166.66666666666666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128.2051282051282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87.837837837837839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70000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3000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9166.6666666666661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83.333333333333329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1923.0769230769231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2000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16666.666666666668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D131/L131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 - 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987.65432098765427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600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2586.2068965517242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428.57142857142856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3000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202.70270270270271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500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6666.666666666667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25000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1666.6666666666667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1940.2985074626865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50000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190000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5000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500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337500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2333.3333333333335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1497.5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500000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50000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280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17142.857142857141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5000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55000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2666.6666666666665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250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1000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50000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769.23076923076928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64.285714285714292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500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92.307692307692307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855.75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1041.6666666666667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750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4000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1000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100000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12000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1666.6666666666667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333333.33333333331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D195/L195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 - 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833.33333333333337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184.21052631578948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312.5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4166.666666666667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333.33333333333331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92.857142857142861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312.5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232.01856148491879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470.58823529411762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1076.9230769230769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363.63636363636363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416.66666666666669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6300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50000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12500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4400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595.23809523809518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2631.5789473684213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5000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657.89473684210532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16666.666666666668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500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14500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7500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571.42857142857144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200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15000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200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109.48905109489051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96.808510638297875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64.356435643564353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76.219512195121951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41.666666666666664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52.083333333333336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22.421524663677129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80.645161290322577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582.19178082191786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42.553191489361701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68.649885583524025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45.454545454545453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46.296296296296298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214.28571428571428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76.433121019108285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42.553191489361701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47.272727272727273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D259/L259</f>
        <v>62.5</v>
      </c>
      <c r="Q259" t="str">
        <f t="shared" ref="Q259:Q322" si="26">LEFT(N259,FIND("/",N259)-1)</f>
        <v>film &amp; video</v>
      </c>
      <c r="R259" t="str">
        <f t="shared" ref="R259:R322" si="27">RIGHT(N259,LEN(N259) - 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43.604651162790695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79.617834394904463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113.63636363636364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90.909090909090907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17.241379310344829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25.960539979231569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54.945054945054942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86.206896551724142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27.777777777777779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59.696969696969695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45.045045045045043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62.656641604010026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37.704918032786885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104.52961672473867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46.153846153846153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42.372881355932201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35.398230088495573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60.24096385542169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64.516129032258064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68.349106203995788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65.060240963855421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55.73770491803279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35.06311360448808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69.620253164556956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251.39664804469274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89.10891089108911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52.631578947368418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24.866785079928952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111.11111111111111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51.724137931034484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111.85682326621924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64.65517241379311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26.785714285714285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39.0625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152.12981744421907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198.47328244274809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75.187969924812023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193.79844961240309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140.8450704225352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51.724137931034484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40.983606557377051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83.892617449664428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51.792828685258961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92.592592592592595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36.585365853658537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45.945945945945944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39.682539682539684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12.5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38.194444444444443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59.405940594059409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75.630252100840337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27.777777777777779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133.33333333333334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54.794520547945204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76.576576576576571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8.3333333333333339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198.4126984126984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94.936708860759495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94.936708860759495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17.6056338028169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98.039215686274517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126.58227848101266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D323/L323</f>
        <v>103.85756676557864</v>
      </c>
      <c r="Q323" t="str">
        <f t="shared" ref="Q323:Q386" si="32">LEFT(N323,FIND("/",N323)-1)</f>
        <v>film &amp; video</v>
      </c>
      <c r="R323" t="str">
        <f t="shared" ref="R323:R386" si="33">RIGHT(N323,LEN(N323) - 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134.40860215053763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93.103448275862064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103.65853658536585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67.934782608695656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130.32145960034754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117.64705882352941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150.60240963855421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59.880239520958085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102.94117647058823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91.324200913242009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180.18018018018017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150.37593984962405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144.92753623188406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106.25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50.709939148073019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96.774193548387103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63.559322033898304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67.415730337078656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117.05685618729098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63.636363636363633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169.23076923076923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57.251908396946568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117.54385964912281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81.005586592178773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53.191489361702125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105.54089709762533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84.033613445378151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67.425149700598809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113.12217194570135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35.269709543568467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34.965034965034967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95.309951060358884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120.68965517241379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212.12121212121212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77.319587628865975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49.504950495049506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187.26591760299627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80.132450331125824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137.93103448275863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98.870056497175142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112.38372093023256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343.26923076923077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61.946902654867259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230.76923076923077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283.58208955223881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84.033613445378151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78.616352201257868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38.922155688622752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581.39534883720933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141.24293785310735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33.333333333333336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84.269662921348313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34.482758620689658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35.714285714285715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51.041666666666664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90.225563909774436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36.144578313253014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100.67114093959732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81.632653061224488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99.601593625498012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27.272727272727273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20.8125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52.219321148825067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D387/L387</f>
        <v>105.48523206751055</v>
      </c>
      <c r="Q387" t="str">
        <f t="shared" ref="Q387:Q450" si="38">LEFT(N387,FIND("/",N387)-1)</f>
        <v>film &amp; video</v>
      </c>
      <c r="R387" t="str">
        <f t="shared" ref="R387:R450" si="39">RIGHT(N387,LEN(N387) - 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46.153846153846153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67.615658362989322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70.422535211267601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45.033112582781456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103.62694300518135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89.805825242718441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142.45014245014244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94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54.347826086956523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76.530612244897952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54.340611353711793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111.94029850746269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210.52631578947367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161.29032258064515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684.93150684931504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46.511627906976742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71.428571428571431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129.15129151291512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51.272727272727273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80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90.909090909090907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157.89473684210526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33.333333333333336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142.85714285714286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124.48132780082987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45.454545454545453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74.853801169590639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88.942307692307693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66.666666666666671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40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201.92307692307693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215.38461538461539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109.58904109589041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1100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2500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3333.3333333333335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1538.4615384615386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600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25000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1250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923.07692307692309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200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375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750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1250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36666.666666666664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1818.1818181818182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5000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1000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5000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1000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30000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656.25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30000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625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D451/L451</f>
        <v>400</v>
      </c>
      <c r="Q451" t="str">
        <f t="shared" ref="Q451:Q514" si="44">LEFT(N451,FIND("/",N451)-1)</f>
        <v>film &amp; video</v>
      </c>
      <c r="R451" t="str">
        <f t="shared" ref="R451:R514" si="45">RIGHT(N451,LEN(N451) - 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7142.8571428571431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62.5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47437.5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2000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32500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2962.6666666666665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204.08163265306123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39000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4250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5000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1010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64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2000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512.82051282051282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2500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323.52941176470586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160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2142.8571428571427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3300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1774.1935483870968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272.72727272727275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285.71428571428572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1428.5714285714287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10000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102.04081632653062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7272.727272727273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303.64800000000002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550000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24999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6666.666666666667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60000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1493.3333333333333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2959.4545454545455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769.23076923076928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1625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5000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722.22222222222217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4900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857.14285714285711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200000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2000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16666.666666666668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5000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1000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4000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D515/L515</f>
        <v>735.29411764705878</v>
      </c>
      <c r="Q515" t="str">
        <f t="shared" ref="Q515:Q578" si="50">LEFT(N515,FIND("/",N515)-1)</f>
        <v>film &amp; video</v>
      </c>
      <c r="R515" t="str">
        <f t="shared" ref="R515:R578" si="51">RIGHT(N515,LEN(N515) - 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500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2852.9411764705883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5000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171.44285714285715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147.05882352941177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89.285714285714292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96.774193548387103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59.523809523809526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26.923076923076923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65.217391304347828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63.291139240506332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38.333333333333336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66.666666666666671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117.41379310344827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57.803468208092482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117.64705882352941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312.5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33.898305084745765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84.615384615384613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33.898305084745765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83.333333333333329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15000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4500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250000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11000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250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1470.5882352941176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30000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10000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312.5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1250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2678.5714285714284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4166.666666666667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175.90909090909091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8000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7500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240000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33333.333333333336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7500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37500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18000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5000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4900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2500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85000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12500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9876.4444444444453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2795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15000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80000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D579/L579</f>
        <v>5000</v>
      </c>
      <c r="Q579" t="str">
        <f t="shared" ref="Q579:Q642" si="56">LEFT(N579,FIND("/",N579)-1)</f>
        <v>technology</v>
      </c>
      <c r="R579" t="str">
        <f t="shared" ref="R579:R642" si="57">RIGHT(N579,LEN(N579) - 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17857.142857142859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2400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3000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9000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500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2500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4285.7142857142853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4500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7500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555.55555555555554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50000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7500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71.428571428571431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12500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12500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10000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3750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357.14285714285717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25000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5000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1666.6666666666667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1153.8461538461538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625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5000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30000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780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495.8677685950413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666.66666666666663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2500000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8333.3333333333339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666.66666666666663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641.02564102564099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450000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66666.666666666672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11999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5555.5555555555557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400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5000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25000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2000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33333.333333333336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1000000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35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D643/L643</f>
        <v>126.98412698412699</v>
      </c>
      <c r="Q643" t="str">
        <f t="shared" ref="Q643:Q706" si="62">LEFT(N643,FIND("/",N643)-1)</f>
        <v>technology</v>
      </c>
      <c r="R643" t="str">
        <f t="shared" ref="R643:R706" si="63">RIGHT(N643,LEN(N643) - 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9.1996320147194108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164.47368421052633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24.485798237022529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8.4388185654008439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29.62962962962963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117.64705882352941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1296.2962962962963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30.487804878048781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31.25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238.0952380952381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107.14285714285714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67.750677506775062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11.846001974333662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29.197080291970803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57.47126436781609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151.5151515151515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104.66666666666667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142.85714285714286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2777.7777777777778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1111.1111111111111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9750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28571.428571428572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413.79310344827587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833.33333333333337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50000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1785.7142857142858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600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7142.8571428571431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290.32258064516128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2000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232.55813953488371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33333.333333333336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25000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230.76923076923077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4166.666666666667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520.83333333333337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1705.8823529411766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606.38297872340422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581.39534883720933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2500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12500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11666.666666666666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2370.3703703703704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200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16666.666666666668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555.55555555555554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595.23809523809518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588.23529411764707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5000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99.50248756218906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337.83783783783781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21428.571428571428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8571.4285714285706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175000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43.859649122807021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3448.2758620689656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146.06741573033707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483.87096774193549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1095.2380952380952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405.40540540540542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2142.8571428571427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13750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D707/L707</f>
        <v>20000</v>
      </c>
      <c r="Q707" t="str">
        <f t="shared" ref="Q707:Q770" si="68">LEFT(N707,FIND("/",N707)-1)</f>
        <v>technology</v>
      </c>
      <c r="R707" t="str">
        <f t="shared" ref="R707:R770" si="69">RIGHT(N707,LEN(N707) - 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149.12280701754386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108.40108401084011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7500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295.85798816568047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12125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25000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535.71428571428567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2291.6666666666665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437.5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25000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3000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1500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46.341463414634148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68.907563025210081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163.3986928104575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50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48.951048951048953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142.85714285714286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71.428571428571431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23.48993288590604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57.692307692307693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33.333333333333336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75.471698113207552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70.422535211267601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3.0769230769230771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14.792899408284024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149.12280701754386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205.24017467248908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33.333333333333336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46.296296296296298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36.585365853658537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43.165467625899282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157.89473684210526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138.29787234042553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60.869565217391305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36.666666666666664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80.645161290322577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30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30.793814432989691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127.27272727272727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45.454545454545453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90.909090909090907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75.322033898305079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48.387096774193552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47.61904761904762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384.61538461538464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40.816326530612244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36.764705882352942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31.818181818181817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13.888888888888889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131.57894736842104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50.505050505050505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833.33333333333337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4290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159.09090909090909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1666.6666666666667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D771/L771</f>
        <v>76.92307692307692</v>
      </c>
      <c r="Q771" t="str">
        <f t="shared" ref="Q771:Q834" si="74">LEFT(N771,FIND("/",N771)-1)</f>
        <v>publishing</v>
      </c>
      <c r="R771" t="str">
        <f t="shared" ref="R771:R834" si="75">RIGHT(N771,LEN(N771) - 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38000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1500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1879.5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55.555555555555557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2000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122.80701754385964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1000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500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2500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37.037037037037038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32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42.857142857142854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100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17.241379310344829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113.63636363636364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70.588235294117652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29.411764705882351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121.42857142857143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64.102564102564102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58.59375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41.666666666666664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85.9375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150.9433962264151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76.086956521739125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111.11111111111111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42.25352112676056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40.229885057471265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178.57142857142858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26.785714285714285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39.215686274509807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80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60.526315789473685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55.555555555555557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112.67605633802818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70.175438596491233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76.92307692307692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55.555555555555557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83.333333333333329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18.181818181818183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15.625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35.714285714285715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93.023255813953483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34.146341463414636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65.217391304347828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18.421052631578949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28.571428571428573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52.631578947368418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43.478260869565219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24.242424242424242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29.62962962962963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126.26262626262626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112.24489795918367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27.272727272727273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34.210526315789473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31.25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56.25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97.402597402597408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D835/L835</f>
        <v>146.34146341463415</v>
      </c>
      <c r="Q835" t="str">
        <f t="shared" ref="Q835:Q898" si="80">LEFT(N835,FIND("/",N835)-1)</f>
        <v>music</v>
      </c>
      <c r="R835" t="str">
        <f t="shared" ref="R835:R898" si="81">RIGHT(N835,LEN(N835) - 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73.333333333333329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50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108.69565217391305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40.322580645161288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32.786885245901637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52.083333333333336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52.631578947368418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53.191489361702125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64.102564102564102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23.622047244094489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18.867924528301888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28.248587570621471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23.404255319148938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43.2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34.782608695652172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30.075187969924812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28.571428571428573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56.451612903225808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55.711422845691381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30.851063829787233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8.9285714285714288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15.789473684210526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40.816326530612244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291.66666666666669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2250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12500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400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82.278481012658233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1100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318.18181818181819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454.54545454545456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45000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2933.3333333333335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4000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500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4000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700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142.85714285714286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70.044444444444451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68.965517241379317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2500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70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472.5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3750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107.14285714285714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208.33333333333334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1000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47.61904761904762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71.428571428571431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250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781.25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750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888.88888888888891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352.94117647058823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377.35849056603774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1142.8571428571429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111.11111111111111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D899/L899</f>
        <v>#DIV/0!</v>
      </c>
      <c r="Q899" t="str">
        <f t="shared" ref="Q899:Q962" si="86">LEFT(N899,FIND("/",N899)-1)</f>
        <v>music</v>
      </c>
      <c r="R899" t="str">
        <f t="shared" ref="R899:R962" si="87">RIGHT(N899,LEN(N899) - 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1250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93.75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2500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10000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1250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16666.666666666668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1083.3333333333333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2000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110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1750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1250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722.22222222222217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5000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390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20000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750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900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2500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200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1200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517.85714285714289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180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285.71428571428572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316.66666666666669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1000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166.66666666666666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1750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1750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7000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1375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642.85714285714289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1612.9032258064517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468.75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250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520.83333333333337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6250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3000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500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2857.1428571428573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208.33333333333334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413.22314049586777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250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3000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205.47945205479451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3225.8064516129034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2941.1764705882351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1714.2857142857142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457.47058823529414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292.39766081871346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296.01063829787233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D963/L963</f>
        <v>863.63636363636363</v>
      </c>
      <c r="Q963" t="str">
        <f t="shared" ref="Q963:Q1026" si="92">LEFT(N963,FIND("/",N963)-1)</f>
        <v>technology</v>
      </c>
      <c r="R963" t="str">
        <f t="shared" ref="R963:R1026" si="93">RIGHT(N963,LEN(N963) - 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67.567567567567565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3888.8888888888887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3793.1034482758619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4166.666666666667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400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246.91358024691357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2000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2727.2727272727275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357.14285714285717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20000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444.44444444444446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2500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16666.666666666668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4166.666666666667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8333.3333333333339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225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1405.6016260162601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364.58333333333331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322.58064516129031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22222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5833.333333333333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582.22905027932961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3333.3333333333335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1304.3478260869565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869.56521739130437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1219.5121951219512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312.5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12500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714.28571428571433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25000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357.14285714285717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18181.81818181818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1111.1111111111111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800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625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262.00873362445412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3750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149116.66666666666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1250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454.5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1333.3333333333333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263.15789473684208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1242.2360248447205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500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394.73684210526318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93500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495.04950495049508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28812.5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20000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6.4516129032258061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277.77777777777777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625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1500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2631.5789473684213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704.22535211267609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2857.1428571428573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112.5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51.666666666666664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6.2761506276150625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27.027027027027028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15.267175572519085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327.86885245901641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D1027/L1027</f>
        <v>65.359477124183002</v>
      </c>
      <c r="Q1027" t="str">
        <f t="shared" ref="Q1027:Q1090" si="98">LEFT(N1027,FIND("/",N1027)-1)</f>
        <v>music</v>
      </c>
      <c r="R1027" t="str">
        <f t="shared" ref="R1027:R1090" si="99">RIGHT(N1027,LEN(N1027) - 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57.377049180327866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67.576576576576571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39.215686274509807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70.921985815602838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12.578616352201259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101.01010101010101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56.25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49.185185185185183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30.120481927710845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60.526315789473685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21.327014218009477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47.61904761904762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24.590163934426229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16.666666666666668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85000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650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342.46575342465752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3500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1250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2000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3750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1500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5000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49.75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731.70731707317077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600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1013.5135135135135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50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7500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104.76190476190476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5000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18750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750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1800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333.33333333333331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76.92307692307692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149.70059880239521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120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1444.4444444444443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204.08163265306123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17000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3333.3333333333335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50000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3333.3333333333335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9000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306.12244897959181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D1091/L1091</f>
        <v>306.12244897959181</v>
      </c>
      <c r="Q1091" t="str">
        <f t="shared" ref="Q1091:Q1154" si="104">LEFT(N1091,FIND("/",N1091)-1)</f>
        <v>games</v>
      </c>
      <c r="R1091" t="str">
        <f t="shared" ref="R1091:R1154" si="105">RIGHT(N1091,LEN(N1091) - 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12999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100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285.71428571428572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75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666.66666666666663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5319.1489361702124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413.79310344827587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14285.714285714286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1136.3636363636363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5000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400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16666.666666666668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333.33333333333331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1000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1621.6216216216217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45000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57.142857142857146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1190.4761904761904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3333.3333333333335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4545.454545454545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2500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282.05128205128204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1000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2000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10000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50000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125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1500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2100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50000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1666.6666666666667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12857.142857142857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1000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1521.7391304347825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1000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10000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1666.6666666666667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769.23076923076928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3000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25000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1000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698.33333333333337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641.02564102564099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8750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8000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5625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80000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500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5000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25000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416.66666666666669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1066.6666666666667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D1155/L1155</f>
        <v>8000</v>
      </c>
      <c r="Q1155" t="str">
        <f t="shared" ref="Q1155:Q1218" si="110">LEFT(N1155,FIND("/",N1155)-1)</f>
        <v>food</v>
      </c>
      <c r="R1155" t="str">
        <f t="shared" ref="R1155:R1218" si="111">RIGHT(N1155,LEN(N1155) - 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1666.6666666666667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3125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3333.3333333333335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2500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1578.9473684210527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30000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400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1875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3750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6000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3333.3333333333335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12500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25000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125000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789.47368421052636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2222.2222222222222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175000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75000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12000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588.23529411764707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16666.666666666668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250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833.33333333333337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58.666666666666664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112.61261261261261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60.975609756097562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125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23.529411764705884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104.65116279069767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38.46153846153846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81.818181818181813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6.666666666666667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76.92307692307692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17.50700280112045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58.823529411764703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28.3203125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47.770700636942678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20.95808383233533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295.33333333333331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46.601941747572816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54.054054054054056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92.250922509225092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161.38613861386139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228.07017543859649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209.67741935483872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28.125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118.43971631205673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133.33333333333334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130.43478260869566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194.17475728155341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166.66666666666666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30.120481927710845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60.185185185185183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80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9.1074681238615671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63.063063063063062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D1219/L1219</f>
        <v>144.80874316939889</v>
      </c>
      <c r="Q1219" t="str">
        <f t="shared" ref="Q1219:Q1282" si="116">LEFT(N1219,FIND("/",N1219)-1)</f>
        <v>photography</v>
      </c>
      <c r="R1219" t="str">
        <f t="shared" ref="R1219:R1282" si="117">RIGHT(N1219,LEN(N1219) - 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101.12359550561797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64.62450592885375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107.14285714285714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21.359223300970875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28.985507246376812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103.66492146596859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833.33333333333337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1000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1250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208.33333333333334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2750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5000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166.66666666666666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1255.6666666666667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333.33333333333331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1000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147.05882352941177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911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315.78947368421052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44.444444444444443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117.64705882352941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64.516129032258064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70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42.372881355932201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61.728395061728392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59.055118110236222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81.081081081081081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24.822695035460992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1.4064697609001406E-2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47.5177304964539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27.522935779816514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83.10249307479225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31.25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17.910447761194028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26.041666666666668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44.594594594594597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38.46153846153846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61.904761904761905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36.585365853658537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19.117647058823529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53.030303030303031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138.36477987421384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65.934065934065927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91.262135922330103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59.171597633136095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241.93548387096774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178.57142857142858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74.074074074074076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53.533190578158461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38.560411311053983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44.117647058823529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36.319612590799032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34.210526315789473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66.222222222222229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115.38461538461539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D1283/L1283</f>
        <v>94.594594594594597</v>
      </c>
      <c r="Q1283" t="str">
        <f t="shared" ref="Q1283:Q1346" si="122">LEFT(N1283,FIND("/",N1283)-1)</f>
        <v>music</v>
      </c>
      <c r="R1283" t="str">
        <f t="shared" ref="R1283:R1346" si="123">RIGHT(N1283,LEN(N1283) - 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54.744525547445257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45.454545454545453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64.516129032258064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31.746031746031747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75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10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65.573770491803273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28.846153846153847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40.697674418604649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71.428571428571431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32.692307692307693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125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22.727272727272727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39.0625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36.956521739130437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84.033613445378151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60.606060606060609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109.375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125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68.965517241379317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32.407407407407405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384.61538461538464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348.83720930232556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308.98876404494382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1111.1111111111111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263.15789473684208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328.57142857142856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833.33333333333337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2500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4600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327.86885245901641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16363.636363636364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403.22580645161293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75000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10526.315789473685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296.2962962962963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644.44444444444446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33333.333333333336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66000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8750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340.90909090909093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555.55555555555554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2500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9090.9090909090901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1170.7317073170732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5000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5555.5555555555557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700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7352.9411764705883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481.8840579710145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1562.5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446.42857142857144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357.14285714285717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2000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1351.3513513513512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543.47826086956525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50000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154.79876160990713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10.791366906474821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D1347/L1347</f>
        <v>42.857142857142854</v>
      </c>
      <c r="Q1347" t="str">
        <f t="shared" ref="Q1347:Q1410" si="128">LEFT(N1347,FIND("/",N1347)-1)</f>
        <v>publishing</v>
      </c>
      <c r="R1347" t="str">
        <f t="shared" ref="R1347:R1410" si="129">RIGHT(N1347,LEN(N1347) - 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32.885906040268459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80.645161290322577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225.96153846153845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29.069767441860463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64.102564102564102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166.66666666666666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44.052863436123346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23.80952380952381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18.75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20.66115702479339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39.080459770114942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30.76923076923077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61.224489795918366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34.736842105263158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18.518518518518519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22.727272727272727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40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291.66666666666669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81.521739130434781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51.020408163265309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55.555555555555557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57.47126436781609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79.70443349753694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99.98571428571428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31.25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192.30769230769232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22.727272727272727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36.697247706422019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22.023809523809526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41.935483870967744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15.037593984962406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66.225165562913901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5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68.493150684931507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54.054054054054056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23.655913978494624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55.555555555555557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59.701492537313435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28.571428571428573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51.282051282051285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44.642857142857146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14.705882352941176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147.36842105263159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38.46153846153846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24.03846153846154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192.30769230769232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44.117647058823529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42.68292682926829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82.191780821917803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63.291139240506332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67.692307692307693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48.913043478260867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10.294117647058824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10.416666666666666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22.123893805309734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60.606060606060609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2900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1470.5882352941176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4000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1500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166.66666666666666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D1411/L1411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 - 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6000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1000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538.46153846153845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2000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500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488.88888888888891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2250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3000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630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36.666666666666664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100000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12500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30000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535.71428571428567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1250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333.33333333333331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1000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361.70212765957444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1200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7454.545454545455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7500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5000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136.36363636363637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2500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454.16666666666669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13000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60000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166666.66666666666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100000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9475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1750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2142.8571428571427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1666.6666666666667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44.117647058823529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26.666666666666668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24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21.367521367521366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11.529592621060722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64.516129032258064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66.666666666666671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32.423208191126278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137.85046728971963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18.518518518518519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93.294460641399411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74.404761904761898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D1475/L1475</f>
        <v>31.914893617021278</v>
      </c>
      <c r="Q1475" t="str">
        <f t="shared" ref="Q1475:Q1538" si="140">LEFT(N1475,FIND("/",N1475)-1)</f>
        <v>publishing</v>
      </c>
      <c r="R1475" t="str">
        <f t="shared" ref="R1475:R1538" si="141">RIGHT(N1475,LEN(N1475) - 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39.473684210526315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34.013605442176868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6.5502183406113534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81.300813008130078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2.4701116490465367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22.535211267605632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78.740157480314963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833.33333333333337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5000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3500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2233.3333333333335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6666.666666666667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2500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152.63157894736841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1200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2000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454.54545454545456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15000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1000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2000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186.66666666666666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58.757062146892657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66.869300911854097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52.816901408450704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24.1635687732342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46.376811594202898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34.883720930232556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36.363636363636367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87.677725118483409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89.285714285714292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39.506172839506171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67.961165048543691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10.447761194029852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37.209302325581397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142.04545454545453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540.54054054054052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146.55172413793105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24.390243902439025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63.559322033898304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62.068965517241381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107.78443113772455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159.57446808510639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96.238938053097343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76.763485477178421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107.14285714285714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18.571428571428573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82.142857142857139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50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18.75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134.75177304964538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40.045766590389015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32.19178082191781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17.006802721088434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60.810810810810814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20.325203252032519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36.363636363636367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26.373626373626372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D1539/L1539</f>
        <v>53.571428571428569</v>
      </c>
      <c r="Q1539" t="str">
        <f t="shared" ref="Q1539:Q1602" si="146">LEFT(N1539,FIND("/",N1539)-1)</f>
        <v>photography</v>
      </c>
      <c r="R1539" t="str">
        <f t="shared" ref="R1539:R1602" si="147">RIGHT(N1539,LEN(N1539) - 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152.17391304347825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70.422535211267601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153.0612244897959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9000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500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2250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3000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90.909090909090907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700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83.333333333333329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107.14285714285714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268.75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125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2500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250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15000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625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10000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3000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10000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4000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508.47457627118644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653.84615384615381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1136.3636363636363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115.38461538461539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3025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833.33333333333337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3000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1666.6666666666667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285.71428571428572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500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5000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474.25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1666.5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1000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333.33333333333331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20000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166.66666666666666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7500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30000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152.17391304347825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7333.333333333333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100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14285.714285714286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1083.3333333333333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800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555.55555555555554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D1603/L1603</f>
        <v>44.642857142857146</v>
      </c>
      <c r="Q1603" t="str">
        <f t="shared" ref="Q1603:Q1666" si="152">LEFT(N1603,FIND("/",N1603)-1)</f>
        <v>music</v>
      </c>
      <c r="R1603" t="str">
        <f t="shared" ref="R1603:R1666" si="153">RIGHT(N1603,LEN(N1603) - 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46.875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66.666666666666671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40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136.36363636363637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86.956521739130437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48.780487804878049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52.173913043478258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375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17.857142857142858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29.62962962962963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45.454545454545453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38.46153846153846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64.935064935064929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58.823529411764703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63.694267515923563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44.303797468354432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55.555555555555557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65.217391304347828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58.823529411764703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135.13513513513513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106.15384615384616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41.666666666666664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40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72.115384615384613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74.074074074074076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52.631578947368418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45.454545454545453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73.170731707317074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31.746031746031747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75.187969924812023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85.106382978723403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54.054054054054056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51.724137931034484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33.333333333333336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37.037037037037038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23.529411764705884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96.15384615384616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135.13513513513513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78.125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500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24.096385542168676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108.69565217391305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25.555555555555557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46.913580246913583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62.5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64.285714285714292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29.761904761904763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32.352941176470587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31.25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156.25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113.12217194570135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56.074766355140184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11.111111111111111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2.2222222222222223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78.21782178217822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129.03225806451613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31.25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28.089887640449437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D1667/L1667</f>
        <v>37.634408602150536</v>
      </c>
      <c r="Q1667" t="str">
        <f t="shared" ref="Q1667:Q1730" si="158">LEFT(N1667,FIND("/",N1667)-1)</f>
        <v>music</v>
      </c>
      <c r="R1667" t="str">
        <f t="shared" ref="R1667:R1730" si="159">RIGHT(N1667,LEN(N1667) - 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25.510204081632654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41.463414634146339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68.965517241379317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38.46153846153846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43.478260869565219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25.974025974025974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34.693877551020407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35.593220338983052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44.247787610619469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29.411764705882351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71.428571428571431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142.85714285714286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30.612244897959183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35.714285714285715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40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73.529411764705884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350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79.207920792079207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23.333333333333332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5000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256.41025641025641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571.42857142857144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227.27272727272728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789.47368421052636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333.33333333333331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375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10000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521.73913043478262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568.18181818181813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1276.25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253.16455696202533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2525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16500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2500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181.81818181818181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555.55555555555554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437.5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5000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5000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3000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1470.5882352941176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2500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666.66666666666663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79.634146341463421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17500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1333.3333333333333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500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2880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3333.3333333333335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1500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611.11111111111109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406.25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3000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178.57142857142858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D1731/L1731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 - 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4500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500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3000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266.66666666666669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5000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1000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23.076923076923077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58.823529411764703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89.552238805970148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78.571428571428569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78.651685393258433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140.18691588785046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56.60377358490566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276.24309392265195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76.717557251908403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40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163.9344262295082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13.333333333333334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428.57142857142856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94.444444444444443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6.25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45.833333333333336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357.14285714285717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37.037037037037038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102.04081632653062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49.019607843137258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33.333333333333336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101.69491525423729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282.05128205128204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121.35922330097087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128.2051282051282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333.33333333333331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1818.1818181818182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266.30434782608694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168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289.4736842105263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1578.9473684210527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192.30769230769232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262.09677419354841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1250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480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3333.3333333333335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289.4736842105263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197.36842105263159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229.16666666666666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460.5263157894737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216.21621621621622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151.5151515151515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222.22222222222223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65.517241379310349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416.66666666666669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1375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2000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2200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750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179.85611510791367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D1795/L1795</f>
        <v>1500</v>
      </c>
      <c r="Q1795" t="str">
        <f t="shared" ref="Q1795:Q1858" si="170">LEFT(N1795,FIND("/",N1795)-1)</f>
        <v>photography</v>
      </c>
      <c r="R1795" t="str">
        <f t="shared" ref="R1795:R1858" si="171">RIGHT(N1795,LEN(N1795) - 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500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345.67901234567898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220.93023255813952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71.428571428571431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432.43243243243245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666.66666666666663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409.3805309734513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459.45945945945948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194.44444444444446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233.33333333333334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298.07692307692309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184.42622950819671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2500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291.66666666666669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388.88888888888891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225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2076.9230769230771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282.60869565217394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85.714285714285708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4166.666666666667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180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300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3250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43.859649122807021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21.212121212121211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40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52.631578947368418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83.333333333333329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416.66666666666669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45.454545454545453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66.371681415929203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71.428571428571431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17.5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16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111.11111111111111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45.454545454545453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90.909090909090907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20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35.714285714285715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22.222222222222221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69.230769230769226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95.238095238095241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74.626865671641795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71.770334928229659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65.78947368421052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125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50.279329608938546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114.50381679389314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57.142857142857146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86.206896551724142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45.811518324607327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52.631578947368418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D1859/L1859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 - 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37.285570469798657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53.571428571428569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39.473684210526315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1125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1250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135.41666666666666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55000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12500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20000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1470.5882352941176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318.18181818181819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68.421052631578945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1538.4615384615386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4000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80000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3333.3333333333335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2500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208.33333333333334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28.571428571428573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41.358024691358025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31.21875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38.46153846153846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43.571428571428569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41.379310344827587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375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28.089887640449437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45.454545454545453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48.780487804878049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83.333333333333329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19.23076923076923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55.555555555555557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50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193.02127659574469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34.692307692307693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34.699453551912569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47.61904761904762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21.428571428571427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46.296296296296298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3960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333.33333333333331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73.170731707317074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25000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6250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505.05050505050502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7500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6250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921.0526315789474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298.24561403508773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42500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119.04761904761905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1846.1538461538462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333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125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3333.3333333333335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5571.4285714285716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2777.7777777777778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62.5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95.238095238095241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D1923/L1923</f>
        <v>39.473684210526315</v>
      </c>
      <c r="Q1923" t="str">
        <f t="shared" ref="Q1923:Q1986" si="182">LEFT(N1923,FIND("/",N1923)-1)</f>
        <v>music</v>
      </c>
      <c r="R1923" t="str">
        <f t="shared" ref="R1923:R1986" si="183">RIGHT(N1923,LEN(N1923) - 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31.25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9.615384615384615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90.909090909090907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28.846153846153847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14.018691588785046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54.545454545454547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75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42.666666666666664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38.46153846153846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40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65.625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54.545454545454547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64.935064935064929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50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51.724137931034484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20.689655172413794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131.57894736842104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104.16666666666667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20.967741935483872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51.198033995494576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63.157894736842103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4.0355125100887816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22.358859698155396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147.05882352941177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107.14285714285714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34.782608695652172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23.557126030624264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53.022269353128316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25.586353944562898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59.952038369304553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51.319648093841643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102.04081632653062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120.48192771084338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144.82758620689654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164.38356164383561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45.454545454545453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5.1622418879056049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23.584905660377359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2121.212121212121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6.1236987140232699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32.679738562091501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92.682926829268297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69.633099141295858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48.543689320388353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66.093853271645742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49.382716049382715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98.039215686274517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10.598834128245892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7.132667617689016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103.54646647683148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10.504201680672269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96.538274012676737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49.75124378109453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63.241106719367586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8.456659619450317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60.90133982947625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128.86597938144331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246.00246002460025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25.70694087403599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625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2062.5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2142.8571428571427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D1987/L1987</f>
        <v>400</v>
      </c>
      <c r="Q1987" t="str">
        <f t="shared" ref="Q1987:Q2050" si="188">LEFT(N1987,FIND("/",N1987)-1)</f>
        <v>photography</v>
      </c>
      <c r="R1987" t="str">
        <f t="shared" ref="R1987:R2050" si="189">RIGHT(N1987,LEN(N1987) - 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2000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196.42857142857142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6000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5000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600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666.66666666666663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750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333.33333333333331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833.33333333333337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4428.5714285714284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200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33.598045204642638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36.363636363636367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29.411764705882351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141.24293785310735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157.06806282722513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165.01650165016503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72.992700729927009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38.311951219512196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125.62814070351759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17.271157167530223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51.493305870236867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27.3224043715847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35.072336694432266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1.1339154099104207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44.444444444444443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20.876826722338205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58.685446009389672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144.44444444444446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22.471910112359552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12.295081967213115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52.631578947368418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307.69230769230768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283.28611898016999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38.095238095238095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109.73936899862825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55.066079295154182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185.5287569573284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37.974683544303801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26.595744680851062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52.428800000000003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98.425196850393704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47.080979284369114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158.22784810126583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153.54330708661416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124.22360248447205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35.377358490566039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23.310023310023311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39.215686274509807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329.81530343007915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11.07011070110701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79.166666666666671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71.428571428571431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7.176165803108808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83.333333333333329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18.631178707224336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46.082949308755758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221.21896162528216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61.908230152949749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D2051/L2051</f>
        <v>67.385444743935309</v>
      </c>
      <c r="Q2051" t="str">
        <f t="shared" ref="Q2051:Q2114" si="194">LEFT(N2051,FIND("/",N2051)-1)</f>
        <v>technology</v>
      </c>
      <c r="R2051" t="str">
        <f t="shared" ref="R2051:R2114" si="195">RIGHT(N2051,LEN(N2051) - 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58.823529411764703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33.057851239669418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92.421441774491683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41.32231404958678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56.36070853462158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59.405940594059409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90.25270758122744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22.522522522522522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6.2439024390243905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80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18.328445747800586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142.85714285714286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492.61083743842363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81.632653061224488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45.072608396421195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25.70694087403599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30.76923076923077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49.5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328.94736842105266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190.11406844106463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81.699346405228752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71.942446043165461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204.28571428571428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212.7659574468085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200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1.2193902439024391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21.414044742194044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265.95744680851061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416.66666666666669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16.474464579901152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20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63.636363636363633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39.473684210526315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30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65.217391304347828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72.289156626506028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114.28571428571429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60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40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40.322580645161288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50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73.170731707317074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109.09090909090909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65.217391304347828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48.611111111111114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42.857142857142854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187.5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47.61904761904762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22.222222222222221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45.454545454545453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26.315789473684209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67.626086956521746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21.621621621621621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20.202020202020201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50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34.482758620689658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83.769633507853399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100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52.631578947368418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51.282051282051285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D2115/L2115</f>
        <v>65.420560747663558</v>
      </c>
      <c r="Q2115" t="str">
        <f t="shared" ref="Q2115:Q2178" si="200">LEFT(N2115,FIND("/",N2115)-1)</f>
        <v>music</v>
      </c>
      <c r="R2115" t="str">
        <f t="shared" ref="R2115:R2178" si="201">RIGHT(N2115,LEN(N2115) - 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34.013605442176868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41.666666666666664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521.73913043478262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34.285714285714285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58.823529411764703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90.909090909090907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115.94202898550725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5000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26666.666666666668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220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2222.2222222222222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10000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118.64406779661017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15000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166.66666666666666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10500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166.66666666666666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1010.10101010101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333.33333333333331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2000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227.27272727272728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20000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93.632958801498134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83.333333333333329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535.71428571428567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45454.545454545456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875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400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1479.1666666666667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168.53932584269663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5000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7090.909090909091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50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12500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7500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7500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93156.25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125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1000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674.69879518072287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1315.7894736842106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964.6302250803858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1800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625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30.76923076923077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77.58620689655173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56.81818181818182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66.265060240963862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21.367521367521366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62.5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18.75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52.941176470588232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18.421052631578949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85.106382978723403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46.666666666666664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63.492063492063494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26.923076923076923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70.422535211267601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D2179/L2179</f>
        <v>65.78947368421052</v>
      </c>
      <c r="Q2179" t="str">
        <f t="shared" ref="Q2179:Q2242" si="206">LEFT(N2179,FIND("/",N2179)-1)</f>
        <v>music</v>
      </c>
      <c r="R2179" t="str">
        <f t="shared" ref="R2179:R2242" si="207">RIGHT(N2179,LEN(N2179) - 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29.103608847497089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47.61904761904762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64.102564102564102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37.735849056603776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8.4269662921348321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6.4516129032258061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37.593984962406012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8.0256821829855536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51.020408163265309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5.6148231330713081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10.688715953307392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13.636363636363637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35.381750465549345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30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3.7059913526868438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16.722408026755854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11.389521640091116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40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59.82905982905983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6.9284064665127021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61.443932411674346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35.856573705179279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7.6045627376425857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3.9285714285714284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5.547850208044383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40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20.547945205479451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27.777777777777779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32.352941176470587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41.666666666666664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33.333333333333336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55.555555555555557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20.833333333333332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48.780487804878049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5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25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16.666666666666668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21.428571428571427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46.666666666666664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26.315789473684209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52.631578947368418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50.724637681159422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34.403669724770644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16.666666666666668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195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33.783783783783782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17.441860465116278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56.074766355140184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43.189368770764119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6.9444444444444446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14.86456400742115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17.068273092369477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2.2461814914645104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5.0607287449392713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6.3938618925831205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3.5714285714285716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88.435374149659864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4.117647058823529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18.311291963377418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50.632911392405063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58.685446009389672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52.083333333333336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D2243/L2243</f>
        <v>6.1349693251533743</v>
      </c>
      <c r="Q2243" t="str">
        <f t="shared" ref="Q2243:Q2306" si="212">LEFT(N2243,FIND("/",N2243)-1)</f>
        <v>games</v>
      </c>
      <c r="R2243" t="str">
        <f t="shared" ref="R2243:R2306" si="213">RIGHT(N2243,LEN(N2243) - 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3.9603960396039604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4.9140049140049139E-4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17.241379310344829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2.0202020202020203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43.859649122807021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48.684210526315788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54.6875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19.444444444444443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43.782837127845887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17.708333333333332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36.144578313253014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95.238095238095241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2.5380710659898478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14.575645756457565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9.6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14.792899408284024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10.731707317073171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4.8543689320388346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29.761904761904763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4.7619047619047619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18.232044198895029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125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13.48314606741573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11.764705882352942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7.731958762886598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49.504950495049506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144.32989690721649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2.7716186252771617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14.970059880239521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15.060240963855422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1.0593220338983051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17.006802721088434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25.252525252525253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8.2278481012658222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61.186666666666667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41.062801932367151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19.607843137254903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31.25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20.416666666666668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27.272727272727273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62.5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62.5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101.69491525423729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37.974683544303801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107.14285714285714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42.452830188679243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60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51.724137931034484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58.139534883720927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43.478260869565219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31.481481481481481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44.642857142857146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35.294117647058826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48.275862068965516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52.631578947368418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104.16666666666667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21.428571428571427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114.28571428571429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23.696682464454977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27.058823529411764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62.621359223300971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53.097345132743364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D2307/L2307</f>
        <v>107.78443113772455</v>
      </c>
      <c r="Q2307" t="str">
        <f t="shared" ref="Q2307:Q2370" si="218">LEFT(N2307,FIND("/",N2307)-1)</f>
        <v>music</v>
      </c>
      <c r="R2307" t="str">
        <f t="shared" ref="R2307:R2370" si="219">RIGHT(N2307,LEN(N2307) - 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47.945205479452056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26.192933333333333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81.433224755700323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56.074766355140184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15.11437908496732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86.538461538461533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37.974683544303801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31.847133757961782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24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39.0625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75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18.181818181818183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30.674846625766872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38.961038961038959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56.179775280898873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164.953125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675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62.5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122.95081967213115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142.85714285714286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15000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10.432190760059612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18.6219739292365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200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214.72392638036808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28.268551236749115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71.022727272727266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6.3829787234042552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59.701492537313435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113.12217194570135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9.2378752886836022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67.039106145251395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121.95121951219512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22.644927536231883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99.255583126550874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10000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1000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20000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1000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14000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2700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35000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4000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2500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5000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210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925.92592592592598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3571.4285714285716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20000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D2371/L2371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 - 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6250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916.66666666666663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850000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22000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750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5000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12335.714285714286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1500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3333.3333333333335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125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9285.7142857142862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50000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4625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16000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20000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100000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2500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5000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3111.1111111111113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12000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100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250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203.125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666.66666666666663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7500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4166.666666666667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8333.3333333333339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1000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1153.8461538461538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10000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20000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5000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468.61111111111109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6000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500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60000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2777.7777777777778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3500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50000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35000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35000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1500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50000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7000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D2435/L2435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 - 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10000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62500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58500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15000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2500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68.807339449541288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64.516129032258064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64.308681672025727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49.180327868852459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43.478260869565219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45.045045045045043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7.4183976261127595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44.444444444444443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83.333333333333329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147.05882352941177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53.763440860215056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40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44.776119402985074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269.23076923076923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18.75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22.388059701492537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185.48387096774192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62.5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106.38297872340425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87.20930232558139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26.086956521739129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26.666666666666668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46.511627906976742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14.583333333333334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23.255813953488371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34.482758620689658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25.531914893617021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27.777777777777779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29.411764705882351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72.115384615384613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131.57894736842104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30.864197530864196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58.18181818181818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18.292682926829269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101.26582278481013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18.75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42.10526315789474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57.89473684210526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38.888888888888886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48.780487804878049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10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39.473684210526315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46.153846153846153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46.666666666666664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31.25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50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22.222222222222221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77.220077220077215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38.46153846153846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35.714285714285715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D2499/L2499</f>
        <v>71.428571428571431</v>
      </c>
      <c r="Q2499" t="str">
        <f t="shared" ref="Q2499:Q2562" si="236">LEFT(N2499,FIND("/",N2499)-1)</f>
        <v>music</v>
      </c>
      <c r="R2499" t="str">
        <f t="shared" ref="R2499:R2562" si="237">RIGHT(N2499,LEN(N2499) - 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50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23.529411764705884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20.689655172413794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1571.4285714285713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22000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2500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3392.8571428571427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25000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3000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416.66666666666669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545.4545454545455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37500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94.696969696969703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34.615384615384613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174.41860465116278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121.21212121212122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56.338028169014088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49.382716049382715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78.94736842105263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73.770491803278688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66.666666666666671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55.147058823529413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142.85714285714286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256.41025641025641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6.25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90.909090909090907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97.297297297297291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169.4915254237288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92.592592592592595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55.555555555555557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53.846153846153847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19.23076923076923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87.719298245614041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32.786885245901637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53.846153846153847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41.044776119402982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162.16216216216216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42.432432432432435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43.333333333333336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65.625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166.66666666666666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25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44.776119402985074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57.142857142857146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21.911764705882351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25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69.444444444444443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32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142.85714285714286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D2563/L2563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 - 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3333.3333333333335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22500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10000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3250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3500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25000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16666.666666666668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4250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454.54545454545456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90000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200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30000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3000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8333.3333333333339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750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50000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750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30000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80000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789.47368421052636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1296.2962962962963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214.28571428571428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214.28571428571428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1808.2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1666.6666666666667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3.3112582781456954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24.539877300613497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62.305295950155767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56.753688989784337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28.571428571428573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20.100502512562816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26.315789473684209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51.77514792899408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39.454072790294624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3.0030030030030028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34.013605442176868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267.85714285714283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105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27.791666666666668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105.04201680672269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3.1446540880503147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194.80519480519482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18.867924528301888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51.958433253397281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32.258064516129032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20.27027027027027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32.258064516129032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2.306805074971165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D2627/L2627</f>
        <v>2.8846153846153846</v>
      </c>
      <c r="Q2627" t="str">
        <f t="shared" ref="Q2627:Q2690" si="248">LEFT(N2627,FIND("/",N2627)-1)</f>
        <v>technology</v>
      </c>
      <c r="R2627" t="str">
        <f t="shared" ref="R2627:R2690" si="249">RIGHT(N2627,LEN(N2627) - 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50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3.3333333333333335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39.952380952380949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50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24.691358024691358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69.930069930069934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25.476190476190474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25.125628140703519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37.200000000000003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20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19.23076923076923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24.785714285714285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6.1224489795918364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43.478260869565219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1500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666.22251832111931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1923.0769230769231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869.56521739130437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934.57943925233644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833.33333333333337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2000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41666.666666666664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12000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16470.588235294119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9090.9090909090901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728.57142857142856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16666.666666666668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348.83720930232556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986.84210526315792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508.47457627118644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24500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4900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4000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83.333333333333329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250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357.14285714285717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168.26923076923077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76.086956521739125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48.543689320388353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83.333333333333329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35.714285714285715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72.727272727272734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648.13333333333333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297.61904761904759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212.7659574468085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606.06060606060601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204.67836257309941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862.06896551724139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233.33333333333334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722.22222222222217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4000000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13333.333333333334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8000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4000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300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5000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17500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50000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3571.4285714285716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D2691/L2691</f>
        <v>35000</v>
      </c>
      <c r="Q2691" t="str">
        <f t="shared" ref="Q2691:Q2754" si="254">LEFT(N2691,FIND("/",N2691)-1)</f>
        <v>food</v>
      </c>
      <c r="R2691" t="str">
        <f t="shared" ref="R2691:R2754" si="255">RIGHT(N2691,LEN(N2691) - 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677.96610169491521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32500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3500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1666.6666666666667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30000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5000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1578.9473684210527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442.30769230769232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4000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2499.75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73.913043478260875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384.61538461538464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888.88888888888891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2714.2857142857142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2062.5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133.07984790874525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20.304568527918782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19.065776930409914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162.33766233766235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55.147058823529413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53.561643835616437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38.46153846153846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105.63380281690141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81.967213114754102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21.778584392014519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53.475935828877006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76.92307692307692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121.62162162162163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86.956521739130437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144.50867052023122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2.7881040892193307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27.027027027027028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68.181818181818187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2.4219823356231598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353.98230088495575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247.52475247524754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14.144271570014144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38.265306122448976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326.08695652173913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39.589442815249264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810.81081081081084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82.191780821917803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420.16806722689074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6.1349693251533744E-3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2.2123893805309733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137.93103448275863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65.78947368421052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333.33333333333331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5.7591623036649215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17.647058823529413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2000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138.88888888888889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727.27272727272725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163.26530612244898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157.89473684210526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125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1250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5000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342.85714285714283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D2755/L2755</f>
        <v>250</v>
      </c>
      <c r="Q2755" t="str">
        <f t="shared" ref="Q2755:Q2818" si="260">LEFT(N2755,FIND("/",N2755)-1)</f>
        <v>publishing</v>
      </c>
      <c r="R2755" t="str">
        <f t="shared" ref="R2755:R2818" si="261">RIGHT(N2755,LEN(N2755) - 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33.333333333333336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303.030303030303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750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333.33333333333331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500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1250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3250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13133.333333333334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1000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1250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1333.3333333333333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205.88235294117646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400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606.06060606060601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530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307.69230769230768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2500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583.33333333333337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3000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366.66666666666669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2500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44.642857142857146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55.555555555555557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16.393442622950818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55.555555555555557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35.2112676056338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33.783783783783782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26.315789473684209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100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125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45.454545454545453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71.428571428571431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83.333333333333329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136.98630136986301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16.666666666666668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38.095238095238095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85.106382978723403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35.97122302158273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38.46153846153846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32.258064516129032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38.46153846153846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33.333333333333336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70.921985815602838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43.478260869565219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22.222222222222221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39.473684210526315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53.763440860215056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65.217391304347828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119.04761904761905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43.859649122807021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92.592592592592595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60.24096385542169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29.166666666666668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23.4375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17.857142857142858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17.751479289940828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D2819/L2819</f>
        <v>18.181818181818183</v>
      </c>
      <c r="Q2819" t="str">
        <f t="shared" ref="Q2819:Q2882" si="266">LEFT(N2819,FIND("/",N2819)-1)</f>
        <v>theater</v>
      </c>
      <c r="R2819" t="str">
        <f t="shared" ref="R2819:R2882" si="267">RIGHT(N2819,LEN(N2819) - 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98.039215686274517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48.07692307692308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10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7.1428571428571432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43.333333333333336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58.823529411764703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105.26315789473684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86.956521739130437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97.9381443298969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32.89473684210526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57.692307692307693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26.315789473684209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77.142857142857139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38.095238095238095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10.75268817204301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40.909090909090907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37.037037037037038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112.90322580645162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18.939393939393938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1000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550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192.30769230769232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11666.666666666666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500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615.38461538461536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833.33333333333337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71.428571428571431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120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500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2533.3333333333335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2000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444.44444444444446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83.333333333333329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4233.333333333333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50000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833.33333333333337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2500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250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250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4000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555.55555555555554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769.23076923076928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312.5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1666.6666666666667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6666.666666666667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1000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750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11200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413.79310344827587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D2883/L2883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 - 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187.5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2000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11250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80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200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3000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214.28571428571428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666.66666666666663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1000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323.52941176470586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2500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125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250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4000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625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785.71428571428567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375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150000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1250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375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205.88235294117646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857.14285714285711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1250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1920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180000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30000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128.57142857142858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555.38461538461536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5000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25000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333.33333333333331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264.28571428571428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222.22222222222223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250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100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192.30769230769232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33.333333333333336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170.06802721088437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226.13065326633165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60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85.714285714285708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250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161.29032258064515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83.333333333333329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81.578947368421055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46.296296296296298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67.567567567567565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89.743589743589737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29.411764705882351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27.272727272727273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320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75.757575757575751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25000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990.09900990099015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D2947/L2947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 - 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1000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1923.0769230769231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55555.555555555555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500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862.06896551724139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2500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133333.33333333334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109.09090909090909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395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5000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46.296296296296298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50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102.04081632653062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25.510204081632654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38.46153846153846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78.125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70.422535211267601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74.468085106382972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58.823529411764703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65.934065934065927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74.418604651162795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117.64705882352941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151.5151515151515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57.47126436781609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70.796460176991147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5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100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46.875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108.69565217391305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125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41.237113402061858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84.745762711864401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105.93607305936074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114.6788990825688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90.090090090090087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42.857142857142854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94.339622641509436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54.945054945054942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91.397849462365585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46.875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45.454545454545453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5.0847457627118642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60.24096385542169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89.285714285714292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86.956521739130437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115.47344110854503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67.5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41.222857142857144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67.307692307692307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176.47058823529412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144.4043321299639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89.830508474576277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82.474226804123717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30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115.38461538461539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D3011/L3011</f>
        <v>195.3125</v>
      </c>
      <c r="Q3011" t="str">
        <f t="shared" ref="Q3011:Q3074" si="284">LEFT(N3011,FIND("/",N3011)-1)</f>
        <v>theater</v>
      </c>
      <c r="R3011" t="str">
        <f t="shared" ref="R3011:R3074" si="285">RIGHT(N3011,LEN(N3011) - 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100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12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72.727272727272734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93.45794392523365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44.88330341113106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85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236.11111111111111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138.36477987421384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102.4390243902439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66.371681415929203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233.33333333333334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43.689320388349515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161.29032258064515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116.66666666666667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27.472527472527471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17.241379310344829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36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125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50.505050505050505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86.206896551724142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42.68292682926829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40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130.43478260869566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79.365079365079367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81.433224755700323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75.98784194528875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15.625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37.037037037037038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84.745762711864401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71.428571428571431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87.368421052631575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40.54054054054054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117.1875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76.92307692307692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62.5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136.20689655172413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106.38297872340425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69.444444444444443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66.666666666666671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100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25000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3333.3333333333335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20000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6000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1363.6363636363637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36666.666666666664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149.25373134328359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130.43478260869566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1041.6666666666667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12500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23333.333333333332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8000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125000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142.85714285714286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625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102.56410256410257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6000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D3075/L3075</f>
        <v>400000</v>
      </c>
      <c r="Q3075" t="str">
        <f t="shared" ref="Q3075:Q3138" si="290">LEFT(N3075,FIND("/",N3075)-1)</f>
        <v>theater</v>
      </c>
      <c r="R3075" t="str">
        <f t="shared" ref="R3075:R3138" si="291">RIGHT(N3075,LEN(N3075) - 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8333.3333333333339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750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200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11000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20000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49395.037037037036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285714.28571428574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200000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6666.666666666667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676.5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2777.7777777777778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6666.666666666667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10000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21666.666666666668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555.55555555555554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25000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555.55555555555554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4761.9047619047615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235.29411764705881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100000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14920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1428.5714285714287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238.0952380952381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1804.6296296296296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400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923.07692307692309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208.33333333333334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177.77777777777777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2050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800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188.54838709677421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250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1379.3103448275863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25000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232.45614035087721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25000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263.15789473684208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1222.2222222222222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2952.0270270270271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10000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75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1000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250000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10000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130000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1500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99.5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359.19540229885058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200000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1470.5882352941176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128.2051282051282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1250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2500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341.66666666666669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30000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31.25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83.333333333333329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111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22.727272727272727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D3139/L3139</f>
        <v>1500</v>
      </c>
      <c r="Q3139" t="str">
        <f t="shared" ref="Q3139:Q3202" si="296">LEFT(N3139,FIND("/",N3139)-1)</f>
        <v>theater</v>
      </c>
      <c r="R3139" t="str">
        <f t="shared" ref="R3139:R3202" si="297">RIGHT(N3139,LEN(N3139) - 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8333.3333333333339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2500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62.5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916.66666666666663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333.33333333333331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4166.666666666667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93.896713615023472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31.578947368421051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50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33.653846153846153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102.94117647058823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32.835820895522389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12.448132780082988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56.91056910569106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16.556291390728475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61.797752808988761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97.560975609756099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72.463768115942031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28.846153846153847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78.94736842105263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27.027027027027028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63.492063492063494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180.55555555555554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35.2112676056338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35.714285714285715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37.634408602150536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54.545454545454547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40.983606557377051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97.560975609756099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28.169014084507044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59.82905982905983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68.965517241379317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135.13513513513513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130.43478260869566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83.333333333333329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34.545454545454547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49.019607843137258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19.23076923076923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67.741935483870961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26.666666666666668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33.333333333333336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46.357615894039732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36.764705882352942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93.478260869565219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45.714285714285715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61.475409836065573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22.222222222222221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2894.7368421052633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937.5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1250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208.33333333333334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89.743589743589737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500000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2500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10000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94.339622641509436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50000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D3203/L3203</f>
        <v>1000</v>
      </c>
      <c r="Q3203" t="str">
        <f t="shared" ref="Q3203:Q3266" si="302">LEFT(N3203,FIND("/",N3203)-1)</f>
        <v>theater</v>
      </c>
      <c r="R3203" t="str">
        <f t="shared" ref="R3203:R3266" si="303">RIGHT(N3203,LEN(N3203) - 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200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166.66666666666666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666.66666666666663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152.77777777777777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60.975609756097562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42.035398230088497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50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71.428571428571431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42.553191489361701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127.65957446808511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104.34782608695652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261.19402985074629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57.142857142857146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43.269230769230766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65.217391304347828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168.0672268907563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254.23728813559322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35.398230088495573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29.761904761904763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41.891891891891895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138.88888888888889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51.282051282051285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57.142857142857146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40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189.18918918918919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99.009900990099013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70.270270270270274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35.714285714285715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38.46153846153846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81.967213114754102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34.782608695652172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82.872928176795583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181.81818181818181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130.11152416356876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35.443037974683541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56.365384615384613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88.235294117647058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50.898203592814369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54.644808743169399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112.67605633802818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23.188405797101449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77.777777777777771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51.813471502590673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43.859649122807021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62.5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117.37089201877934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75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45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173.91304347826087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69.892473118279568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16.666666666666668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56.81818181818182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48.780487804878049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93.333333333333329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237.11340206185568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68.493150684931507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67.34693877551021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91.044776119402982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36.764705882352942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51.020408163265309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D3267/L3267</f>
        <v>42.857142857142854</v>
      </c>
      <c r="Q3267" t="str">
        <f t="shared" ref="Q3267:Q3330" si="308">LEFT(N3267,FIND("/",N3267)-1)</f>
        <v>theater</v>
      </c>
      <c r="R3267" t="str">
        <f t="shared" ref="R3267:R3330" si="309">RIGHT(N3267,LEN(N3267) - 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36.809815950920246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52.083333333333336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47.61904761904762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114.28571428571429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60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29.411764705882351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68.965517241379317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190.47619047619048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54.195804195804193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45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50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73.529411764705884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92.063492063492063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66.666666666666671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106.38297872340425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130.80168776371309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17.021276595744681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200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61.716049382716051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122.95081967213115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48.309178743961354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20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27.777777777777779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35.714285714285715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6.7333333333333334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49.450549450549453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25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25.925925925925927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31.914893617021278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138.88888888888889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47.61904761904762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34.090909090909093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42.857142857142854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168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51.428571428571431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85.714285714285708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200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27.777777777777779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50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61.403508771929822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11.290322580645162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209.67741935483872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55.555555555555557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60.975609756097562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68.965517241379317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13.793103448275861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44.943820224719104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93.896000000000001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58.333333333333336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62.5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31.25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65.78947368421052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33.333333333333336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143.47826086956522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20.408163265306122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150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26.666666666666668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140.35087719298247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24.242424242424242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200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D3331/L3331</f>
        <v>38.46153846153846</v>
      </c>
      <c r="Q3331" t="str">
        <f t="shared" ref="Q3331:Q3394" si="314">LEFT(N3331,FIND("/",N3331)-1)</f>
        <v>theater</v>
      </c>
      <c r="R3331" t="str">
        <f t="shared" ref="R3331:R3394" si="315">RIGHT(N3331,LEN(N3331) - 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21.739130434782609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76.92307692307692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31.531531531531531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84.152173913043484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79.365079365079367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73.529411764705884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133.92857142857142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170.21276595744681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78.94736842105263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76.92307692307692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30.434782608695652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112.5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38.46153846153846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83.333333333333329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90.909090909090907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69.620253164556956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71.428571428571431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68.627450980392155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92.592592592592595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71.428571428571431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11.363636363636363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54.545454545454547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116.66666666666667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55.555555555555557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95.238095238095241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61.728395061728392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173.91304347826087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125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73.529411764705884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25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298.07692307692309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41.666666666666664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833.33333333333337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27.777777777777779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25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43.478260869565219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92.592592592592595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57.692307692307693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22.222222222222221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37.037037037037038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66.666666666666671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67.307692307692307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421.05263157894734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103.8961038961039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26.19047619047619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52.631578947368418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107.14285714285714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83.333333333333329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76.086956521739125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58.333333333333336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93.75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48.780487804878049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85.714285714285708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33.333333333333336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161.29032258064515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68.181818181818187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27.777777777777779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D3395/L3395</f>
        <v>34.090909090909093</v>
      </c>
      <c r="Q3395" t="str">
        <f t="shared" ref="Q3395:Q3458" si="320">LEFT(N3395,FIND("/",N3395)-1)</f>
        <v>theater</v>
      </c>
      <c r="R3395" t="str">
        <f t="shared" ref="R3395:R3458" si="321">RIGHT(N3395,LEN(N3395) - 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20.37037037037037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13.157894736842104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53.571428571428569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10.416666666666666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61.53846153846154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26.086956521739129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117.64705882352941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43.939393939393938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90.909090909090907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166.66666666666666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20.588235294117649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109.89010989010988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29.850746268656717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27.777777777777779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23.80952380952381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192.30769230769232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35.714285714285715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68.181818181818187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133.33333333333334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37.777777777777779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71.428571428571431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59.782608695652172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20.588235294117649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102.04081632653062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65.217391304347828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25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78.94736842105263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288.46153846153845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43.103448275862071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39.215686274509807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12.5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27.777777777777779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47.61904761904762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133.80281690140845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59.523809523809526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52.631578947368418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135.13513513513513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83.333333333333329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178.57142857142858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66.666666666666671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60.975609756097562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58.139534883720927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22.222222222222221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15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40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71.428571428571431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46.666666666666664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40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12.820512820512821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40.625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27.027027027027028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21.428571428571427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33.333333333333336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144.92753623188406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187.5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D3459/L3459</f>
        <v>36.363636363636367</v>
      </c>
      <c r="Q3459" t="str">
        <f t="shared" ref="Q3459:Q3522" si="326">LEFT(N3459,FIND("/",N3459)-1)</f>
        <v>theater</v>
      </c>
      <c r="R3459" t="str">
        <f t="shared" ref="R3459:R3522" si="327">RIGHT(N3459,LEN(N3459) - 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36.222222222222221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13.888888888888889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26.315789473684209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41.666666666666664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14.705882352941176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87.719298245614041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53.763440860215056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55.555555555555557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57.377049180327866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63.829787234042556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588.23529411764707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44.444444444444443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27.777777777777779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16.666666666666668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86.956521739130437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51.282051282051285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17.647058823529413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50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46.153846153846153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35.087719298245617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26.785714285714285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115.38461538461539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105.26315789473684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37.5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25.18796992481203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56.81818181818182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53.571428571428569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30.303030303030305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103.44827586206897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69.444444444444443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37.037037037037038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50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108.57142857142857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69.444444444444443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38.46153846153846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31.653061224489797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39.285714285714285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57.142857142857146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23.80952380952381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35.714285714285715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129.03225806451613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65.78947368421052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64.102564102564102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103.44827586206897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138.88888888888889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6.666666666666667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90.909090909090907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78.94736842105263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63.636363636363633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50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65.217391304347828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45.454545454545453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71.428571428571431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95.238095238095241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D3523/L3523</f>
        <v>26.923076923076923</v>
      </c>
      <c r="Q3523" t="str">
        <f t="shared" ref="Q3523:Q3586" si="332">LEFT(N3523,FIND("/",N3523)-1)</f>
        <v>theater</v>
      </c>
      <c r="R3523" t="str">
        <f t="shared" ref="R3523:R3586" si="333">RIGHT(N3523,LEN(N3523) - 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50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135.13513513513513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71.428571428571431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97.058823529411768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69.767441860465112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44.594594594594597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27.777777777777779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38.46153846153846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35.555555555555557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62.5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24.509803921568629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43.478260869565219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8.8235294117647065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24.107142857142858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24.096385542168676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46.153846153846153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37.5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37.5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64.705882352941174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51.724137931034484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31.25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57.89473684210526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104.16666666666667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161.53846153846155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23.80952380952381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39.0625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60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52.884615384615387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94.339622641509436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179.21146953405017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15.909090909090908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41.666666666666664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43.243243243243242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46.296296296296298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10.161290322580646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20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58.823529411764703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75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52.631578947368418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24.390243902439025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52.631578947368418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121.95121951219512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76.92307692307692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60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38.46153846153846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128.88888888888889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98.039215686274517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22.222222222222221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40.54054054054054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33.333333333333336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20.408163265306122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26.785714285714285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D3587/L3587</f>
        <v>147.82608695652175</v>
      </c>
      <c r="Q3587" t="str">
        <f t="shared" ref="Q3587:Q3650" si="338">LEFT(N3587,FIND("/",N3587)-1)</f>
        <v>theater</v>
      </c>
      <c r="R3587" t="str">
        <f t="shared" ref="R3587:R3650" si="339">RIGHT(N3587,LEN(N3587) - 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138.88888888888889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17.857142857142858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18.181818181818183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64.516129032258064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68.493150684931507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38.888888888888886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57.142857142857146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69.767441860465112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44.444444444444443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41.935483870967744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73.333333333333329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75.757575757575751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37.037037037037038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29.411764705882351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2.5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37.735849056603776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81.632653061224488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26.315789473684209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43.478260869565219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16.666666666666668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46.875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27.5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93.333333333333329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32.258064516129032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49.019607843137258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87.719298245614041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35.2112676056338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34.722222222222221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55.555555555555557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14.509803921568627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35.714285714285715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58.823529411764703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53.299492385786799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42.857142857142854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47.61904761904762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73.529411764705884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76.92307692307692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38.46153846153846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83.333333333333329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500000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3000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289.83050847457628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500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161.29032258064515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4166.666666666667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350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214.28571428571428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1650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25000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333.33333333333331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350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416.66666666666669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1000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1250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250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547.94520547945206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D3651/L3651</f>
        <v>93.75</v>
      </c>
      <c r="Q3651" t="str">
        <f t="shared" ref="Q3651:Q3714" si="344">LEFT(N3651,FIND("/",N3651)-1)</f>
        <v>theater</v>
      </c>
      <c r="R3651" t="str">
        <f t="shared" ref="R3651:R3714" si="345">RIGHT(N3651,LEN(N3651) - 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55.555555555555557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17.647058823529413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60.606060606060609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39.473684210526315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63.291139240506332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108.69565217391305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100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230.76923076923077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83.333333333333329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200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25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42.10526315789474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44.285714285714285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51.724137931034484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35.714285714285715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58.823529411764703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18.333333333333332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87.5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52.631578947368418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35.087719298245617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16.666666666666668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50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60.301507537688444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64.516129032258064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66.666666666666671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88.235294117647058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55.555555555555557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44.776119402985074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53.030303030303031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32.608695652173914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39.682539682539684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58.333333333333336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76.92307692307692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48.387096774193552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48.387096774193552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145.98540145985402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58.823529411764703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23.785714285714285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58.333333333333336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121.21212121212122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25.641025641025642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66.666666666666671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36.764705882352942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62.5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27.777777777777779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38.46153846153846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142.85714285714286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35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11.111111111111111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80.771428571428572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115.38461538461539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43.478260869565219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17.948717948717949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28.571428571428573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48.148148148148145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23.80952380952381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72.115384615384613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D3715/L3715</f>
        <v>105.26315789473684</v>
      </c>
      <c r="Q3715" t="str">
        <f t="shared" ref="Q3715:Q3778" si="350">LEFT(N3715,FIND("/",N3715)-1)</f>
        <v>theater</v>
      </c>
      <c r="R3715" t="str">
        <f t="shared" ref="R3715:R3778" si="351">RIGHT(N3715,LEN(N3715) - 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103.09278350515464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129.62962962962962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33.333333333333336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307.69230769230768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10.869565217391305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50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82.5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113.63636363636364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42.857142857142854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71.428571428571431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48.314606741573037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20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18.478260869565219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60.606060606060609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645.16129032258061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1000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458.33333333333331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212.5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214.28571428571428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75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1500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175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250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500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142.85714285714286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1250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8500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2500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96.15384615384616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71.428571428571431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214.28571428571428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90.909090909090907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33.333333333333336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166.66666666666666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92.592592592592595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19.642857142857142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264.70588235294116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70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57.692307692307693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45.454545454545453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54.945054945054942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44.642857142857146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65.420560747663558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104.16666666666667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35.714285714285715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68.965517241379317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26.315789473684209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151.5151515151515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87.719298245614041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142.85714285714286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85.106382978723403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D3779/L3779</f>
        <v>33.898305084745765</v>
      </c>
      <c r="Q3779" t="str">
        <f t="shared" ref="Q3779:Q3842" si="356">LEFT(N3779,FIND("/",N3779)-1)</f>
        <v>theater</v>
      </c>
      <c r="R3779" t="str">
        <f t="shared" ref="R3779:R3842" si="357">RIGHT(N3779,LEN(N3779) - 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66.666666666666671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130.43478260869566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83.333333333333329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86.538461538461533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74.074074074074076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50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100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66.666666666666671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84.507042253521121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75000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887.5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6250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291.66666666666669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5000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300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22500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162.16216216216216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14000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2500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1375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555.55555555555554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300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75000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7500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166.66666666666666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52.631578947368418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57.692307692307693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13.157894736842104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181.81818181818181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77.777777777777771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44.117647058823529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40.54054054054054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100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25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38.46153846153846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15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76.086956521739125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65.78947368421052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60.975609756097562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35.714285714285715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102.04081632653062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23.076923076923077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46.153846153846153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33.333333333333336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55.555555555555557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133.33333333333334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60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52.631578947368418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25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57.142857142857146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117.64705882352941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1000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62.5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0.33333333333333331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D3843/L3843</f>
        <v>294.11764705882354</v>
      </c>
      <c r="Q3843" t="str">
        <f t="shared" ref="Q3843:Q3906" si="362">LEFT(N3843,FIND("/",N3843)-1)</f>
        <v>theater</v>
      </c>
      <c r="R3843" t="str">
        <f t="shared" ref="R3843:R3906" si="363">RIGHT(N3843,LEN(N3843) - 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217.39130434782609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263.15789473684208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196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3333.3333333333335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875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1166.6666666666667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302.32558139534882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1071.4285714285713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250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104.16666666666667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5000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50000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550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1000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5000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1250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500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2500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461.53846153846155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2000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7500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1666.6666666666667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172.35714285714286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1000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400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5000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874.06666666666672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1000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500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84.782608695652172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1785.7142857142858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18000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441.1764705882353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500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1000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142.85714285714286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888.88888888888891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1875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114.28571428571429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595.23809523809518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1363.6363636363637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1000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400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250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156.25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5000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500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3000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96.774193548387103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5000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D3907/L3907</f>
        <v>214.28571428571428</v>
      </c>
      <c r="Q3907" t="str">
        <f t="shared" ref="Q3907:Q3970" si="368">LEFT(N3907,FIND("/",N3907)-1)</f>
        <v>theater</v>
      </c>
      <c r="R3907" t="str">
        <f t="shared" ref="R3907:R3970" si="369">RIGHT(N3907,LEN(N3907) - 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93.75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250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187.5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15000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2000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222.22222222222223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15000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1428.5714285714287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92.592592592592595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1500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3500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20000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1666.6666666666667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833.33333333333337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125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676.47058823529414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375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50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5000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1250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714.28571428571433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1428.5714285714287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12000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583.33333333333337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416.66666666666669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130.43478260869566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288.5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651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5000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2500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2750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384.61538461538464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2000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1200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1500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312.5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4000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200000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26000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218.75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28000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125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100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750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2500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466.66666666666669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666.66666666666663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500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3750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170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454.54545454545456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D3971/L3971</f>
        <v>470.83333333333331</v>
      </c>
      <c r="Q3971" t="str">
        <f t="shared" ref="Q3971:Q4034" si="374">LEFT(N3971,FIND("/",N3971)-1)</f>
        <v>theater</v>
      </c>
      <c r="R3971" t="str">
        <f t="shared" ref="R3971:R4034" si="375">RIGHT(N3971,LEN(N3971) - 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7500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2333.3333333333335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125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135.13513513513513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90.909090909090907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130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15000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250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1000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357.14285714285717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4285.7142857142853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170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242.17391304347825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150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105.26315789473684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384.61538461538464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30.76923076923077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375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550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500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1111.1111111111111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50000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2000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50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176.47058823529412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104.16666666666667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500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8000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85.714285714285708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312.5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1000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500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1500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30000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2000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250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643.33333333333337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189.47368421052633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62.5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1000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7000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71.428571428571431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5000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375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875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200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7500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91.370558375634516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800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1250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428.57142857142856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181.81818181818181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416.66666666666669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864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D4035/L4035</f>
        <v>254.25531914893617</v>
      </c>
      <c r="Q4035" t="str">
        <f t="shared" ref="Q4035:Q4098" si="380">LEFT(N4035,FIND("/",N4035)-1)</f>
        <v>theater</v>
      </c>
      <c r="R4035" t="str">
        <f t="shared" ref="R4035:R4098" si="381">RIGHT(N4035,LEN(N4035) - 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6750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400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352.94117647058823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350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625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100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4000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2500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3333.3333333333335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150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5000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466.66666666666669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1250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186.8131868131868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20000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1500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230.76923076923077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250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238.0952380952381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166.66666666666666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583.33333333333337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937.5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1428.5714285714287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2000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6666.666666666667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1055.5555555555557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333.33333333333331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1000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15000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294.11764705882354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3495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96.15384615384616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166.66666666666666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500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1750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130.95238095238096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153.84615384615384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2500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3000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185.33333333333334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75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583.33333333333337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3000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3500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200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666.66666666666663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625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333.33333333333331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200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110000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625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250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30000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700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D4099/L4099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 - 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4500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83.333333333333329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166.66666666666666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214.28571428571428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5500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151.5151515151515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500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3000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50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500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2500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500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ACDA2BBB-882B-46DD-9D3F-2635AFFDDE9C}"/>
  <conditionalFormatting sqref="F1:F1048576">
    <cfRule type="cellIs" dxfId="6" priority="10" operator="equal">
      <formula>"successful"</formula>
    </cfRule>
    <cfRule type="cellIs" dxfId="5" priority="9" operator="equal">
      <formula>"failed"</formula>
    </cfRule>
    <cfRule type="cellIs" dxfId="4" priority="8" operator="equal">
      <formula>"canceled"</formula>
    </cfRule>
    <cfRule type="cellIs" dxfId="3" priority="7" operator="equal">
      <formula>"live"</formula>
    </cfRule>
  </conditionalFormatting>
  <conditionalFormatting sqref="O2:O4115">
    <cfRule type="cellIs" dxfId="2" priority="3" operator="lessThan">
      <formula>99.99</formula>
    </cfRule>
    <cfRule type="cellIs" dxfId="1" priority="2" operator="between">
      <formula>1</formula>
      <formula>1.9999</formula>
    </cfRule>
    <cfRule type="cellIs" dxfId="0" priority="1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80" zoomScaleNormal="80" workbookViewId="0">
      <selection activeCell="A4" sqref="A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 2</vt:lpstr>
      <vt:lpstr>Bonus 1</vt:lpstr>
      <vt:lpstr>Pivot Date</vt:lpstr>
      <vt:lpstr>Pivot Sub</vt:lpstr>
      <vt:lpstr>Pivot Category</vt:lpstr>
      <vt:lpstr>Work Product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mwill</cp:lastModifiedBy>
  <dcterms:created xsi:type="dcterms:W3CDTF">2017-04-20T15:17:24Z</dcterms:created>
  <dcterms:modified xsi:type="dcterms:W3CDTF">2021-03-20T04:12:42Z</dcterms:modified>
</cp:coreProperties>
</file>