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HyperLapse-Excel\"/>
    </mc:Choice>
  </mc:AlternateContent>
  <xr:revisionPtr revIDLastSave="0" documentId="13_ncr:1_{20257A78-A4B6-4B3C-87CD-A964D2D11BA7}" xr6:coauthVersionLast="47" xr6:coauthVersionMax="47" xr10:uidLastSave="{00000000-0000-0000-0000-000000000000}"/>
  <bookViews>
    <workbookView xWindow="6060" yWindow="2700" windowWidth="28800" windowHeight="15450" xr2:uid="{00000000-000D-0000-FFFF-FFFF00000000}"/>
  </bookViews>
  <sheets>
    <sheet name="Control" sheetId="8" r:id="rId1"/>
    <sheet name="Settings" sheetId="1" r:id="rId2"/>
    <sheet name="PANO" sheetId="22" r:id="rId3"/>
    <sheet name="Plan" sheetId="18" r:id="rId4"/>
    <sheet name="Monitor" sheetId="2" r:id="rId5"/>
    <sheet name="Sequence" sheetId="3" r:id="rId6"/>
    <sheet name="CartLog" sheetId="4" r:id="rId7"/>
    <sheet name="GimbalLog" sheetId="5" r:id="rId8"/>
    <sheet name="Log" sheetId="6" r:id="rId9"/>
    <sheet name="Soak test" sheetId="19" r:id="rId10"/>
    <sheet name="AstroTable" sheetId="7" r:id="rId11"/>
    <sheet name="Trace" sheetId="9" r:id="rId12"/>
    <sheet name="FallbackFormula" sheetId="16" r:id="rId13"/>
    <sheet name="Calibration" sheetId="20" r:id="rId14"/>
    <sheet name="GimbalViz" sheetId="21" r:id="rId15"/>
  </sheets>
  <functionGroups builtInGroupCount="19"/>
  <definedNames>
    <definedName name="_xleta.ROW" hidden="1" xlm="1">#NAME?</definedName>
    <definedName name="btnCable">Control!$C$18</definedName>
    <definedName name="btnCommitSmooth">CartLog!$H$1</definedName>
    <definedName name="btnDiscardSmooth">CartLog!$I$1</definedName>
    <definedName name="btnExportModules">Control!$C$14</definedName>
    <definedName name="btnGenerateGCTable">Control!$C$8</definedName>
    <definedName name="btnGetMap">Control!$C$19</definedName>
    <definedName name="btnGetSunsetTime">Control!$C$7</definedName>
    <definedName name="btnGimbalVisual">Control!$C$17</definedName>
    <definedName name="btnImportModules">Control!$C$15</definedName>
    <definedName name="btnInitCalibration">Control!$C$12</definedName>
    <definedName name="btnInitFallbackFormula">Control!$C$10</definedName>
    <definedName name="btnInitShoot">Control!$C$4</definedName>
    <definedName name="btnIntegrateBicycle">Control!$C$9</definedName>
    <definedName name="btnMatchWaypoints">Control!$C$13</definedName>
    <definedName name="btnPrepCart">Control!$C$23</definedName>
    <definedName name="btnPrepPlan">Control!$C$22</definedName>
    <definedName name="btnPrepSession">Control!$C$21</definedName>
    <definedName name="btnPushAstro">Control!$C$16</definedName>
    <definedName name="btnPushFormula">Control!$C$11</definedName>
    <definedName name="btnPushTrack">Control!$C$20</definedName>
    <definedName name="btnSmoothSelection">CartLog!$G$1</definedName>
    <definedName name="btnStartSequence">Control!$C$5</definedName>
    <definedName name="btnStopSequence">Control!$C$6</definedName>
    <definedName name="btnSystemCheck">Control!$C$3</definedName>
    <definedName name="dataActiveBranch">Settings!$C$44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EaseCinematic">Settings!$C$59</definedName>
    <definedName name="dataEaseComfortable">Settings!$C$58</definedName>
    <definedName name="dataEaseJustPerceptible">Settings!$C$57</definedName>
    <definedName name="dataGCRiseTime">Settings!$C$52</definedName>
    <definedName name="dataGCSetTime">Settings!$C$54</definedName>
    <definedName name="dataGCTransitTime">Settings!$C$53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MoonriseTime">Settings!$F$25</definedName>
    <definedName name="dataMoonriseTrue">Settings!$G$25</definedName>
    <definedName name="dataMoonsetTime">Settings!$F$26</definedName>
    <definedName name="dataMoonsetTrue">Settings!$G$26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PlanPushDryRun">Settings!$C$65</definedName>
    <definedName name="dataReplayStart">Settings!$C$14</definedName>
    <definedName name="dataSequenceRunning">Settings!$C$24</definedName>
    <definedName name="dataShootStart">Settings!$C$49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datMapRadius">Control!$D$17:$D$18</definedName>
    <definedName name="gimbalYawEnvelopeMax">Settings!$C$46</definedName>
    <definedName name="gimbalYawEnvelopeMin">Settings!$C$45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  <definedName name="pano_dur_hr">PANO!$C$27</definedName>
    <definedName name="pano_fps">PANO!$C$28</definedName>
    <definedName name="panoL_cadence">PANO!$C$24</definedName>
    <definedName name="panoL_coverage">PANO!$C$21</definedName>
    <definedName name="panoL_edge">PANO!$C$10</definedName>
    <definedName name="panoL_focal">PANO!$C$7</definedName>
    <definedName name="panoL_fov">PANO!$C$16</definedName>
    <definedName name="panoL_lens">PANO!$C$5</definedName>
    <definedName name="panoL_need">PANO!$C$17</definedName>
    <definedName name="panoL_offsets">PANO!$C$23:$J$23</definedName>
    <definedName name="panoL_orient">PANO!$C$6</definedName>
    <definedName name="panoL_overlap">PANO!$C$19</definedName>
    <definedName name="panoL_overlapPct">PANO!$C$20</definedName>
    <definedName name="panoL_settle">PANO!$C$13</definedName>
    <definedName name="panoL_shots">PANO!$C$8</definedName>
    <definedName name="panoL_slew">PANO!$C$12</definedName>
    <definedName name="panoL_span">PANO!$C$9</definedName>
    <definedName name="panoL_step">PANO!$C$18</definedName>
    <definedName name="panoL_tv">PANO!$C$11</definedName>
    <definedName name="panoL_video">PANO!$C$25</definedName>
    <definedName name="panoP_cadence">PANO!$M$24</definedName>
    <definedName name="panoP_coverage">PANO!$M$21</definedName>
    <definedName name="panoP_edge">PANO!$M$10</definedName>
    <definedName name="panoP_focal">PANO!$M$7</definedName>
    <definedName name="panoP_fov">PANO!$M$16</definedName>
    <definedName name="panoP_lens">PANO!$M$5</definedName>
    <definedName name="panoP_need">PANO!$M$17</definedName>
    <definedName name="panoP_offsets">PANO!$M$23:$T$23</definedName>
    <definedName name="panoP_orient">PANO!$M$6</definedName>
    <definedName name="panoP_overlap">PANO!$M$19</definedName>
    <definedName name="panoP_overlapPct">PANO!$M$20</definedName>
    <definedName name="panoP_settle">PANO!$M$13</definedName>
    <definedName name="panoP_shots">PANO!$M$8</definedName>
    <definedName name="panoP_slew">PANO!$M$12</definedName>
    <definedName name="panoP_span">PANO!$M$9</definedName>
    <definedName name="panoP_step">PANO!$M$18</definedName>
    <definedName name="panoP_tv">PANO!$M$11</definedName>
    <definedName name="panoP_video">PANO!$M$25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9" i="18" l="1"/>
  <c r="AA9" i="18"/>
  <c r="AB8" i="18"/>
  <c r="AA8" i="18"/>
  <c r="AB7" i="18"/>
  <c r="AA7" i="18"/>
  <c r="AB6" i="18"/>
  <c r="AA6" i="18"/>
  <c r="O18" i="21"/>
  <c r="N18" i="21"/>
  <c r="B18" i="21"/>
  <c r="A18" i="21"/>
  <c r="O17" i="21"/>
  <c r="N17" i="21"/>
  <c r="B17" i="21"/>
  <c r="A17" i="21"/>
  <c r="O16" i="21"/>
  <c r="N16" i="21"/>
  <c r="B16" i="21"/>
  <c r="A16" i="21"/>
  <c r="O15" i="21"/>
  <c r="N15" i="21"/>
  <c r="B15" i="21"/>
  <c r="A15" i="21"/>
  <c r="Y6" i="18"/>
  <c r="T23" i="22"/>
  <c r="S23" i="22"/>
  <c r="R23" i="22"/>
  <c r="M18" i="22"/>
  <c r="M17" i="22"/>
  <c r="M16" i="22"/>
  <c r="J23" i="22"/>
  <c r="I23" i="22"/>
  <c r="H23" i="22"/>
  <c r="G23" i="22"/>
  <c r="C18" i="22"/>
  <c r="C17" i="22"/>
  <c r="C16" i="22"/>
  <c r="C49" i="1"/>
  <c r="J11" i="18"/>
  <c r="J12" i="18"/>
  <c r="J13" i="18"/>
  <c r="J14" i="18"/>
  <c r="J15" i="18"/>
  <c r="J16" i="18"/>
  <c r="J17" i="18"/>
  <c r="J18" i="18"/>
  <c r="E46" i="20"/>
  <c r="G46" i="20" s="1"/>
  <c r="D46" i="20"/>
  <c r="F46" i="20" s="1"/>
  <c r="E45" i="20"/>
  <c r="G45" i="20" s="1"/>
  <c r="D45" i="20"/>
  <c r="F45" i="20" s="1"/>
  <c r="E44" i="20"/>
  <c r="G44" i="20" s="1"/>
  <c r="D44" i="20"/>
  <c r="F44" i="20" s="1"/>
  <c r="E43" i="20"/>
  <c r="G43" i="20" s="1"/>
  <c r="D43" i="20"/>
  <c r="F43" i="20" s="1"/>
  <c r="E42" i="20"/>
  <c r="G42" i="20" s="1"/>
  <c r="D42" i="20"/>
  <c r="F42" i="20" s="1"/>
  <c r="E41" i="20"/>
  <c r="G41" i="20" s="1"/>
  <c r="D41" i="20"/>
  <c r="F41" i="20" s="1"/>
  <c r="E40" i="20"/>
  <c r="G40" i="20" s="1"/>
  <c r="D40" i="20"/>
  <c r="F40" i="20" s="1"/>
  <c r="E39" i="20"/>
  <c r="G39" i="20" s="1"/>
  <c r="D39" i="20"/>
  <c r="F39" i="20" s="1"/>
  <c r="C27" i="20"/>
  <c r="C25" i="20"/>
  <c r="C24" i="20"/>
  <c r="C23" i="20"/>
  <c r="C28" i="20" s="1"/>
  <c r="D3" i="19"/>
  <c r="D4" i="19"/>
  <c r="D5" i="19"/>
  <c r="D6" i="19"/>
  <c r="D7" i="19"/>
  <c r="D8" i="19"/>
  <c r="D9" i="19"/>
  <c r="D10" i="19"/>
  <c r="A6" i="19"/>
  <c r="A4" i="19"/>
  <c r="M6" i="18"/>
  <c r="C151" i="16"/>
  <c r="G11" i="1"/>
  <c r="G12" i="1"/>
  <c r="G13" i="1"/>
  <c r="G14" i="1"/>
  <c r="G15" i="1"/>
  <c r="G10" i="1"/>
  <c r="G8" i="1"/>
  <c r="C149" i="16"/>
  <c r="C150" i="16"/>
  <c r="C24" i="22" l="1"/>
  <c r="C25" i="22" s="1"/>
  <c r="E23" i="22"/>
  <c r="D23" i="22"/>
  <c r="C21" i="22"/>
  <c r="C19" i="22"/>
  <c r="F23" i="22"/>
  <c r="C23" i="22"/>
  <c r="C20" i="22"/>
  <c r="M24" i="22"/>
  <c r="M25" i="22" s="1"/>
  <c r="Q23" i="22"/>
  <c r="P23" i="22"/>
  <c r="O23" i="22"/>
  <c r="N23" i="22"/>
  <c r="M23" i="22"/>
  <c r="M21" i="22"/>
  <c r="M20" i="22"/>
  <c r="M19" i="22"/>
  <c r="J6" i="18"/>
  <c r="N6" i="18" s="1"/>
  <c r="N7" i="18" s="1"/>
  <c r="N8" i="18" s="1"/>
  <c r="N9" i="18" s="1"/>
  <c r="H42" i="20"/>
  <c r="H46" i="20"/>
  <c r="H43" i="20"/>
  <c r="H41" i="20"/>
  <c r="H40" i="20"/>
  <c r="H44" i="20"/>
  <c r="H39" i="20"/>
  <c r="C30" i="20"/>
  <c r="C31" i="20" s="1"/>
  <c r="C26" i="20"/>
  <c r="H45" i="20"/>
  <c r="F9" i="1"/>
  <c r="J7" i="18" l="1"/>
  <c r="C50" i="20"/>
  <c r="C49" i="20"/>
  <c r="J8" i="18" l="1"/>
  <c r="J9" i="18"/>
  <c r="J10" i="18" l="1"/>
</calcChain>
</file>

<file path=xl/sharedStrings.xml><?xml version="1.0" encoding="utf-8"?>
<sst xmlns="http://schemas.openxmlformats.org/spreadsheetml/2006/main" count="10511" uniqueCount="1612">
  <si>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</si>
  <si>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</si>
  <si>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</si>
  <si>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</si>
  <si>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</si>
  <si>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</si>
  <si>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</si>
  <si>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</si>
  <si>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</si>
  <si>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</si>
  <si>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</si>
  <si>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</si>
  <si>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</si>
  <si>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</si>
  <si>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</si>
  <si>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</si>
  <si>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</si>
  <si>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</si>
  <si>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</si>
  <si>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</si>
  <si>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</si>
  <si>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</si>
  <si>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</si>
  <si>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</si>
  <si>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</si>
  <si>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</si>
  <si>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</si>
  <si>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</si>
  <si>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</si>
  <si>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</si>
  <si>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</si>
  <si>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</si>
  <si>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</si>
  <si>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</si>
  <si>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</si>
  <si>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</si>
  <si>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</si>
  <si>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</si>
  <si>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</si>
  <si>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</si>
  <si>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</si>
  <si>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</si>
  <si>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</si>
  <si>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</si>
  <si>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</si>
  <si>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</si>
  <si>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</si>
  <si>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</si>
  <si>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</si>
  <si>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</si>
  <si>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</si>
  <si>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</si>
  <si>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</si>
  <si>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</si>
  <si>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</si>
  <si>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</si>
  <si>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</si>
  <si>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</si>
  <si>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</si>
  <si>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</si>
  <si>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</si>
  <si>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</si>
  <si>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</si>
  <si>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</si>
  <si>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</si>
  <si>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</si>
  <si>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</si>
  <si>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</si>
  <si>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</si>
  <si>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</si>
  <si>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</si>
  <si>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</si>
  <si>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</si>
  <si>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</si>
  <si>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</si>
  <si>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</si>
  <si>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</si>
  <si>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</si>
  <si>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</si>
  <si>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</si>
  <si>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GC above horizon</t>
  </si>
  <si>
    <t>http://192.168.1.99:8080</t>
  </si>
  <si>
    <t>http://192.168.1.97</t>
  </si>
  <si>
    <t>no</t>
  </si>
  <si>
    <t>YES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</si>
  <si>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</si>
  <si>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</si>
  <si>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</si>
  <si>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</si>
  <si>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</si>
  <si>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</si>
  <si>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</si>
  <si>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</si>
  <si>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</si>
  <si>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</si>
  <si>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</si>
  <si>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2a/2b target luminance (0–255 scale)</t>
  </si>
  <si>
    <t>Phase 4a/4b target luminance (0–255 scale)</t>
  </si>
  <si>
    <t>Luminace</t>
  </si>
  <si>
    <t xml:space="preserve">iso </t>
  </si>
  <si>
    <t>Integrate Bicycle</t>
  </si>
  <si>
    <t>S</t>
  </si>
  <si>
    <t>T</t>
  </si>
  <si>
    <t>t_sec</t>
  </si>
  <si>
    <t>x_m</t>
  </si>
  <si>
    <t>y_m</t>
  </si>
  <si>
    <t>theta_deg</t>
  </si>
  <si>
    <t>segment_dist_m</t>
  </si>
  <si>
    <t>steering_deg</t>
  </si>
  <si>
    <t>speed_mhr</t>
  </si>
  <si>
    <t>Init Fallback Formula</t>
  </si>
  <si>
    <t>Push Formula to Cart</t>
  </si>
  <si>
    <t>Fallback Formula Parameters</t>
  </si>
  <si>
    <t>Parameter</t>
  </si>
  <si>
    <t>default</t>
  </si>
  <si>
    <t>-- Sunset Tv crossovers (t_rel sec) --</t>
  </si>
  <si>
    <t>Tv=1/5000 (ISO 100)</t>
  </si>
  <si>
    <t>Tv=1/4000 (ISO 100)</t>
  </si>
  <si>
    <t>Tv=1/3200 (ISO 100)</t>
  </si>
  <si>
    <t>Tv=1/2500 (ISO 100)</t>
  </si>
  <si>
    <t>Tv=1/2000 (ISO 100)</t>
  </si>
  <si>
    <t>Tv=1/1600 (ISO 100)</t>
  </si>
  <si>
    <t>Tv=1/1250 (ISO 100)</t>
  </si>
  <si>
    <t>Tv=1/1000 (ISO 100)</t>
  </si>
  <si>
    <t>Tv=1/800 (ISO 100)</t>
  </si>
  <si>
    <t>Tv=1/640 (ISO 100)</t>
  </si>
  <si>
    <t>Tv=1/500 (ISO 100)</t>
  </si>
  <si>
    <t>Tv=1/400 (ISO 100)</t>
  </si>
  <si>
    <t>Tv=1/320 (ISO 100)</t>
  </si>
  <si>
    <t>Tv=1/250 (ISO 100)</t>
  </si>
  <si>
    <t>Tv=1/200 (ISO 100)</t>
  </si>
  <si>
    <t>Tv=1/160 (ISO 100)</t>
  </si>
  <si>
    <t>Tv=1/125 (ISO 100)</t>
  </si>
  <si>
    <t>Tv=1/100 (ISO 100)</t>
  </si>
  <si>
    <t>Tv=1/80 (ISO 100)</t>
  </si>
  <si>
    <t>Tv=1/60 (ISO 100)</t>
  </si>
  <si>
    <t>Tv=1/50 (ISO 100)</t>
  </si>
  <si>
    <t>Tv=1/40 (ISO 100)</t>
  </si>
  <si>
    <t>Tv=1/30 (ISO 100)</t>
  </si>
  <si>
    <t>Tv=1/25 (ISO 100)</t>
  </si>
  <si>
    <t>Tv=1/20 (ISO 100)</t>
  </si>
  <si>
    <t>Tv=1/15 (ISO 100)</t>
  </si>
  <si>
    <t>Tv=1/13 (ISO 100)</t>
  </si>
  <si>
    <t>Tv=1/10 (ISO 100)</t>
  </si>
  <si>
    <t>Tv=1/8 (ISO 100)</t>
  </si>
  <si>
    <t>Tv=1/6 (ISO 100)</t>
  </si>
  <si>
    <t>Tv=1/5 (ISO 100)</t>
  </si>
  <si>
    <t>Tv=1/4 (ISO 100)</t>
  </si>
  <si>
    <t>Tv=0.3 (ISO 100)</t>
  </si>
  <si>
    <t>Tv=0.4 (ISO 100)</t>
  </si>
  <si>
    <t>Tv=0.5 (ISO 100)</t>
  </si>
  <si>
    <t>Tv=0.6 (ISO 100)</t>
  </si>
  <si>
    <t>Tv=0.8 (ISO 100)</t>
  </si>
  <si>
    <t>Tv=1 (ISO 100)</t>
  </si>
  <si>
    <t>Tv=1.3 (ISO 100)</t>
  </si>
  <si>
    <t>Tv=1.6 (ISO 100)</t>
  </si>
  <si>
    <t>Tv=2 (ISO 100)</t>
  </si>
  <si>
    <t>Tv=2.5 (ISO 100)</t>
  </si>
  <si>
    <t>Tv=3.2 (ISO 100)</t>
  </si>
  <si>
    <t>Tv=4 (ISO 100)</t>
  </si>
  <si>
    <t>Tv=5 (ISO 100)</t>
  </si>
  <si>
    <t>Tv=6 (ISO 100)</t>
  </si>
  <si>
    <t>Tv=8 (ISO 100)</t>
  </si>
  <si>
    <t>Tv=10 (ISO 100)</t>
  </si>
  <si>
    <t>Tv=13 (ISO 100)</t>
  </si>
  <si>
    <t>Tv=15 (ISO 100)</t>
  </si>
  <si>
    <t>Tv=20 (ISO 100)</t>
  </si>
  <si>
    <t>-- Sunset ISO ramp (Tv pinned at ceiling) --</t>
  </si>
  <si>
    <t>ISO=125 at t_rel (sec)</t>
  </si>
  <si>
    <t>ISO=160 at t_rel (sec)</t>
  </si>
  <si>
    <t>ISO=200 at t_rel (sec)</t>
  </si>
  <si>
    <t>ISO=250 at t_rel (sec)</t>
  </si>
  <si>
    <t>ISO=320 at t_rel (sec)</t>
  </si>
  <si>
    <t>ISO=400 at t_rel (sec)</t>
  </si>
  <si>
    <t>ISO=500 at t_rel (sec)</t>
  </si>
  <si>
    <t>ISO=640 at t_rel (sec)</t>
  </si>
  <si>
    <t>ISO=800 at t_rel (sec)</t>
  </si>
  <si>
    <t>ISO=1000 at t_rel (sec)</t>
  </si>
  <si>
    <t>ISO=1250 at t_rel (sec)</t>
  </si>
  <si>
    <t>ISO=1600 at t_rel (sec)</t>
  </si>
  <si>
    <t>-- Policy ceilings (fixed, not refit) --</t>
  </si>
  <si>
    <t>Tv ceiling (sec)</t>
  </si>
  <si>
    <t>ISO ceiling</t>
  </si>
  <si>
    <t>ISO base (Tv-only phase)</t>
  </si>
  <si>
    <t>t_rel (sec)</t>
  </si>
  <si>
    <t>Tv</t>
  </si>
  <si>
    <t>Branch in use</t>
  </si>
  <si>
    <t>Active branch</t>
  </si>
  <si>
    <t>-- Sunrise ISO ramp (deep dark to ISO base) --</t>
  </si>
  <si>
    <t>ISO=300 at t_rel (sec)</t>
  </si>
  <si>
    <t>ISO=100 at t_rel (sec)</t>
  </si>
  <si>
    <t>-- Sunrise Tv crossovers (t_rel sec) --</t>
  </si>
  <si>
    <t>Tv=3 (ISO 100)</t>
  </si>
  <si>
    <t>-- Live evaluator (pick event, scrub t_rel) --</t>
  </si>
  <si>
    <t>Sun event</t>
  </si>
  <si>
    <t>Init Calibration Sheet</t>
  </si>
  <si>
    <t>Match Waypoints to Log</t>
  </si>
  <si>
    <t>Cart Calibration Test (workfront #29)</t>
  </si>
  <si>
    <t>-- Test metadata --</t>
  </si>
  <si>
    <t>Date / time</t>
  </si>
  <si>
    <t>Surface</t>
  </si>
  <si>
    <t>grass</t>
  </si>
  <si>
    <t>Weather</t>
  </si>
  <si>
    <t>Servo offset commanded (deg)</t>
  </si>
  <si>
    <t>Turn direction (L or R)</t>
  </si>
  <si>
    <t>L</t>
  </si>
  <si>
    <t>-- Rear-axle (x, y) measurements (peg = origin, mm) --</t>
  </si>
  <si>
    <t>x (mm)</t>
  </si>
  <si>
    <t>y (mm)</t>
  </si>
  <si>
    <t>Point 1 (approx 0Â°)</t>
  </si>
  <si>
    <t>Point 2 (approx 45Â°)</t>
  </si>
  <si>
    <t>Point 3 (approx 90Â°)</t>
  </si>
  <si>
    <t>Point 4 (approx 135Â°)</t>
  </si>
  <si>
    <t>Point 5 (approx 180Â°)</t>
  </si>
  <si>
    <t>Point 6 (approx 225Â°)</t>
  </si>
  <si>
    <t>Point 7 (approx 270Â°)</t>
  </si>
  <si>
    <t>Point 8 (approx 315Â°)</t>
  </si>
  <si>
    <t>-- Calibration results (computed live) --</t>
  </si>
  <si>
    <t>Fitted centre x (mm)</t>
  </si>
  <si>
    <t>Fitted centre y (mm)</t>
  </si>
  <si>
    <t>Fitted radius R (mm)</t>
  </si>
  <si>
    <t>Fitted diameter (mm)</t>
  </si>
  <si>
    <t>Radius scatter Â± (mm)</t>
  </si>
  <si>
    <t>Centre offset from peg (mm)</t>
  </si>
  <si>
    <t>Implied wheel angle (deg)</t>
  </si>
  <si>
    <t>Implied SERVO_TO_DEG</t>
  </si>
  <si>
    <t>Current constant (day-9 first est.)</t>
  </si>
  <si>
    <t>-- Log waypoint comparison (bicycle model vs ground truth) --</t>
  </si>
  <si>
    <t>After pulling CartLog and running IntegrateBicycle: click "Match Waypoints to Log" to auto-fill row numbers.</t>
  </si>
  <si>
    <t>Waypoint</t>
  </si>
  <si>
    <t>CartLog row</t>
  </si>
  <si>
    <t>x_log (mm)</t>
  </si>
  <si>
    <t>y_log (mm)</t>
  </si>
  <si>
    <t>Î”x (mm)</t>
  </si>
  <si>
    <t>Î”y (mm)</t>
  </si>
  <si>
    <t>|Î”| (mm)</t>
  </si>
  <si>
    <t>Waypoint 1</t>
  </si>
  <si>
    <t>Waypoint 2</t>
  </si>
  <si>
    <t>Waypoint 3</t>
  </si>
  <si>
    <t>Waypoint 4</t>
  </si>
  <si>
    <t>Waypoint 5</t>
  </si>
  <si>
    <t>Waypoint 6</t>
  </si>
  <si>
    <t>Waypoint 7</t>
  </si>
  <si>
    <t>Waypoint 8</t>
  </si>
  <si>
    <t>Bicycle-model fidelity summary</t>
  </si>
  <si>
    <t>Max |Î”| across 8 points (mm)</t>
  </si>
  <si>
    <t>RMS |Î”| across 8 points (mm)</t>
  </si>
  <si>
    <t>CartLogRow</t>
  </si>
  <si>
    <t>Gimbal yaw envelope min (Â°)</t>
  </si>
  <si>
    <t>Gimbal yaw envelope max (Â°)</t>
  </si>
  <si>
    <t>1/5000</t>
  </si>
  <si>
    <t>Push Astro to Cart</t>
  </si>
  <si>
    <t>Push Track Paths to Cart</t>
  </si>
  <si>
    <t>Moon set</t>
  </si>
  <si>
    <t>Moon Rise</t>
  </si>
  <si>
    <t>PLAN — combined cart + gimbal authoring surface</t>
  </si>
  <si>
    <t>LEFT — Cart Plan (editable)</t>
  </si>
  <si>
    <t>MIDDLE — Gimbal Plan (editable)</t>
  </si>
  <si>
    <t>Step</t>
  </si>
  <si>
    <t>Dist (m)</t>
  </si>
  <si>
    <t>Turn (°)</t>
  </si>
  <si>
    <t>Hold (s)</t>
  </si>
  <si>
    <t>Dist Σ (m)</t>
  </si>
  <si>
    <t>Note</t>
  </si>
  <si>
    <t>Anchor type</t>
  </si>
  <si>
    <t>Anchor ref</t>
  </si>
  <si>
    <t>Offset (min)</t>
  </si>
  <si>
    <t>Fires at</t>
  </si>
  <si>
    <t>Total dur</t>
  </si>
  <si>
    <t>Target</t>
  </si>
  <si>
    <t>Rate</t>
  </si>
  <si>
    <t>Ry (°)</t>
  </si>
  <si>
    <t>Rp (°)</t>
  </si>
  <si>
    <t>Δyaw (°)</t>
  </si>
  <si>
    <t>Δpitch (°)</t>
  </si>
  <si>
    <t>Ease</t>
  </si>
  <si>
    <t>Move t</t>
  </si>
  <si>
    <t>Log row#</t>
  </si>
  <si>
    <t>Time</t>
  </si>
  <si>
    <t>Astro tgt</t>
  </si>
  <si>
    <t>KF</t>
  </si>
  <si>
    <t>Label</t>
  </si>
  <si>
    <t>DRIVE</t>
  </si>
  <si>
    <t>WP01</t>
  </si>
  <si>
    <t>—</t>
  </si>
  <si>
    <t>END</t>
  </si>
  <si>
    <t>STOP</t>
  </si>
  <si>
    <t>Plan authoring (Session E)</t>
  </si>
  <si>
    <t>Shoot start anchor</t>
  </si>
  <si>
    <t>Wall-clock cart start (Way01); Plan times computed from here</t>
  </si>
  <si>
    <t>Location-dependent; placeholder</t>
  </si>
  <si>
    <t>Ease band durations (audience frames at 60fps)</t>
  </si>
  <si>
    <t>Ease: Just-perceptible</t>
  </si>
  <si>
    <t>Frames; ~3 = abrupt but noticed</t>
  </si>
  <si>
    <t>Ease: Comfortable</t>
  </si>
  <si>
    <t>Frames; comfortable cinematic</t>
  </si>
  <si>
    <t>Ease: Cinematic</t>
  </si>
  <si>
    <t>Frames; slow, deliberate</t>
  </si>
  <si>
    <t>NB: ease duration = frames x cadence_sec (cadence from Tv at fire time)</t>
  </si>
  <si>
    <t>P7 Plan push</t>
  </si>
  <si>
    <t>Plan push dry-run</t>
  </si>
  <si>
    <t>TRUE = validate + decompose only, no POST. FALSE = real push (pings cart first).</t>
  </si>
  <si>
    <t>GC rise (was MW core rise)</t>
  </si>
  <si>
    <t>GC transit (was MW core transit)</t>
  </si>
  <si>
    <t>GC set (was MW core set)</t>
  </si>
  <si>
    <t>GC (Galactic Centre) times (placeholders; push from Astro.bas)</t>
  </si>
  <si>
    <t>192.168.1.97</t>
  </si>
  <si>
    <t>rosedale close test, 30/5</t>
  </si>
  <si>
    <t>tv0.5, 0.4 alternating</t>
  </si>
  <si>
    <t>2 sec interval</t>
  </si>
  <si>
    <t>file=SOAK_010.CSV rows=8146 dur_s=7485</t>
  </si>
  <si>
    <t>frames_reported=2880</t>
  </si>
  <si>
    <t>shutter_post=2880 ok=2880 fail=0</t>
  </si>
  <si>
    <t>put_tv=3593 ok=2880</t>
  </si>
  <si>
    <t>get_tv=960 ok=960</t>
  </si>
  <si>
    <t>status_err_total=713</t>
  </si>
  <si>
    <t>rssi min/last/max=-49/-35/-32 hb=711</t>
  </si>
  <si>
    <t>heap_used first/min/max/last=25288/25288/25288/25288 drift=0</t>
  </si>
  <si>
    <t>max_gap_ms=10003 stalls_gt_30s=0</t>
  </si>
  <si>
    <t>GC Az (°)</t>
  </si>
  <si>
    <t>GC Alt (°)</t>
  </si>
  <si>
    <t>Sun Az (°)</t>
  </si>
  <si>
    <t>Sun Alt (°)</t>
  </si>
  <si>
    <t>W</t>
  </si>
  <si>
    <t>t</t>
  </si>
  <si>
    <t>WP02</t>
  </si>
  <si>
    <t>W=1</t>
  </si>
  <si>
    <t>Speed 10 m/hr</t>
  </si>
  <si>
    <t>Speed 20 m/hr</t>
  </si>
  <si>
    <t>Speed 30 m/hr</t>
  </si>
  <si>
    <t>Speed 40 m/hr</t>
  </si>
  <si>
    <t>Speed 50 m/hr</t>
  </si>
  <si>
    <t>Speed 60 m/hr</t>
  </si>
  <si>
    <t>Speed 70 m/hr</t>
  </si>
  <si>
    <t>Speed 80 m/hr</t>
  </si>
  <si>
    <t>Speed 90 m/hr</t>
  </si>
  <si>
    <t>Speed 100 m/hr</t>
  </si>
  <si>
    <t>Steer centre</t>
  </si>
  <si>
    <t>W=2</t>
  </si>
  <si>
    <t>W=3</t>
  </si>
  <si>
    <t>GetCartLog</t>
  </si>
  <si>
    <t>ProcessCartLog</t>
  </si>
  <si>
    <t>GenerateReplayPlan</t>
  </si>
  <si>
    <t>GetGimbalLogToSheet</t>
  </si>
  <si>
    <t>ClearCartLog</t>
  </si>
  <si>
    <t>ClearGimbalLog</t>
  </si>
  <si>
    <t>CartLogSummary</t>
  </si>
  <si>
    <t>Functions:</t>
  </si>
  <si>
    <t>EventDescription</t>
  </si>
  <si>
    <t>TimestampDiff</t>
  </si>
  <si>
    <t>SafeDouble</t>
  </si>
  <si>
    <t>Steps to move cart-log info into the Cart Plan sheet:</t>
  </si>
  <si>
    <t>1. Clear the CartLog sheet — so the run doesn't stack on an old one (until we fold this into the macro).</t>
  </si>
  <si>
    <t>2. Run GetCartLog — imports the run from the cart into the CartLog sheet.</t>
  </si>
  <si>
    <t>3. Run ProcessCartLog — fills col G "Distance (m)" (BuildPlanFromCartLog refuses to run without this).</t>
  </si>
  <si>
    <t>4. Run BuildPlanFromCartLog — writes the cart plan into the Plan sheet's left zone. If the Plan already has rows, it asks before overwriting — say Yes.</t>
  </si>
  <si>
    <t>Do them in that order. Tell me the result after each, or just shout if any step throws a</t>
  </si>
  <si>
    <t>BuildPlanFromCartLog</t>
  </si>
  <si>
    <t>W=4</t>
  </si>
  <si>
    <t>btnIntegrateBicycle</t>
  </si>
  <si>
    <t>C</t>
  </si>
  <si>
    <t>Heading (deg)</t>
  </si>
  <si>
    <t>RearSteps</t>
  </si>
  <si>
    <t>FrontSteps</t>
  </si>
  <si>
    <t>BNO heading (deg)</t>
  </si>
  <si>
    <t>BNO cal</t>
  </si>
  <si>
    <t>iPhone compass (deg)</t>
  </si>
  <si>
    <t>Compass WP</t>
  </si>
  <si>
    <t>Steer right 5 deg</t>
  </si>
  <si>
    <t>Steer right 10 deg</t>
  </si>
  <si>
    <t>Steer right 15 deg</t>
  </si>
  <si>
    <t>Steer right 20 deg</t>
  </si>
  <si>
    <t>Steer right 25 deg</t>
  </si>
  <si>
    <t>Steer right 30 deg</t>
  </si>
  <si>
    <t>Steer right 35 deg</t>
  </si>
  <si>
    <t>Commences</t>
  </si>
  <si>
    <t>Col</t>
  </si>
  <si>
    <t>Field</t>
  </si>
  <si>
    <t>What you can type</t>
  </si>
  <si>
    <t>M</t>
  </si>
  <si>
    <t>nothing - auto formula (GP01, GP02, ...)</t>
  </si>
  <si>
    <t>N</t>
  </si>
  <si>
    <t>WP, TIME, ASTRO</t>
  </si>
  <si>
    <t>O</t>
  </si>
  <si>
    <t>depends on N: WP -&gt; WP01..WPnn (pulled from the cart plan, col B); ASTRO -&gt; sunset, sunrise, moonrise, moonset, gcrise, gctransit, gcset; TIME -&gt; a time typed as HH:MM</t>
  </si>
  <si>
    <t>P</t>
  </si>
  <si>
    <t>a number of minutes (blank = 0)</t>
  </si>
  <si>
    <t>Q</t>
  </si>
  <si>
    <t>nothing - formula (anchor time + offset)</t>
  </si>
  <si>
    <t>R</t>
  </si>
  <si>
    <t>nothing - formula (gap to next step)</t>
  </si>
  <si>
    <t>Pan Follow, Lock, Move, Track, Track-yaw, END</t>
  </si>
  <si>
    <t>sun, moon, gc</t>
  </si>
  <si>
    <t>U</t>
  </si>
  <si>
    <t>Imperceptible, Cinematic ease, Deliberate pan, Fast, Snap, Computed, dash</t>
  </si>
  <si>
    <t>V</t>
  </si>
  <si>
    <t>Ry (deg)</t>
  </si>
  <si>
    <t>a number, or dash</t>
  </si>
  <si>
    <t>Rp (deg)</t>
  </si>
  <si>
    <t>a number, or dash (in Track-yaw mode this is the absolute pitch)</t>
  </si>
  <si>
    <t>X</t>
  </si>
  <si>
    <t>dyaw (deg)</t>
  </si>
  <si>
    <t>a number (relative yaw move)</t>
  </si>
  <si>
    <t>Y</t>
  </si>
  <si>
    <t>dpitch (deg)</t>
  </si>
  <si>
    <t>a number (relative pitch move)</t>
  </si>
  <si>
    <t>Z</t>
  </si>
  <si>
    <t>none, Just-perceptible, Comfortable, Cinematic, dash</t>
  </si>
  <si>
    <t>AA</t>
  </si>
  <si>
    <t>nothing - derived ("(computed)")</t>
  </si>
  <si>
    <t>AB</t>
  </si>
  <si>
    <t>free text</t>
  </si>
  <si>
    <t>Speed 0 m/hr</t>
  </si>
  <si>
    <t>iPhone compass 180 -&gt; WP1</t>
  </si>
  <si>
    <t>iPhone compass 180 -&gt; WP2</t>
  </si>
  <si>
    <t>iPhone compass 270 -&gt; WP3</t>
  </si>
  <si>
    <t>iPhone compass 270 -&gt; WP4</t>
  </si>
  <si>
    <t>Gimbal Visual</t>
  </si>
  <si>
    <t>Dir (CW/CCW)</t>
  </si>
  <si>
    <t>Moon Az (°)</t>
  </si>
  <si>
    <t>Moon Alt (°)</t>
  </si>
  <si>
    <t>Moon above horizon</t>
  </si>
  <si>
    <t>Get Map</t>
  </si>
  <si>
    <t>http://www.skippysky.com.au/Compact/Australia/Compact_Oz_Stockport.html</t>
  </si>
  <si>
    <t>Cable Visual</t>
  </si>
  <si>
    <t>CABLEPUSH</t>
  </si>
  <si>
    <t>PREP</t>
  </si>
  <si>
    <t>UTILS</t>
  </si>
  <si>
    <t>ASTRO</t>
  </si>
  <si>
    <t>TRACKPUSH</t>
  </si>
  <si>
    <t>PushTrackPathsToCart ok</t>
  </si>
  <si>
    <t>RenderPlanView ok</t>
  </si>
  <si>
    <t>=== PushTrackPathsToCart ===</t>
  </si>
  <si>
    <t>Mode</t>
  </si>
  <si>
    <t>F</t>
  </si>
  <si>
    <t>_x000D_</t>
  </si>
  <si>
    <t>Yaw</t>
  </si>
  <si>
    <t>Pitch</t>
  </si>
  <si>
    <t>Obj</t>
  </si>
  <si>
    <t>dyaw</t>
  </si>
  <si>
    <t>dpitch</t>
  </si>
  <si>
    <t>Way 01</t>
  </si>
  <si>
    <t>CARTPUSH</t>
  </si>
  <si>
    <t>TRACKPLAN</t>
  </si>
  <si>
    <t xml:space="preserve">  (build: Day28 dated-timeline ease fix)</t>
  </si>
  <si>
    <t xml:space="preserve">  (build: Day29 Phase-1 WP-event binding -- tail tokens awp/offms)</t>
  </si>
  <si>
    <t xml:space="preserve">    bind: awp=1 offms=0</t>
  </si>
  <si>
    <t>Built 2 TrackInterval(s).</t>
  </si>
  <si>
    <t>PrepSession, today</t>
  </si>
  <si>
    <t>Prep Plan</t>
  </si>
  <si>
    <t>PrepCart</t>
  </si>
  <si>
    <t>--- BuildPlan start ---</t>
  </si>
  <si>
    <t>RenderCableStrip ok</t>
  </si>
  <si>
    <t>--- BuildPlan end ---</t>
  </si>
  <si>
    <t>--- PushToCart start ---</t>
  </si>
  <si>
    <t>PushCartPlan ok</t>
  </si>
  <si>
    <t>PushTrackPlanToCart ok</t>
  </si>
  <si>
    <t>CHARTPUSH</t>
  </si>
  <si>
    <t>PushChartToCart ok</t>
  </si>
  <si>
    <t>PushCableStripToCart ok</t>
  </si>
  <si>
    <t>--- PushToCart end ---</t>
  </si>
  <si>
    <t>REALTIME</t>
  </si>
  <si>
    <t>AstroPush.SetRealtimeAnchor ok</t>
  </si>
  <si>
    <t>Cable span (deg)</t>
  </si>
  <si>
    <t>Cable span OK (&lt;=450)</t>
  </si>
  <si>
    <t>CABLESPAN</t>
  </si>
  <si>
    <t>CableSpan.DetectCableSpan ok</t>
  </si>
  <si>
    <t>GP02</t>
  </si>
  <si>
    <t>GP03</t>
  </si>
  <si>
    <t>Pan Time</t>
  </si>
  <si>
    <t>Pan Speed</t>
  </si>
  <si>
    <t>Astro yaw</t>
  </si>
  <si>
    <t>Astro pitch</t>
  </si>
  <si>
    <t>VIZ</t>
  </si>
  <si>
    <t>row 8 (viz 17) not-astro/False -&gt; L17/M17 blank</t>
  </si>
  <si>
    <t>Aim</t>
  </si>
  <si>
    <t>Short</t>
  </si>
  <si>
    <t xml:space="preserve">  WP02 -&gt; s,0,0,0,o</t>
  </si>
  <si>
    <t xml:space="preserve">  (build: Day32 step-scan + cart-position eh for Track/Move)</t>
  </si>
  <si>
    <t>Actual (mins)</t>
  </si>
  <si>
    <t>Stay (min)</t>
  </si>
  <si>
    <t>--- PushCartPlan start (REAL PUSH) ---</t>
  </si>
  <si>
    <t xml:space="preserve">OK OK loaded n=2_x000D_
</t>
  </si>
  <si>
    <t>--- PushCartPlan end (REAL PUSH) ---</t>
  </si>
  <si>
    <t>--- PushTrackPlanToCart start (REAL PUSH) ---</t>
  </si>
  <si>
    <t>--- PushTrackPlanToCart end (REAL PUSH, 2 intervals) ---</t>
  </si>
  <si>
    <t>--- PushChartToCart start (REAL PUSH) ---</t>
  </si>
  <si>
    <t xml:space="preserve">  GET chartsvg idx=0 last=0 (150 raw chars)</t>
  </si>
  <si>
    <t xml:space="preserve">    OK OK chartsvg idx=0 len=150_x000D_
</t>
  </si>
  <si>
    <t xml:space="preserve">  GET chartsvg idx=1 last=0 (150 raw chars)</t>
  </si>
  <si>
    <t xml:space="preserve">    OK OK chartsvg idx=1 len=300_x000D_
</t>
  </si>
  <si>
    <t>--- PushCableStripToCart start (REAL PUSH) ---</t>
  </si>
  <si>
    <t xml:space="preserve">  GET chartsvg idx=2 last=0 (150 raw chars)</t>
  </si>
  <si>
    <t xml:space="preserve">    OK OK chartsvg idx=2 len=450_x000D_
</t>
  </si>
  <si>
    <t xml:space="preserve">  GET chartsvg idx=3 last=0 (150 raw chars)</t>
  </si>
  <si>
    <t xml:space="preserve">    OK OK chartsvg idx=3 len=600_x000D_
</t>
  </si>
  <si>
    <t xml:space="preserve">  GET chartsvg idx=4 last=0 (150 raw chars)</t>
  </si>
  <si>
    <t xml:space="preserve">    OK OK chartsvg idx=4 len=750_x000D_
</t>
  </si>
  <si>
    <t>BuildGimbalPlanViz ok</t>
  </si>
  <si>
    <t xml:space="preserve">  WP01 -&gt; m,200,0,100,d</t>
  </si>
  <si>
    <t>Assembled: /plan/load?n=2&amp;s1=m,200,0,100,d&amp;s2=s,0,0,0,o  (2 segments)</t>
  </si>
  <si>
    <t>GET http://192.168.1.97/plan/load?n=2&amp;s1=m,200,0,100,d&amp;s2=s,0,0,0,o</t>
  </si>
  <si>
    <t xml:space="preserve">    acquire (Pan Time get-there) -&gt; acquire_ms=0 (0.0 min)</t>
  </si>
  <si>
    <t xml:space="preserve">  GET chartsvg idx=5 last=0 (150 raw chars)</t>
  </si>
  <si>
    <t xml:space="preserve">    OK OK chartsvg idx=5 len=900_x000D_
</t>
  </si>
  <si>
    <t>ASTROPUSH</t>
  </si>
  <si>
    <t>=== PushAstroToCart ===</t>
  </si>
  <si>
    <t>AstroPush.PushAstroToCart ok</t>
  </si>
  <si>
    <t xml:space="preserve">  GET chartsvg idx=6 last=0 (150 raw chars)</t>
  </si>
  <si>
    <t xml:space="preserve">    OK OK chartsvg idx=6 len=1050_x000D_
</t>
  </si>
  <si>
    <t>--- PushChartToCart end (REAL PUSH, 8 chunk(s)) ---</t>
  </si>
  <si>
    <t>FORMULA</t>
  </si>
  <si>
    <t xml:space="preserve">GET /exposure/load HTTP 0 </t>
  </si>
  <si>
    <t>PushFormulaToCart ok</t>
  </si>
  <si>
    <t>mw: GC stays below 70 deg - no zenith band, full point-track</t>
  </si>
  <si>
    <t>GP04</t>
  </si>
  <si>
    <t>row 9 (viz 18) not-astro/False -&gt; L18/M18 blank</t>
  </si>
  <si>
    <t>Gimbal Plan - formula layer</t>
  </si>
  <si>
    <t>Working columns for the Plan sheet (Fires-at / Actual / Dir / Pan Time). Cable safety = Python cable strip; pitch limit = plan view. Not operator-facing.</t>
  </si>
  <si>
    <t>Pano configs</t>
  </si>
  <si>
    <t>Design once per lens. Type the inputs (blue); formulas derive the contract the rest of the workbook reads. Run the planner button to see edges/overlap/buckets/final-video before committing.</t>
  </si>
  <si>
    <t>Landscape pano config</t>
  </si>
  <si>
    <t>Lens label</t>
  </si>
  <si>
    <t>Sigma 14mm</t>
  </si>
  <si>
    <t>Orientation</t>
  </si>
  <si>
    <t>landscape</t>
  </si>
  <si>
    <t>Focal length (mm)</t>
  </si>
  <si>
    <t>Number of shots</t>
  </si>
  <si>
    <t>Subject span (deg)</t>
  </si>
  <si>
    <t>Edge framing / side (deg)</t>
  </si>
  <si>
    <t>Exposure Tv (s)</t>
  </si>
  <si>
    <t>Slew rate (deg/s)</t>
  </si>
  <si>
    <t>Settle (ms)</t>
  </si>
  <si>
    <t>--- derived (contract) ---</t>
  </si>
  <si>
    <t>FOV (deg)</t>
  </si>
  <si>
    <t>Coverage needed (deg)</t>
  </si>
  <si>
    <t>Step (deg)</t>
  </si>
  <si>
    <t>Overlap (deg)</t>
  </si>
  <si>
    <t>Overlap (%)</t>
  </si>
  <si>
    <t>Coverage actual (deg)</t>
  </si>
  <si>
    <t>Offsets (deg), max 8</t>
  </si>
  <si>
    <t>Cadence / pano (s)</t>
  </si>
  <si>
    <t>Portrait pano config</t>
  </si>
  <si>
    <t>portrait</t>
  </si>
  <si>
    <t>Shoot duration (hr)</t>
  </si>
  <si>
    <t>Playback FPS</t>
  </si>
  <si>
    <t>RenderPanoPlanner ok</t>
  </si>
  <si>
    <t>Final video (s)</t>
  </si>
  <si>
    <t>Planner: final-video cost (shared inputs)</t>
  </si>
  <si>
    <t xml:space="preserve">    eh: 0.0 deg (cart expected heading at fire time)</t>
  </si>
  <si>
    <t>PANOPUSH</t>
  </si>
  <si>
    <t>GET http://192.168.1.97/settings/panocfg?cfg=L&amp;n=4&amp;mode=0&amp;o0=-78&amp;o1=-26&amp;o2=26&amp;o3=78</t>
  </si>
  <si>
    <t xml:space="preserve">landscape OK {"cfg":"L","n":4,"mode":0,"offsets":[-78,-26,26,78,0,0,0,0]}_x000D_
</t>
  </si>
  <si>
    <t>GET http://192.168.1.97/settings/panocfg?cfg=P&amp;n=5&amp;mode=1&amp;o0=-89&amp;o1=-45&amp;o2=0&amp;o3=45&amp;o4=89</t>
  </si>
  <si>
    <t xml:space="preserve">portrait OK {"cfg":"P","n":5,"mode":1,"offsets":[-89,-45,0,45,89,0,0,0]}_x000D_
</t>
  </si>
  <si>
    <t>PanoConfigPush.PushPanoConfigs ok</t>
  </si>
  <si>
    <t>WP</t>
  </si>
  <si>
    <t>Track</t>
  </si>
  <si>
    <t>Slow</t>
  </si>
  <si>
    <t>Moon (local): rise=(none in window) set=16:55 | TRUE arc rise=15/06 07:35 set=15/06 16:55</t>
  </si>
  <si>
    <t>Sun rise  yaw=61.6 pitch=-0.9</t>
  </si>
  <si>
    <t>Sun set   yaw=298.4 pitch=-0.8</t>
  </si>
  <si>
    <t>MW rise 18:41 yaw=113.1 pitch=18.2</t>
  </si>
  <si>
    <t>MW mid  00:31 yaw=359.2 pitch=83.4</t>
  </si>
  <si>
    <t>MW end  05:51 yaw=250.3 pitch=23.7</t>
  </si>
  <si>
    <t>Moon rise: none in window</t>
  </si>
  <si>
    <t>Moon set  16:55 yaw=305.7 pitch=-0.5</t>
  </si>
  <si>
    <t>GET http://192.168.1.97/settings/astropos?sry=61.58&amp;srp=-0.85&amp;ssy=298.40&amp;ssp=-0.84&amp;mry=113.12&amp;mrp=18.18&amp;mmy=359.18&amp;mmp=83.37&amp;mey=250.31&amp;mep=23.70&amp;mnsy=305.73&amp;mnsp=-0.51</t>
  </si>
  <si>
    <t xml:space="preserve">OK {"mask":123,"sun_rise":{"y":61.58,"p":-0.85},"sun_set":{"y":298.40,"p":-0.84},"moon_rise":{"y":0.00,"p":0.00},"moon_set":{"y":305.73,"p":-0.51},"mw_rise":{"y":113.12,"p":18.18},"mw_mid":{"y":359.18,"p":83.37},"mw_end":{"y":250.31,"p":23.70}}_x000D_
</t>
  </si>
  <si>
    <t>arch_rise: not tracked by plan - cubic skipped</t>
  </si>
  <si>
    <t>arch_set: not tracked by plan - cubic skipped</t>
  </si>
  <si>
    <t xml:space="preserve">GET /exposure/target ss=60 sr=40 OK {"target":128,"mode":"brighten","ss":60,"sr":40,"pair":true}_x000D_
</t>
  </si>
  <si>
    <t xml:space="preserve">  GET chartsvg idx=6 last=1 (130 raw chars)</t>
  </si>
  <si>
    <t xml:space="preserve">    OK OK chartsvg idx=6 len=1030_x000D_
</t>
  </si>
  <si>
    <t>--- PushChartToCart end (REAL PUSH, 7 chunk(s)) ---</t>
  </si>
  <si>
    <t>row 7 (viz 16) not-astro/False -&gt; L16/M16 blank</t>
  </si>
  <si>
    <t>GET /exposure/load branch=default url_bytes=1357</t>
  </si>
  <si>
    <t>Built 1 TrackInterval(s).</t>
  </si>
  <si>
    <t>--- PushTrackPlanToCart end (REAL PUSH, 1 intervals) ---</t>
  </si>
  <si>
    <t>moon: not tracked by plan - cubic skipped</t>
  </si>
  <si>
    <t>wp01</t>
  </si>
  <si>
    <t>GET /exposure/load branch=default url_bytes=1356</t>
  </si>
  <si>
    <t xml:space="preserve">  NOTE row 6: astro 'gcrise' below horizon at fire time</t>
  </si>
  <si>
    <t xml:space="preserve">  idx=0 obj=N mode=M ts=0ms te=0ms offy=0.0 offp=0.0</t>
  </si>
  <si>
    <t>GET http://192.168.1.97/settings/trackplan?idx=0&amp;ts=0&amp;te=0&amp;obj=N&amp;mode=M&amp;offy=0.00&amp;offp=0.00&amp;acquire=0&amp;awp=1&amp;offms=0&amp;eh=0.00</t>
  </si>
  <si>
    <t>sun: not tracked by plan - cubic skipped</t>
  </si>
  <si>
    <t>mw seg 0 pushed (ts=-299 te=2551)</t>
  </si>
  <si>
    <t>mw seg 1 pushed (ts=2551 te=5401)</t>
  </si>
  <si>
    <t>mw seg 2 pushed (ts=5401 te=8251)</t>
  </si>
  <si>
    <t>mw seg 3 pushed (ts=8251 te=11101)</t>
  </si>
  <si>
    <t xml:space="preserve">  GP point 0: yaw=0.0 pitch=0.0</t>
  </si>
  <si>
    <t xml:space="preserve">  GP track gc: 13 pts over 180 min</t>
  </si>
  <si>
    <t xml:space="preserve">  yaw_min=0.0 points=14 svg_len=1097</t>
  </si>
  <si>
    <t xml:space="preserve">  GET chartsvg idx=7 last=1 (47 raw chars)</t>
  </si>
  <si>
    <t xml:space="preserve">    OK OK chartsvg idx=7 len=1097_x000D_
</t>
  </si>
  <si>
    <t xml:space="preserve">  NOTE row 7: action 'TRACK' - skipped</t>
  </si>
  <si>
    <t xml:space="preserve">  min=0.0 max=0.0 used=0.0 headroom=450.0</t>
  </si>
  <si>
    <t xml:space="preserve">  points=1 svg_len=601</t>
  </si>
  <si>
    <t xml:space="preserve">  GET /settings/cablesvg idx=0 last=0 (150 chars)</t>
  </si>
  <si>
    <t xml:space="preserve">  GET /settings/cablesvg idx=1 last=0 (150 chars)</t>
  </si>
  <si>
    <t xml:space="preserve">  GET /settings/cablesvg idx=2 last=0 (150 chars)</t>
  </si>
  <si>
    <t xml:space="preserve">  GET /settings/cablesvg idx=3 last=0 (150 chars)</t>
  </si>
  <si>
    <t xml:space="preserve">  GET /settings/cablesvg idx=4 last=1 (1 chars)</t>
  </si>
  <si>
    <t>--- end (REAL PUSH, 5 chunk(s)) ---</t>
  </si>
  <si>
    <t>mw seg 0 pushed (ts=-300 te=2550)</t>
  </si>
  <si>
    <t>mw seg 1 pushed (ts=2550 te=5400)</t>
  </si>
  <si>
    <t>mw seg 2 pushed (ts=5400 te=8250)</t>
  </si>
  <si>
    <t>mw seg 3 pushed (ts=8250 te=11100)</t>
  </si>
  <si>
    <t>2026-06-14 18:16:35</t>
  </si>
  <si>
    <t xml:space="preserve">anchor UTC ms=1781426795000 -&gt; OK realtime anchored_x000D_
</t>
  </si>
  <si>
    <t>2026-06-14 18:16:37</t>
  </si>
  <si>
    <t>2026-06-14 18:16:39</t>
  </si>
  <si>
    <t>2026-06-14 18:16:41</t>
  </si>
  <si>
    <t xml:space="preserve">  idx=1 obj=W mode=F ts=20ms te=10800020ms offy=0.0 offp=0.0</t>
  </si>
  <si>
    <t xml:space="preserve">  OK {"count":1,"anchor_ms":1408831}_x000D_
</t>
  </si>
  <si>
    <t>GET http://192.168.1.97/settings/trackplan?idx=1&amp;ts=20&amp;te=10800020&amp;obj=W&amp;mode=F&amp;offy=0.00&amp;offp=0.00&amp;acquire=0&amp;awp=1&amp;offms=0&amp;eh=0.00</t>
  </si>
  <si>
    <t xml:space="preserve">  OK {"count":2,"anchor_ms":1408831}_x000D_
</t>
  </si>
  <si>
    <t>2026-06-14 18:16:42</t>
  </si>
  <si>
    <t>2026-06-14 18:16:43</t>
  </si>
  <si>
    <t>2026-06-14 18:16:44</t>
  </si>
  <si>
    <t>GC at 18:16:44: az=116.1° alt=13.6° -&gt; yaw=116.1° pitch=13.6°</t>
  </si>
  <si>
    <t>GC at 18:31:44: az=114.3° alt=16.4° -&gt; yaw=114.3° pitch=16.4°</t>
  </si>
  <si>
    <t>GC at 18:46:44: az=112.5° alt=19.2° -&gt; yaw=112.5° pitch=19.2°</t>
  </si>
  <si>
    <t>GC at 19:01:44: az=110.7° alt=22.0° -&gt; yaw=110.7° pitch=22.0°</t>
  </si>
  <si>
    <t>GC at 19:16:44: az=109.0° alt=24.9° -&gt; yaw=109.0° pitch=24.9°</t>
  </si>
  <si>
    <t>GC at 19:31:44: az=107.2° alt=27.8° -&gt; yaw=107.2° pitch=27.8°</t>
  </si>
  <si>
    <t>GC at 19:46:44: az=105.5° alt=30.7° -&gt; yaw=105.5° pitch=30.7°</t>
  </si>
  <si>
    <t>GC at 20:01:44: az=103.8° alt=33.7° -&gt; yaw=103.8° pitch=33.7°</t>
  </si>
  <si>
    <t>GC at 20:16:44: az=102.1° alt=36.7° -&gt; yaw=102.1° pitch=36.7°</t>
  </si>
  <si>
    <t>GC at 20:31:44: az=100.4° alt=39.7° -&gt; yaw=100.4° pitch=39.7°</t>
  </si>
  <si>
    <t>GC at 20:46:44: az=98.7° alt=42.7° -&gt; yaw=98.7° pitch=42.7°</t>
  </si>
  <si>
    <t>GC at 21:01:44: az=96.9° alt=45.7° -&gt; yaw=96.9° pitch=45.7°</t>
  </si>
  <si>
    <t>GC at 21:16:44: az=95.0° alt=48.7° -&gt; yaw=95.0° pitch=48.7°</t>
  </si>
  <si>
    <t>2026-06-14 18:16:46</t>
  </si>
  <si>
    <t>2026-06-14 18:16:47</t>
  </si>
  <si>
    <t>2026-06-14 18:48:33</t>
  </si>
  <si>
    <t>2026-06-14 18:48:34</t>
  </si>
  <si>
    <t>GC at 18:48:34: az=112.3° alt=19.5° -&gt; yaw=112.3° pitch=19.5°</t>
  </si>
  <si>
    <t>row 6 (viz 15) ASTRO base yaw=112.3 pitch=19.5 -&gt; wrote L15/M15</t>
  </si>
  <si>
    <t>2026-06-14 18:48:42</t>
  </si>
  <si>
    <t>2026-06-14 18:48:50</t>
  </si>
  <si>
    <t>2026-06-14 18:48:56</t>
  </si>
  <si>
    <t>swept span = 21 deg (limit 450), headroom 429, OK=True</t>
  </si>
  <si>
    <t>2026-06-14 18:49:10</t>
  </si>
  <si>
    <t xml:space="preserve">anchor UTC ms=1781428750000 -&gt; OK realtime anchored_x000D_
</t>
  </si>
  <si>
    <t>2026-06-14 18:49:13</t>
  </si>
  <si>
    <t>2026-06-14 18:49:15</t>
  </si>
  <si>
    <t>2026-06-14 18:49:16</t>
  </si>
  <si>
    <t>2026-06-14 18:49:21</t>
  </si>
  <si>
    <t xml:space="preserve">  idx=0 obj=W mode=F ts=0ms te=10800000ms offy=0.0 offp=0.0</t>
  </si>
  <si>
    <t>GET http://192.168.1.97/settings/trackplan?idx=0&amp;ts=0&amp;te=10800000&amp;obj=W&amp;mode=F&amp;offy=0.00&amp;offp=0.00&amp;acquire=0&amp;awp=1&amp;offms=0&amp;eh=0.00</t>
  </si>
  <si>
    <t xml:space="preserve">  OK {"count":1,"anchor_ms":27416}_x000D_
</t>
  </si>
  <si>
    <t>2026-06-14 18:49:22</t>
  </si>
  <si>
    <t>2026-06-14 18:49:23</t>
  </si>
  <si>
    <t>GC at 18:49:24: az=112.2° alt=19.7° -&gt; yaw=112.2° pitch=19.7°</t>
  </si>
  <si>
    <t>GC at 19:04:24: az=110.4° alt=22.5° -&gt; yaw=110.4° pitch=22.5°</t>
  </si>
  <si>
    <t>GC at 19:19:24: az=108.7° alt=25.4° -&gt; yaw=108.7° pitch=25.4°</t>
  </si>
  <si>
    <t>GC at 19:34:24: az=106.9° alt=28.3° -&gt; yaw=106.9° pitch=28.3°</t>
  </si>
  <si>
    <t>GC at 19:49:24: az=105.2° alt=31.3° -&gt; yaw=105.2° pitch=31.3°</t>
  </si>
  <si>
    <t>GC at 20:04:24: az=103.5° alt=34.2° -&gt; yaw=103.5° pitch=34.2°</t>
  </si>
  <si>
    <t>GC at 20:19:24: az=101.8° alt=37.2° -&gt; yaw=101.8° pitch=37.2°</t>
  </si>
  <si>
    <t>GC at 20:34:24: az=100.1° alt=40.2° -&gt; yaw=100.1° pitch=40.2°</t>
  </si>
  <si>
    <t>GC at 20:49:24: az=98.3° alt=43.2° -&gt; yaw=98.3° pitch=43.2°</t>
  </si>
  <si>
    <t>GC at 21:04:24: az=96.5° alt=46.2° -&gt; yaw=96.5° pitch=46.2°</t>
  </si>
  <si>
    <t>GC at 21:19:24: az=94.7° alt=49.3° -&gt; yaw=94.7° pitch=49.3°</t>
  </si>
  <si>
    <t>GC at 21:34:24: az=92.7° alt=52.3° -&gt; yaw=92.7° pitch=52.3°</t>
  </si>
  <si>
    <t>GC at 21:49:24: az=90.7° alt=55.4° -&gt; yaw=90.7° pitch=55.4°</t>
  </si>
  <si>
    <t xml:space="preserve">  yaw_min=90.7 points=13 svg_len=1026</t>
  </si>
  <si>
    <t xml:space="preserve">  GET chartsvg idx=6 last=1 (126 raw chars)</t>
  </si>
  <si>
    <t>2026-06-14 18:49:24</t>
  </si>
  <si>
    <t xml:space="preserve">    OK OK chartsvg idx=6 len=1026_x000D_
</t>
  </si>
  <si>
    <t>2026-06-14 18:49:25</t>
  </si>
  <si>
    <t xml:space="preserve">  NOTE row 6: action 'TRACK' - skipped</t>
  </si>
  <si>
    <t>2026-06-14 19:46:17</t>
  </si>
  <si>
    <t xml:space="preserve">anchor UTC ms=1781432177000 -&gt; OK realtime anchored_x000D_
</t>
  </si>
  <si>
    <t>2026-06-14 19:46:36</t>
  </si>
  <si>
    <t>2026-06-14 19:46:38</t>
  </si>
  <si>
    <t>2026-06-14 19:46:39</t>
  </si>
  <si>
    <t>2026-06-14 19:46:41</t>
  </si>
  <si>
    <t xml:space="preserve">  OK {"count":1,"anchor_ms":117556}_x000D_
</t>
  </si>
  <si>
    <t>2026-06-14 19:46:42</t>
  </si>
  <si>
    <t>2026-06-14 19:46:43</t>
  </si>
  <si>
    <t>GC at 19:46:43: az=105.5° alt=30.7° -&gt; yaw=105.5° pitch=30.7°</t>
  </si>
  <si>
    <t>GC at 20:01:43: az=103.8° alt=33.7° -&gt; yaw=103.8° pitch=33.7°</t>
  </si>
  <si>
    <t>GC at 20:16:43: az=102.1° alt=36.7° -&gt; yaw=102.1° pitch=36.7°</t>
  </si>
  <si>
    <t>GC at 20:31:43: az=100.4° alt=39.7° -&gt; yaw=100.4° pitch=39.7°</t>
  </si>
  <si>
    <t>GC at 20:46:43: az=98.7° alt=42.7° -&gt; yaw=98.7° pitch=42.7°</t>
  </si>
  <si>
    <t>GC at 21:01:43: az=96.9° alt=45.7° -&gt; yaw=96.9° pitch=45.7°</t>
  </si>
  <si>
    <t>GC at 21:16:43: az=95.0° alt=48.7° -&gt; yaw=95.0° pitch=48.7°</t>
  </si>
  <si>
    <t>GC at 21:31:43: az=93.1° alt=51.8° -&gt; yaw=93.1° pitch=51.8°</t>
  </si>
  <si>
    <t>GC at 21:46:43: az=91.0° alt=54.8° -&gt; yaw=91.0° pitch=54.8°</t>
  </si>
  <si>
    <t>GC at 22:01:43: az=88.8° alt=57.9° -&gt; yaw=88.8° pitch=57.9°</t>
  </si>
  <si>
    <t>GC at 22:16:43: az=86.4° alt=60.9° -&gt; yaw=86.4° pitch=60.9°</t>
  </si>
  <si>
    <t>GC at 22:31:43: az=83.8° alt=64.0° -&gt; yaw=83.8° pitch=64.0°</t>
  </si>
  <si>
    <t>GC at 22:46:43: az=80.7° alt=67.0° -&gt; yaw=80.7° pitch=67.0°</t>
  </si>
  <si>
    <t xml:space="preserve">  yaw_min=80.7 points=13 svg_len=1028</t>
  </si>
  <si>
    <t xml:space="preserve">  GET chartsvg idx=6 last=1 (128 raw chars)</t>
  </si>
  <si>
    <t xml:space="preserve">    OK OK chartsvg idx=6 len=1028_x000D_
</t>
  </si>
  <si>
    <t>2026-06-14 19:46:44</t>
  </si>
  <si>
    <t>2026-06-14 19:46:46</t>
  </si>
  <si>
    <t>2026-06-14 20:16:54</t>
  </si>
  <si>
    <t xml:space="preserve">anchor UTC ms=1781434014000 -&gt; OK realtime anchored_x000D_
</t>
  </si>
  <si>
    <t>2026-06-14 20:16:55</t>
  </si>
  <si>
    <t>2026-06-14 20:16:56</t>
  </si>
  <si>
    <t xml:space="preserve">GET /exposure/load OK {"ok":true,"branch":"default","sstv":51,"ssiso":12,"srtv":49,"sriso":14,"tvc":20,"isoc":1600,"isob":100,"anchor":true,"t0ss":11207,"t0sr":-40056,"cross":5475,"cur_event":"sunrise","trel_now":-32768}_x000D_
</t>
  </si>
  <si>
    <t>2026-06-14 20:16:58</t>
  </si>
  <si>
    <t xml:space="preserve">  OK {"count":1,"anchor_ms":51083}_x000D_
</t>
  </si>
  <si>
    <t>2026-06-14 20:16:59</t>
  </si>
  <si>
    <t>mw zenith band: alt&gt;70 eased yaw 76.9 -&gt; 70.4 over 20 min</t>
  </si>
  <si>
    <t>2026-06-14 20:17:00</t>
  </si>
  <si>
    <t>2026-06-14 20:17:01</t>
  </si>
  <si>
    <t>GC at 20:17:01: az=102.1° alt=36.7° -&gt; yaw=102.1° pitch=36.7°</t>
  </si>
  <si>
    <t>GC at 20:32:01: az=100.4° alt=39.7° -&gt; yaw=100.4° pitch=39.7°</t>
  </si>
  <si>
    <t>GC at 20:47:01: az=98.6° alt=42.7° -&gt; yaw=98.6° pitch=42.7°</t>
  </si>
  <si>
    <t>GC at 21:02:01: az=96.8° alt=45.8° -&gt; yaw=96.8° pitch=45.8°</t>
  </si>
  <si>
    <t>GC at 21:17:01: az=95.0° alt=48.8° -&gt; yaw=95.0° pitch=48.8°</t>
  </si>
  <si>
    <t>GC at 21:32:01: az=93.0° alt=51.8° -&gt; yaw=93.0° pitch=51.8°</t>
  </si>
  <si>
    <t>GC at 21:47:01: az=91.0° alt=54.9° -&gt; yaw=91.0° pitch=54.9°</t>
  </si>
  <si>
    <t>GC at 22:02:01: az=88.8° alt=58.0° -&gt; yaw=88.8° pitch=58.0°</t>
  </si>
  <si>
    <t>GC at 22:17:01: az=86.4° alt=61.0° -&gt; yaw=86.4° pitch=61.0°</t>
  </si>
  <si>
    <t>GC at 22:32:01: az=83.7° alt=64.1° -&gt; yaw=83.7° pitch=64.1°</t>
  </si>
  <si>
    <t>GC at 22:47:01: az=80.6° alt=67.1° -&gt; yaw=80.6° pitch=67.1°</t>
  </si>
  <si>
    <t>GC at 23:02:01: az=76.9° alt=70.1° -&gt; yaw=76.9° pitch=70.1°</t>
  </si>
  <si>
    <t>GC at 23:17:01: az=72.2° alt=73.0° -&gt; yaw=72.2° pitch=73.0°</t>
  </si>
  <si>
    <t xml:space="preserve">  yaw_min=72.2 points=13 svg_len=1032</t>
  </si>
  <si>
    <t xml:space="preserve">  GET chartsvg idx=6 last=1 (132 raw chars)</t>
  </si>
  <si>
    <t xml:space="preserve">    OK OK chartsvg idx=6 len=1032_x000D_
</t>
  </si>
  <si>
    <t>2026-06-14 20:17:02</t>
  </si>
  <si>
    <t>2026-06-14 20:36:28</t>
  </si>
  <si>
    <t xml:space="preserve">anchor UTC ms=1781435188000 -&gt; OK realtime anchored_x000D_
</t>
  </si>
  <si>
    <t>2026-06-14 20:36:34</t>
  </si>
  <si>
    <t xml:space="preserve">GET /exposure/load OK {"ok":true,"branch":"default","sstv":51,"ssiso":12,"srtv":49,"sriso":14,"tvc":20,"isoc":1600,"isob":100,"anchor":true,"t0ss":12385,"t0sr":-38878,"cross":5475,"cur_event":"sunrise","trel_now":-32768}_x000D_
</t>
  </si>
  <si>
    <t xml:space="preserve">GET /exposure/target ss=60 sr=40 OK {"target":40,"mode":"darken","ss":60,"sr":40,"pair":true}_x000D_
</t>
  </si>
  <si>
    <t>2026-06-14 20:36:35</t>
  </si>
  <si>
    <t xml:space="preserve">  OK {"count":1,"anchor_ms":1228480}_x000D_
</t>
  </si>
  <si>
    <t>2026-06-14 20:36:36</t>
  </si>
  <si>
    <t>mw zenith band: alt&gt;70 eased yaw 75.6 -&gt; 61.0 over 35 min</t>
  </si>
  <si>
    <t>2026-06-14 20:36:37</t>
  </si>
  <si>
    <t>GC at 20:36:38: az=99.8° alt=40.6° -&gt; yaw=99.8° pitch=40.6°</t>
  </si>
  <si>
    <t>GC at 20:51:38: az=98.1° alt=43.7° -&gt; yaw=98.1° pitch=43.7°</t>
  </si>
  <si>
    <t>GC at 21:06:38: az=96.3° alt=46.7° -&gt; yaw=96.3° pitch=46.7°</t>
  </si>
  <si>
    <t>GC at 21:21:38: az=94.4° alt=49.7° -&gt; yaw=94.4° pitch=49.7°</t>
  </si>
  <si>
    <t>GC at 21:36:38: az=92.4° alt=52.8° -&gt; yaw=92.4° pitch=52.8°</t>
  </si>
  <si>
    <t>GC at 21:51:38: az=90.3° alt=55.8° -&gt; yaw=90.3° pitch=55.8°</t>
  </si>
  <si>
    <t>GC at 22:06:38: az=88.1° alt=58.9° -&gt; yaw=88.1° pitch=58.9°</t>
  </si>
  <si>
    <t>GC at 22:21:38: az=85.6° alt=61.9° -&gt; yaw=85.6° pitch=61.9°</t>
  </si>
  <si>
    <t>GC at 22:36:38: az=82.8° alt=65.0° -&gt; yaw=82.8° pitch=65.0°</t>
  </si>
  <si>
    <t>GC at 22:51:38: az=79.5° alt=68.0° -&gt; yaw=79.5° pitch=68.0°</t>
  </si>
  <si>
    <t>GC at 23:06:38: az=75.6° alt=71.0° -&gt; yaw=75.6° pitch=71.0°</t>
  </si>
  <si>
    <t>GC at 23:21:38: az=70.6° alt=73.9° -&gt; yaw=70.6° pitch=73.9°</t>
  </si>
  <si>
    <t>GC at 23:36:38: az=63.8° alt=76.7° -&gt; yaw=63.8° pitch=76.7°</t>
  </si>
  <si>
    <t xml:space="preserve">  yaw_min=63.8 points=13 svg_len=1030</t>
  </si>
  <si>
    <t>2026-06-14 20:36:38</t>
  </si>
  <si>
    <t>2026-06-14 20:36:39</t>
  </si>
  <si>
    <t>2026-06-14 20:36:41</t>
  </si>
  <si>
    <t>2026-06-14 20:52:28</t>
  </si>
  <si>
    <t xml:space="preserve">anchor UTC ms=1781436148000 -&gt; OK realtime anchored_x000D_
</t>
  </si>
  <si>
    <t>2026-06-14 20:52:30</t>
  </si>
  <si>
    <t xml:space="preserve">GET /exposure/load OK {"ok":true,"branch":"default","sstv":51,"ssiso":12,"srtv":49,"sriso":14,"tvc":20,"isoc":1600,"isob":100,"anchor":true,"t0ss":13341,"t0sr":-37922,"cross":5475,"cur_event":"sunrise","trel_now":-32768}_x000D_
</t>
  </si>
  <si>
    <t>2026-06-14 20:52:31</t>
  </si>
  <si>
    <t xml:space="preserve">  OK {"count":1,"anchor_ms":2184311}_x000D_
</t>
  </si>
  <si>
    <t>2026-06-14 20:52:32</t>
  </si>
  <si>
    <t>mw zenith band: alt&gt;70 eased yaw 76.7 -&gt; 49.2 over 55 min</t>
  </si>
  <si>
    <t>2026-06-14 20:52:33</t>
  </si>
  <si>
    <t>GC at 20:52:33: az=98.0° alt=43.8° -&gt; yaw=98.0° pitch=43.8°</t>
  </si>
  <si>
    <t>GC at 21:07:33: az=96.2° alt=46.9° -&gt; yaw=96.2° pitch=46.9°</t>
  </si>
  <si>
    <t>GC at 21:22:33: az=94.3° alt=49.9° -&gt; yaw=94.3° pitch=49.9°</t>
  </si>
  <si>
    <t>GC at 21:37:33: az=92.3° alt=53.0° -&gt; yaw=92.3° pitch=53.0°</t>
  </si>
  <si>
    <t>GC at 21:52:33: az=90.2° alt=56.0° -&gt; yaw=90.2° pitch=56.0°</t>
  </si>
  <si>
    <t>GC at 22:07:33: az=87.9° alt=59.1° -&gt; yaw=87.9° pitch=59.1°</t>
  </si>
  <si>
    <t>GC at 22:22:33: az=85.4° alt=62.1° -&gt; yaw=85.4° pitch=62.1°</t>
  </si>
  <si>
    <t>GC at 22:37:33: az=82.6° alt=65.2° -&gt; yaw=82.6° pitch=65.2°</t>
  </si>
  <si>
    <t>GC at 22:52:33: az=79.3° alt=68.2° -&gt; yaw=79.3° pitch=68.2°</t>
  </si>
  <si>
    <t>GC at 23:07:33: az=75.3° alt=71.2° -&gt; yaw=75.3° pitch=71.2°</t>
  </si>
  <si>
    <t>GC at 23:22:33: az=70.2° alt=74.1° -&gt; yaw=70.2° pitch=74.1°</t>
  </si>
  <si>
    <t>GC at 23:37:33: az=63.3° alt=76.9° -&gt; yaw=63.3° pitch=76.9°</t>
  </si>
  <si>
    <t>GC at 23:52:33: az=53.5° alt=79.5° -&gt; yaw=53.5° pitch=79.5°</t>
  </si>
  <si>
    <t xml:space="preserve">  yaw_min=53.5 points=13 svg_len=1030</t>
  </si>
  <si>
    <t>2026-06-14 20:52:34</t>
  </si>
  <si>
    <t>2026-06-14 20:52:35</t>
  </si>
  <si>
    <t>2026-06-14 21:06:18</t>
  </si>
  <si>
    <t>2026-06-14 21:06:19</t>
  </si>
  <si>
    <t xml:space="preserve">anchor UTC ms=1781436978000 -&gt; OK realtime anchored_x000D_
</t>
  </si>
  <si>
    <t>2026-06-14 21:06:20</t>
  </si>
  <si>
    <t xml:space="preserve">GET /exposure/load OK {"ok":true,"branch":"default","sstv":51,"ssiso":12,"srtv":49,"sriso":14,"tvc":20,"isoc":1600,"isob":100,"anchor":true,"t0ss":14171,"t0sr":-37092,"cross":5475,"cur_event":"sunrise","trel_now":-32768}_x000D_
</t>
  </si>
  <si>
    <t>2026-06-14 21:06:22</t>
  </si>
  <si>
    <t xml:space="preserve">  OK {"count":1,"anchor_ms":33785}_x000D_
</t>
  </si>
  <si>
    <t>2026-06-14 21:06:25</t>
  </si>
  <si>
    <t>mw zenith band: alt&gt;70 eased yaw 75.6 -&gt; 33.3 over 65 min</t>
  </si>
  <si>
    <t>2026-06-14 21:06:26</t>
  </si>
  <si>
    <t>2026-06-14 21:06:32</t>
  </si>
  <si>
    <t>GC at 21:06:33: az=96.3° alt=46.7° -&gt; yaw=96.3° pitch=46.7°</t>
  </si>
  <si>
    <t>GC at 21:21:33: az=94.4° alt=49.7° -&gt; yaw=94.4° pitch=49.7°</t>
  </si>
  <si>
    <t>GC at 21:36:33: az=92.4° alt=52.8° -&gt; yaw=92.4° pitch=52.8°</t>
  </si>
  <si>
    <t>GC at 21:51:33: az=90.4° alt=55.8° -&gt; yaw=90.4° pitch=55.8°</t>
  </si>
  <si>
    <t>GC at 22:06:33: az=88.1° alt=58.9° -&gt; yaw=88.1° pitch=58.9°</t>
  </si>
  <si>
    <t>GC at 22:21:33: az=85.6° alt=61.9° -&gt; yaw=85.6° pitch=61.9°</t>
  </si>
  <si>
    <t>GC at 22:36:33: az=82.8° alt=65.0° -&gt; yaw=82.8° pitch=65.0°</t>
  </si>
  <si>
    <t>GC at 22:51:33: az=79.5° alt=68.0° -&gt; yaw=79.5° pitch=68.0°</t>
  </si>
  <si>
    <t>GC at 23:06:33: az=75.6° alt=71.0° -&gt; yaw=75.6° pitch=71.0°</t>
  </si>
  <si>
    <t>GC at 23:21:33: az=70.6° alt=73.9° -&gt; yaw=70.6° pitch=73.9°</t>
  </si>
  <si>
    <t>GC at 23:36:33: az=63.9° alt=76.7° -&gt; yaw=63.9° pitch=76.7°</t>
  </si>
  <si>
    <t>GC at 23:51:33: az=54.3° alt=79.3° -&gt; yaw=54.3° pitch=79.3°</t>
  </si>
  <si>
    <t>GC at 00:06:33: az=39.6° alt=81.6° -&gt; yaw=39.6° pitch=81.6°</t>
  </si>
  <si>
    <t xml:space="preserve">  yaw_min=39.6 points=13 svg_len=1030</t>
  </si>
  <si>
    <t>2026-06-14 21:06:33</t>
  </si>
  <si>
    <t>2026-06-14 21:06:34</t>
  </si>
  <si>
    <t>2026-06-14 21:06:35</t>
  </si>
  <si>
    <t>2026-06-14 21:07:15</t>
  </si>
  <si>
    <t xml:space="preserve">anchor UTC ms=1781437035000 -&gt; OK realtime anchored_x000D_
</t>
  </si>
  <si>
    <t>2026-06-14 21:07:16</t>
  </si>
  <si>
    <t>2026-06-14 21:07:17</t>
  </si>
  <si>
    <t xml:space="preserve">GET /exposure/load OK {"ok":true,"branch":"default","sstv":51,"ssiso":12,"srtv":49,"sriso":14,"tvc":20,"isoc":1600,"isob":100,"anchor":true,"t0ss":14227,"t0sr":-37036,"cross":5475,"cur_event":"sunrise","trel_now":-32768}_x000D_
</t>
  </si>
  <si>
    <t>2026-06-14 21:07:18</t>
  </si>
  <si>
    <t xml:space="preserve">  OK {"count":1,"anchor_ms":89505}_x000D_
</t>
  </si>
  <si>
    <t>2026-06-14 21:07:19</t>
  </si>
  <si>
    <t>mw zenith band: alt&gt;70 eased yaw 76.8 -&gt; 32.1 over 70 min</t>
  </si>
  <si>
    <t>2026-06-14 21:07:20</t>
  </si>
  <si>
    <t>GC at 21:07:20: az=96.2° alt=46.8° -&gt; yaw=96.2° pitch=46.8°</t>
  </si>
  <si>
    <t>GC at 21:22:20: az=94.3° alt=49.9° -&gt; yaw=94.3° pitch=49.9°</t>
  </si>
  <si>
    <t>GC at 21:37:20: az=92.3° alt=52.9° -&gt; yaw=92.3° pitch=52.9°</t>
  </si>
  <si>
    <t>GC at 21:52:20: az=90.2° alt=56.0° -&gt; yaw=90.2° pitch=56.0°</t>
  </si>
  <si>
    <t>GC at 22:07:20: az=88.0° alt=59.0° -&gt; yaw=88.0° pitch=59.0°</t>
  </si>
  <si>
    <t>GC at 22:22:20: az=85.5° alt=62.1° -&gt; yaw=85.5° pitch=62.1°</t>
  </si>
  <si>
    <t>GC at 22:37:20: az=82.6° alt=65.1° -&gt; yaw=82.6° pitch=65.1°</t>
  </si>
  <si>
    <t>GC at 22:52:20: az=79.3° alt=68.1° -&gt; yaw=79.3° pitch=68.1°</t>
  </si>
  <si>
    <t>GC at 23:07:20: az=75.4° alt=71.1° -&gt; yaw=75.4° pitch=71.1°</t>
  </si>
  <si>
    <t>GC at 23:22:20: az=70.3° alt=74.0° -&gt; yaw=70.3° pitch=74.0°</t>
  </si>
  <si>
    <t>GC at 23:37:20: az=63.5° alt=76.9° -&gt; yaw=63.5° pitch=76.9°</t>
  </si>
  <si>
    <t>GC at 23:52:20: az=53.7° alt=79.5° -&gt; yaw=53.7° pitch=79.5°</t>
  </si>
  <si>
    <t>GC at 00:07:20: az=38.7° alt=81.7° -&gt; yaw=38.7° pitch=81.7°</t>
  </si>
  <si>
    <t xml:space="preserve">  yaw_min=38.7 points=13 svg_len=1030</t>
  </si>
  <si>
    <t>2026-06-14 21:07:21</t>
  </si>
  <si>
    <t>2026-06-14 21:07:22</t>
  </si>
  <si>
    <t>2026-06-14 21:18:42</t>
  </si>
  <si>
    <t xml:space="preserve">anchor UTC ms=1781437722000 -&gt; OK realtime anchored_x000D_
</t>
  </si>
  <si>
    <t>2026-06-14 21:19:11</t>
  </si>
  <si>
    <t xml:space="preserve">GET /exposure/load OK {"ok":true,"branch":"default","sstv":51,"ssiso":12,"srtv":49,"sriso":14,"tvc":20,"isoc":1600,"isob":100,"anchor":true,"t0ss":14942,"t0sr":-36321,"cross":5475,"cur_event":"sunrise","trel_now":-32768}_x000D_
</t>
  </si>
  <si>
    <t>2026-06-14 21:19:12</t>
  </si>
  <si>
    <t xml:space="preserve">  OK {"count":1,"anchor_ms":63658}_x000D_
</t>
  </si>
  <si>
    <t>2026-06-14 21:19:13</t>
  </si>
  <si>
    <t>mw zenith band: alt&gt;70 eased yaw 76.3 -&gt; 12.6 over 80 min</t>
  </si>
  <si>
    <t>2026-06-14 21:19:14</t>
  </si>
  <si>
    <t>GC at 21:19:15: az=94.7° alt=49.3° -&gt; yaw=94.7° pitch=49.3°</t>
  </si>
  <si>
    <t>GC at 21:34:15: az=92.8° alt=52.3° -&gt; yaw=92.8° pitch=52.3°</t>
  </si>
  <si>
    <t>GC at 21:49:15: az=90.7° alt=55.4° -&gt; yaw=90.7° pitch=55.4°</t>
  </si>
  <si>
    <t>GC at 22:04:15: az=88.5° alt=58.4° -&gt; yaw=88.5° pitch=58.4°</t>
  </si>
  <si>
    <t>GC at 22:19:15: az=86.0° alt=61.5° -&gt; yaw=86.0° pitch=61.5°</t>
  </si>
  <si>
    <t>GC at 22:34:15: az=83.3° alt=64.5° -&gt; yaw=83.3° pitch=64.5°</t>
  </si>
  <si>
    <t>GC at 22:49:15: az=80.1° alt=67.5° -&gt; yaw=80.1° pitch=67.5°</t>
  </si>
  <si>
    <t>GC at 23:04:15: az=76.2° alt=70.5° -&gt; yaw=76.2° pitch=70.5°</t>
  </si>
  <si>
    <t>GC at 23:19:15: az=71.4° alt=73.5° -&gt; yaw=71.4° pitch=73.5°</t>
  </si>
  <si>
    <t>GC at 23:34:15: az=65.1° alt=76.3° -&gt; yaw=65.1° pitch=76.3°</t>
  </si>
  <si>
    <t>GC at 23:49:15: az=56.0° alt=79.0° -&gt; yaw=56.0° pitch=79.0°</t>
  </si>
  <si>
    <t>GC at 00:04:15: az=42.3° alt=81.3° -&gt; yaw=42.3° pitch=81.3°</t>
  </si>
  <si>
    <t>GC at 00:19:15: az=21.3° alt=82.9° -&gt; yaw=21.3° pitch=82.9°</t>
  </si>
  <si>
    <t xml:space="preserve">  yaw_min=21.3 points=13 svg_len=1028</t>
  </si>
  <si>
    <t>2026-06-14 21:19:15</t>
  </si>
  <si>
    <t>2026-06-14 21:19:16</t>
  </si>
  <si>
    <t>2026-06-14 21:19:17</t>
  </si>
  <si>
    <t>2026-06-15 17:46:26</t>
  </si>
  <si>
    <t>--- PrepSession start ---</t>
  </si>
  <si>
    <t>2026-06-15 17:46:27</t>
  </si>
  <si>
    <t>Sun (local): rise=07:24 set=17:10 civDusk=17:38 astroDusk=18:41</t>
  </si>
  <si>
    <t>Moon (local): rise=(none in window) set=(none in window) | TRUE arc rise=16/06 08:41 set=16/06 18:08</t>
  </si>
  <si>
    <t>GetSunsetTime ok</t>
  </si>
  <si>
    <t>GC times: rise=2026-06-15 16:54 transit=00:29 set=2026-06-16 07:59</t>
  </si>
  <si>
    <t>2026-06-15 17:46:30</t>
  </si>
  <si>
    <t>Astro.UpdateGCTimes ok</t>
  </si>
  <si>
    <t>SEQ</t>
  </si>
  <si>
    <t>=== InitShoot ===</t>
  </si>
  <si>
    <t>Phase times calculated from sunset 17:10:09</t>
  </si>
  <si>
    <t>GC table generated -- 97 rows</t>
  </si>
  <si>
    <t>2026-06-15 17:46:31</t>
  </si>
  <si>
    <t>CAMERA</t>
  </si>
  <si>
    <t>=== Camera initialisation ===</t>
  </si>
  <si>
    <t>Mode set to m</t>
  </si>
  <si>
    <t>Av set to f1.8</t>
  </si>
  <si>
    <t>ISO set to 100</t>
  </si>
  <si>
    <t>2026-06-15 17:46:32</t>
  </si>
  <si>
    <t>Tv set to 1/5000</t>
  </si>
  <si>
    <t>Camera initialised: M f1.8 ISO100 1/5000</t>
  </si>
  <si>
    <t>Tv lookup populated from camera: 60 values</t>
  </si>
  <si>
    <t>Phase 2b  -  ISO ramp</t>
  </si>
  <si>
    <t>InitShoot complete. Sunset: 17:10:09</t>
  </si>
  <si>
    <t>2026-06-15 17:46:33</t>
  </si>
  <si>
    <t>InitShoot ok</t>
  </si>
  <si>
    <t>2026-06-15 17:46:34</t>
  </si>
  <si>
    <t>GenerateGCTable ok</t>
  </si>
  <si>
    <t>Fetch Gimbal Map skipped (map.png present)</t>
  </si>
  <si>
    <t>--- PrepSession end ---</t>
  </si>
  <si>
    <t>2026-06-15 17:46:47</t>
  </si>
  <si>
    <t>GC at 17:46:47: az=119.4° alt=8.9° -&gt; yaw=119.4° pitch=8.9°</t>
  </si>
  <si>
    <t>row 6 (viz 15) ASTRO base yaw=119.4 pitch=8.9 -&gt; wrote L15/M15</t>
  </si>
  <si>
    <t>2026-06-15 17:46:52</t>
  </si>
  <si>
    <t>2026-06-15 17:46:56</t>
  </si>
  <si>
    <t>2026-06-15 17:47:00</t>
  </si>
  <si>
    <t>2026-06-15 17:47:50</t>
  </si>
  <si>
    <t xml:space="preserve">anchor UTC ms=1781511470000 -&gt; OK realtime anchored_x000D_
</t>
  </si>
  <si>
    <t>2026-06-15 17:47:51</t>
  </si>
  <si>
    <t>2026-06-15 17:47:54</t>
  </si>
  <si>
    <t xml:space="preserve">GET /exposure/load OK {"ok":true,"branch":"default","sstv":51,"ssiso":12,"srtv":49,"sriso":14,"tvc":20,"isoc":1600,"isob":100,"anchor":true,"t0ss":2265,"t0sr":-49017,"cross":5494,"cur_event":"sunset","trel_now":2265}_x000D_
</t>
  </si>
  <si>
    <t>Sun rise  yaw=61.5 pitch=-0.9</t>
  </si>
  <si>
    <t>Sun set   yaw=298.5 pitch=-0.8</t>
  </si>
  <si>
    <t>MW rise 18:41 yaw=112.6 pitch=19.0</t>
  </si>
  <si>
    <t>MW mid  00:26 yaw=0.6 pitch=83.4</t>
  </si>
  <si>
    <t>MW end  05:51 yaw=249.8 pitch=22.9</t>
  </si>
  <si>
    <t>Moon set: none in window</t>
  </si>
  <si>
    <t>GET http://192.168.1.97/settings/astropos?sry=61.53&amp;srp=-0.86&amp;ssy=298.46&amp;ssp=-0.83&amp;mry=112.61&amp;mrp=18.97&amp;mmy=0.60&amp;mmp=83.37&amp;mey=249.82&amp;mep=22.89</t>
  </si>
  <si>
    <t xml:space="preserve">OK {"mask":115,"sun_rise":{"y":61.53,"p":-0.86},"sun_set":{"y":298.46,"p":-0.83},"moon_rise":{"y":0.00,"p":0.00},"moon_set":{"y":0.00,"p":0.00},"mw_rise":{"y":112.61,"p":18.97},"mw_mid":{"y":0.60,"p":83.37},"mw_end":{"y":249.82,"p":22.89}}_x000D_
</t>
  </si>
  <si>
    <t>2026-06-15 17:47:55</t>
  </si>
  <si>
    <t xml:space="preserve">  OK {"count":1,"anchor_ms":379909}_x000D_
</t>
  </si>
  <si>
    <t>2026-06-15 17:47:56</t>
  </si>
  <si>
    <t>2026-06-15 17:47:57</t>
  </si>
  <si>
    <t>2026-06-15 17:47:58</t>
  </si>
  <si>
    <t>GC at 17:47:58: az=119.3° alt=9.1° -&gt; yaw=119.3° pitch=9.1°</t>
  </si>
  <si>
    <t>GC at 18:02:58: az=117.4° alt=11.8° -&gt; yaw=117.4° pitch=11.8°</t>
  </si>
  <si>
    <t>GC at 18:17:58: az=115.5° alt=14.6° -&gt; yaw=115.5° pitch=14.6°</t>
  </si>
  <si>
    <t>GC at 18:32:58: az=113.7° alt=17.3° -&gt; yaw=113.7° pitch=17.3°</t>
  </si>
  <si>
    <t>GC at 18:47:58: az=111.9° alt=20.2° -&gt; yaw=111.9° pitch=20.2°</t>
  </si>
  <si>
    <t>GC at 19:02:58: az=110.1° alt=23.0° -&gt; yaw=110.1° pitch=23.0°</t>
  </si>
  <si>
    <t>GC at 19:17:58: az=108.4° alt=25.9° -&gt; yaw=108.4° pitch=25.9°</t>
  </si>
  <si>
    <t>GC at 19:32:58: az=106.7° alt=28.8° -&gt; yaw=106.7° pitch=28.8°</t>
  </si>
  <si>
    <t>GC at 19:47:58: az=105.0° alt=31.7° -&gt; yaw=105.0° pitch=31.7°</t>
  </si>
  <si>
    <t>GC at 20:02:58: az=103.3° alt=34.7° -&gt; yaw=103.3° pitch=34.7°</t>
  </si>
  <si>
    <t>GC at 20:17:58: az=101.5° alt=37.7° -&gt; yaw=101.5° pitch=37.7°</t>
  </si>
  <si>
    <t>GC at 20:32:58: az=99.8° alt=40.7° -&gt; yaw=99.8° pitch=40.7°</t>
  </si>
  <si>
    <t>GC at 20:47:58: az=98.0° alt=43.7° -&gt; yaw=98.0° pitch=43.7°</t>
  </si>
  <si>
    <t xml:space="preserve">  yaw_min=98.0 points=13 svg_len=1024</t>
  </si>
  <si>
    <t xml:space="preserve">  GET chartsvg idx=6 last=1 (124 raw chars)</t>
  </si>
  <si>
    <t xml:space="preserve">    OK OK chartsvg idx=6 len=1024_x000D_
</t>
  </si>
  <si>
    <t>2026-06-15 17:47:59</t>
  </si>
  <si>
    <t>2026-06-15 17:48:00</t>
  </si>
  <si>
    <t>2026-06-15 19:14:35</t>
  </si>
  <si>
    <t xml:space="preserve">anchor UTC ms=1781516675000 -&gt; OK realtime anchored_x000D_
</t>
  </si>
  <si>
    <t>2026-06-15 19:14:36</t>
  </si>
  <si>
    <t>2026-06-15 19:14:37</t>
  </si>
  <si>
    <t xml:space="preserve">GET /exposure/load OK {"ok":true,"branch":"default","sstv":51,"ssiso":12,"srtv":49,"sriso":14,"tvc":20,"isoc":1600,"isob":100,"anchor":true,"t0ss":7467,"t0sr":-43815,"cross":5494,"cur_event":"sunrise","trel_now":-32768}_x000D_
</t>
  </si>
  <si>
    <t>2026-06-15 19:14:38</t>
  </si>
  <si>
    <t xml:space="preserve">  OK {"count":1,"anchor_ms":26763}_x000D_
</t>
  </si>
  <si>
    <t>2026-06-15 19:14:39</t>
  </si>
  <si>
    <t>2026-06-15 19:14:40</t>
  </si>
  <si>
    <t>GC at 19:14:41: az=108.8° alt=25.3° -&gt; yaw=108.8° pitch=25.3°</t>
  </si>
  <si>
    <t>GC at 19:29:41: az=107.0° alt=28.2° -&gt; yaw=107.0° pitch=28.2°</t>
  </si>
  <si>
    <t>GC at 19:44:41: az=105.3° alt=31.1° -&gt; yaw=105.3° pitch=31.1°</t>
  </si>
  <si>
    <t>GC at 19:59:41: az=103.6° alt=34.1° -&gt; yaw=103.6° pitch=34.1°</t>
  </si>
  <si>
    <t>GC at 20:14:41: az=101.9° alt=37.0° -&gt; yaw=101.9° pitch=37.0°</t>
  </si>
  <si>
    <t>GC at 20:29:41: az=100.2° alt=40.0° -&gt; yaw=100.2° pitch=40.0°</t>
  </si>
  <si>
    <t>GC at 20:44:41: az=98.4° alt=43.1° -&gt; yaw=98.4° pitch=43.1°</t>
  </si>
  <si>
    <t>GC at 20:59:41: az=96.6° alt=46.1° -&gt; yaw=96.6° pitch=46.1°</t>
  </si>
  <si>
    <t>GC at 21:14:41: az=94.8° alt=49.1° -&gt; yaw=94.8° pitch=49.1°</t>
  </si>
  <si>
    <t>GC at 21:29:41: az=92.8° alt=52.2° -&gt; yaw=92.8° pitch=52.2°</t>
  </si>
  <si>
    <t>GC at 21:44:41: az=90.8° alt=55.2° -&gt; yaw=90.8° pitch=55.2°</t>
  </si>
  <si>
    <t>GC at 21:59:41: az=88.6° alt=58.3° -&gt; yaw=88.6° pitch=58.3°</t>
  </si>
  <si>
    <t>GC at 22:14:41: az=86.1° alt=61.3° -&gt; yaw=86.1° pitch=61.3°</t>
  </si>
  <si>
    <t xml:space="preserve">  yaw_min=86.1 points=13 svg_len=1026</t>
  </si>
  <si>
    <t>2026-06-15 19:14:41</t>
  </si>
  <si>
    <t>2026-06-15 19:14:42</t>
  </si>
  <si>
    <t>2026-06-15 19:43:49</t>
  </si>
  <si>
    <t>2026-06-15 19:43:50</t>
  </si>
  <si>
    <t xml:space="preserve">anchor UTC ms=1781518429000 -&gt; OK realtime anchored_x000D_
</t>
  </si>
  <si>
    <t>2026-06-15 19:43:51</t>
  </si>
  <si>
    <t xml:space="preserve">GET /exposure/load OK {"ok":true,"branch":"default","sstv":51,"ssiso":12,"srtv":49,"sriso":14,"tvc":20,"isoc":1600,"isob":100,"anchor":true,"t0ss":9222,"t0sr":-42060,"cross":5494,"cur_event":"sunrise","trel_now":-32768}_x000D_
</t>
  </si>
  <si>
    <t>2026-06-15 19:43:52</t>
  </si>
  <si>
    <t xml:space="preserve">  OK {"count":1,"anchor_ms":24583}_x000D_
</t>
  </si>
  <si>
    <t>2026-06-15 19:43:53</t>
  </si>
  <si>
    <t>2026-06-15 19:43:54</t>
  </si>
  <si>
    <t>GC at 19:43:55: az=105.4° alt=30.9° -&gt; yaw=105.4° pitch=30.9°</t>
  </si>
  <si>
    <t>GC at 19:58:55: az=103.7° alt=33.9° -&gt; yaw=103.7° pitch=33.9°</t>
  </si>
  <si>
    <t>GC at 20:13:55: az=102.0° alt=36.9° -&gt; yaw=102.0° pitch=36.9°</t>
  </si>
  <si>
    <t>GC at 20:28:55: az=100.3° alt=39.9° -&gt; yaw=100.3° pitch=39.9°</t>
  </si>
  <si>
    <t>GC at 20:43:55: az=98.5° alt=42.9° -&gt; yaw=98.5° pitch=42.9°</t>
  </si>
  <si>
    <t>GC at 20:58:55: az=96.7° alt=45.9° -&gt; yaw=96.7° pitch=45.9°</t>
  </si>
  <si>
    <t>GC at 21:13:55: az=94.9° alt=49.0° -&gt; yaw=94.9° pitch=49.0°</t>
  </si>
  <si>
    <t>GC at 21:28:55: az=92.9° alt=52.0° -&gt; yaw=92.9° pitch=52.0°</t>
  </si>
  <si>
    <t>GC at 21:43:55: az=90.9° alt=55.1° -&gt; yaw=90.9° pitch=55.1°</t>
  </si>
  <si>
    <t>GC at 21:58:55: az=88.7° alt=58.1° -&gt; yaw=88.7° pitch=58.1°</t>
  </si>
  <si>
    <t>GC at 22:13:55: az=86.3° alt=61.2° -&gt; yaw=86.3° pitch=61.2°</t>
  </si>
  <si>
    <t>GC at 22:28:55: az=83.5° alt=64.2° -&gt; yaw=83.5° pitch=64.2°</t>
  </si>
  <si>
    <t>GC at 22:43:55: az=80.4° alt=67.2° -&gt; yaw=80.4° pitch=67.2°</t>
  </si>
  <si>
    <t xml:space="preserve">  yaw_min=80.4 points=13 svg_len=1028</t>
  </si>
  <si>
    <t>2026-06-15 19:43:55</t>
  </si>
  <si>
    <t>2026-06-15 19:43:56</t>
  </si>
  <si>
    <t>2026-06-15 19:44:50</t>
  </si>
  <si>
    <t xml:space="preserve">anchor UTC ms=1781518490000 -&gt; OK realtime anchored_x000D_
</t>
  </si>
  <si>
    <t>2026-06-15 19:44:51</t>
  </si>
  <si>
    <t>2026-06-15 19:44:52</t>
  </si>
  <si>
    <t xml:space="preserve">GET /exposure/load OK {"ok":true,"branch":"default","sstv":51,"ssiso":12,"srtv":49,"sriso":14,"tvc":20,"isoc":1600,"isob":100,"anchor":true,"t0ss":9282,"t0sr":-42000,"cross":5494,"cur_event":"sunrise","trel_now":-32768}_x000D_
</t>
  </si>
  <si>
    <t>2026-06-15 19:44:53</t>
  </si>
  <si>
    <t xml:space="preserve">  OK {"count":1,"anchor_ms":85529}_x000D_
</t>
  </si>
  <si>
    <t>2026-06-15 19:44:54</t>
  </si>
  <si>
    <t>2026-06-15 19:44:56</t>
  </si>
  <si>
    <t>GC at 19:44:56: az=105.3° alt=31.1° -&gt; yaw=105.3° pitch=31.1°</t>
  </si>
  <si>
    <t>GC at 19:59:56: az=103.6° alt=34.1° -&gt; yaw=103.6° pitch=34.1°</t>
  </si>
  <si>
    <t>GC at 20:14:56: az=101.9° alt=37.1° -&gt; yaw=101.9° pitch=37.1°</t>
  </si>
  <si>
    <t>GC at 20:29:56: az=100.2° alt=40.1° -&gt; yaw=100.2° pitch=40.1°</t>
  </si>
  <si>
    <t>GC at 20:44:56: az=98.4° alt=43.1° -&gt; yaw=98.4° pitch=43.1°</t>
  </si>
  <si>
    <t>GC at 20:59:56: az=96.6° alt=46.1° -&gt; yaw=96.6° pitch=46.1°</t>
  </si>
  <si>
    <t>GC at 21:14:56: az=94.7° alt=49.2° -&gt; yaw=94.7° pitch=49.2°</t>
  </si>
  <si>
    <t>GC at 21:29:56: az=92.8° alt=52.2° -&gt; yaw=92.8° pitch=52.2°</t>
  </si>
  <si>
    <t>GC at 21:44:56: az=90.7° alt=55.3° -&gt; yaw=90.7° pitch=55.3°</t>
  </si>
  <si>
    <t>GC at 21:59:56: az=88.5° alt=58.3° -&gt; yaw=88.5° pitch=58.3°</t>
  </si>
  <si>
    <t>GC at 22:14:56: az=86.1° alt=61.4° -&gt; yaw=86.1° pitch=61.4°</t>
  </si>
  <si>
    <t>GC at 22:29:56: az=83.3° alt=64.4° -&gt; yaw=83.3° pitch=64.4°</t>
  </si>
  <si>
    <t>GC at 22:44:56: az=80.2° alt=67.5° -&gt; yaw=80.2° pitch=67.5°</t>
  </si>
  <si>
    <t xml:space="preserve">  yaw_min=80.2 points=13 svg_len=1030</t>
  </si>
  <si>
    <t>2026-06-15 19:44:57</t>
  </si>
  <si>
    <t>2026-06-15 19:44:58</t>
  </si>
  <si>
    <t>2026-06-15 20:45:12</t>
  </si>
  <si>
    <t>GC at 20:45:13: az=98.4° alt=43.2° -&gt; yaw=98.4° pitch=43.2°</t>
  </si>
  <si>
    <t>row 6 (viz 15) ASTRO base yaw=98.4 pitch=43.2 -&gt; wrote L15/M15</t>
  </si>
  <si>
    <t>2026-06-15 20:45:21</t>
  </si>
  <si>
    <t>2026-06-15 20:45:27</t>
  </si>
  <si>
    <t>2026-06-15 20:45:31</t>
  </si>
  <si>
    <t>swept span = 42 deg (limit 450), headroom 408, OK=True</t>
  </si>
  <si>
    <t>2026-06-15 20:46:01</t>
  </si>
  <si>
    <t>anchor FAILED HTTP 0 url=http://192.168.1.97/settings/realtime?ms=1781522161000</t>
  </si>
  <si>
    <t>2026-06-15 20:46:05</t>
  </si>
  <si>
    <t>2026-06-15 20:46:07</t>
  </si>
  <si>
    <t xml:space="preserve">GET /exposure/load OK {"ok":true,"branch":"default","sstv":51,"ssiso":12,"srtv":49,"sriso":14,"tvc":20,"isoc":1600,"isob":100,"anchor":true,"t0ss":12958,"t0sr":-38324,"cross":5494,"cur_event":"sunrise","trel_now":-32768}_x000D_
</t>
  </si>
  <si>
    <t>2026-06-15 20:46:08</t>
  </si>
  <si>
    <t xml:space="preserve">  OK {"count":1,"anchor_ms":17825}_x000D_
</t>
  </si>
  <si>
    <t>2026-06-15 20:46:09</t>
  </si>
  <si>
    <t>mw zenith band: alt&gt;70 eased yaw 76.0 -&gt; 51.4 over 50 min</t>
  </si>
  <si>
    <t>2026-06-15 20:46:10</t>
  </si>
  <si>
    <t>GC at 20:46:11: az=98.3° alt=43.4° -&gt; yaw=98.3° pitch=43.4°</t>
  </si>
  <si>
    <t>GC at 21:01:11: az=96.5° alt=46.4° -&gt; yaw=96.5° pitch=46.4°</t>
  </si>
  <si>
    <t>GC at 21:16:11: az=94.6° alt=49.4° -&gt; yaw=94.6° pitch=49.4°</t>
  </si>
  <si>
    <t>GC at 21:31:11: az=92.6° alt=52.5° -&gt; yaw=92.6° pitch=52.5°</t>
  </si>
  <si>
    <t>GC at 21:46:11: az=90.6° alt=55.5° -&gt; yaw=90.6° pitch=55.5°</t>
  </si>
  <si>
    <t>GC at 22:01:11: az=88.3° alt=58.6° -&gt; yaw=88.3° pitch=58.6°</t>
  </si>
  <si>
    <t>GC at 22:16:11: az=85.9° alt=61.6° -&gt; yaw=85.9° pitch=61.6°</t>
  </si>
  <si>
    <t>GC at 22:31:11: az=83.1° alt=64.7° -&gt; yaw=83.1° pitch=64.7°</t>
  </si>
  <si>
    <t>GC at 22:46:11: az=79.9° alt=67.7° -&gt; yaw=79.9° pitch=67.7°</t>
  </si>
  <si>
    <t>GC at 23:01:11: az=76.0° alt=70.7° -&gt; yaw=76.0° pitch=70.7°</t>
  </si>
  <si>
    <t>GC at 23:16:11: az=71.1° alt=73.6° -&gt; yaw=71.1° pitch=73.6°</t>
  </si>
  <si>
    <t>GC at 23:31:11: az=64.6° alt=76.5° -&gt; yaw=64.6° pitch=76.5°</t>
  </si>
  <si>
    <t>GC at 23:46:11: az=55.4° alt=79.1° -&gt; yaw=55.4° pitch=79.1°</t>
  </si>
  <si>
    <t xml:space="preserve">  yaw_min=55.4 points=13 svg_len=1030</t>
  </si>
  <si>
    <t>2026-06-15 20:46:11</t>
  </si>
  <si>
    <t>2026-06-15 20:46:12</t>
  </si>
  <si>
    <t>2026-06-15 20:46:24</t>
  </si>
  <si>
    <t xml:space="preserve">anchor UTC ms=1781522184000 -&gt; OK realtime anchored_x000D_
</t>
  </si>
  <si>
    <t>2026-06-15 20:46:25</t>
  </si>
  <si>
    <t>2026-06-15 20:46:26</t>
  </si>
  <si>
    <t xml:space="preserve">GET /exposure/load OK {"ok":true,"branch":"default","sstv":51,"ssiso":12,"srtv":49,"sriso":14,"tvc":20,"isoc":1600,"isob":100,"anchor":true,"t0ss":12976,"t0sr":-38306,"cross":5494,"cur_event":"sunrise","trel_now":-32768}_x000D_
</t>
  </si>
  <si>
    <t>2026-06-15 20:46:27</t>
  </si>
  <si>
    <t xml:space="preserve">  OK {"count":1,"anchor_ms":36356}_x000D_
</t>
  </si>
  <si>
    <t>2026-06-15 20:46:28</t>
  </si>
  <si>
    <t>mw zenith band: alt&gt;70 eased yaw 75.9 -&gt; 51.1 over 50 min</t>
  </si>
  <si>
    <t>2026-06-15 20:46:29</t>
  </si>
  <si>
    <t>GC at 20:46:30: az=98.2° alt=43.4° -&gt; yaw=98.2° pitch=43.4°</t>
  </si>
  <si>
    <t>GC at 21:01:30: az=96.4° alt=46.5° -&gt; yaw=96.4° pitch=46.5°</t>
  </si>
  <si>
    <t>GC at 21:16:30: az=94.6° alt=49.5° -&gt; yaw=94.6° pitch=49.5°</t>
  </si>
  <si>
    <t>GC at 21:31:30: az=92.6° alt=52.5° -&gt; yaw=92.6° pitch=52.5°</t>
  </si>
  <si>
    <t>GC at 21:46:30: az=90.5° alt=55.6° -&gt; yaw=90.5° pitch=55.6°</t>
  </si>
  <si>
    <t>GC at 22:01:30: az=88.3° alt=58.7° -&gt; yaw=88.3° pitch=58.7°</t>
  </si>
  <si>
    <t>GC at 22:16:30: az=85.8° alt=61.7° -&gt; yaw=85.8° pitch=61.7°</t>
  </si>
  <si>
    <t>GC at 22:31:30: az=83.0° alt=64.7° -&gt; yaw=83.0° pitch=64.7°</t>
  </si>
  <si>
    <t>GC at 22:46:30: az=79.8° alt=67.8° -&gt; yaw=79.8° pitch=67.8°</t>
  </si>
  <si>
    <t>GC at 23:01:30: az=75.9° alt=70.8° -&gt; yaw=75.9° pitch=70.8°</t>
  </si>
  <si>
    <t>GC at 23:16:30: az=71.0° alt=73.7° -&gt; yaw=71.0° pitch=73.7°</t>
  </si>
  <si>
    <t>GC at 23:31:30: az=64.5° alt=76.5° -&gt; yaw=64.5° pitch=76.5°</t>
  </si>
  <si>
    <t>GC at 23:46:30: az=55.1° alt=79.2° -&gt; yaw=55.1° pitch=79.2°</t>
  </si>
  <si>
    <t xml:space="preserve">  yaw_min=55.1 points=13 svg_len=1030</t>
  </si>
  <si>
    <t>2026-06-15 20:46:30</t>
  </si>
  <si>
    <t>2026-06-15 20:46:31</t>
  </si>
  <si>
    <t>2026-06-15 20:46:34</t>
  </si>
  <si>
    <t>2026-06-15 20:55:54</t>
  </si>
  <si>
    <t xml:space="preserve">anchor UTC ms=1781522754000 -&gt; OK realtime anchored_x000D_
</t>
  </si>
  <si>
    <t>2026-06-15 20:55:55</t>
  </si>
  <si>
    <t>2026-06-15 20:55:59</t>
  </si>
  <si>
    <t xml:space="preserve">GET /exposure/load OK {"ok":true,"branch":"default","sstv":51,"ssiso":12,"srtv":49,"sriso":14,"tvc":20,"isoc":1600,"isob":100,"anchor":true,"t0ss":13550,"t0sr":-37732,"cross":5494,"cur_event":"sunrise","trel_now":-32768}_x000D_
</t>
  </si>
  <si>
    <t>2026-06-15 20:56:00</t>
  </si>
  <si>
    <t xml:space="preserve">  OK {"count":1,"anchor_ms":23879}_x000D_
</t>
  </si>
  <si>
    <t>2026-06-15 20:56:01</t>
  </si>
  <si>
    <t>mw zenith band: alt&gt;70 eased yaw 76.0 -&gt; 41.5 over 60 min</t>
  </si>
  <si>
    <t>2026-06-15 20:56:02</t>
  </si>
  <si>
    <t>GC at 20:56:03: az=97.1° alt=45.3° -&gt; yaw=97.1° pitch=45.3°</t>
  </si>
  <si>
    <t>GC at 21:11:03: az=95.2° alt=48.4° -&gt; yaw=95.2° pitch=48.4°</t>
  </si>
  <si>
    <t>GC at 21:26:03: az=93.3° alt=51.4° -&gt; yaw=93.3° pitch=51.4°</t>
  </si>
  <si>
    <t>GC at 21:41:03: az=91.3° alt=54.5° -&gt; yaw=91.3° pitch=54.5°</t>
  </si>
  <si>
    <t>GC at 21:56:03: az=89.1° alt=57.5° -&gt; yaw=89.1° pitch=57.5°</t>
  </si>
  <si>
    <t>GC at 22:11:03: az=86.7° alt=60.6° -&gt; yaw=86.7° pitch=60.6°</t>
  </si>
  <si>
    <t>GC at 22:26:03: az=84.1° alt=63.6° -&gt; yaw=84.1° pitch=63.6°</t>
  </si>
  <si>
    <t>GC at 22:41:03: az=81.0° alt=66.7° -&gt; yaw=81.0° pitch=66.7°</t>
  </si>
  <si>
    <t>GC at 22:56:03: az=77.4° alt=69.7° -&gt; yaw=77.4° pitch=69.7°</t>
  </si>
  <si>
    <t>GC at 23:11:03: az=72.9° alt=72.6° -&gt; yaw=72.9° pitch=72.6°</t>
  </si>
  <si>
    <t>GC at 23:26:03: az=67.1° alt=75.5° -&gt; yaw=67.1° pitch=75.5°</t>
  </si>
  <si>
    <t>GC at 23:41:03: az=58.9° alt=78.2° -&gt; yaw=58.9° pitch=78.2°</t>
  </si>
  <si>
    <t>GC at 23:56:03: az=46.8° alt=80.7° -&gt; yaw=46.8° pitch=80.7°</t>
  </si>
  <si>
    <t xml:space="preserve">  yaw_min=46.8 points=13 svg_len=1030</t>
  </si>
  <si>
    <t>2026-06-15 20:56:03</t>
  </si>
  <si>
    <t>2026-06-15 20:56:04</t>
  </si>
  <si>
    <t>2026-06-15 20:57:52</t>
  </si>
  <si>
    <t xml:space="preserve">anchor UTC ms=1781522872000 -&gt; OK realtime anchored_x000D_
</t>
  </si>
  <si>
    <t>2026-06-15 20:57:58</t>
  </si>
  <si>
    <t>2026-06-15 20:57:59</t>
  </si>
  <si>
    <t xml:space="preserve">GET /exposure/load OK {"ok":true,"branch":"default","sstv":51,"ssiso":12,"srtv":49,"sriso":14,"tvc":20,"isoc":1600,"isob":100,"anchor":true,"t0ss":13669,"t0sr":-37613,"cross":5494,"cur_event":"sunrise","trel_now":-32768}_x000D_
</t>
  </si>
  <si>
    <t xml:space="preserve">  idx=0 obj=A mode=F ts=0ms te=10800000ms offy=0.0 offp=0.0</t>
  </si>
  <si>
    <t>GET http://192.168.1.97/settings/trackplan?idx=0&amp;ts=0&amp;te=10800000&amp;obj=A&amp;mode=F&amp;offy=0.00&amp;offp=0.00&amp;acquire=0&amp;awp=1&amp;offms=0&amp;eh=0.00</t>
  </si>
  <si>
    <t xml:space="preserve">  OK {"count":1,"anchor_ms":143007}_x000D_
</t>
  </si>
  <si>
    <t>2026-06-15 20:58:00</t>
  </si>
  <si>
    <t>mw: not tracked by plan - cubic skipped</t>
  </si>
  <si>
    <t>arch_rise seg 0 pushed (ts=-299 te=2551)</t>
  </si>
  <si>
    <t>arch_rise seg 1 pushed (ts=2551 te=5401)</t>
  </si>
  <si>
    <t>arch_rise seg 2 pushed (ts=5401 te=8251)</t>
  </si>
  <si>
    <t>arch_rise seg 3 pushed (ts=8251 te=11101)</t>
  </si>
  <si>
    <t>2026-06-15 20:58:01</t>
  </si>
  <si>
    <t xml:space="preserve">  GP track arch_rise: 13 pts over 180 min</t>
  </si>
  <si>
    <t xml:space="preserve">  yaw_min=125.4 points=13 svg_len=1028</t>
  </si>
  <si>
    <t>2026-06-15 20:58:02</t>
  </si>
  <si>
    <t>2026-06-15 20:58:03</t>
  </si>
  <si>
    <t>2026-06-15 21:00:09</t>
  </si>
  <si>
    <t xml:space="preserve">anchor UTC ms=1781523009000 -&gt; OK realtime anchored_x000D_
</t>
  </si>
  <si>
    <t>2026-06-15 21:00:13</t>
  </si>
  <si>
    <t xml:space="preserve">GET /exposure/load OK {"ok":true,"branch":"default","sstv":51,"ssiso":12,"srtv":49,"sriso":14,"tvc":20,"isoc":1600,"isob":100,"anchor":true,"t0ss":13804,"t0sr":-37478,"cross":5494,"cur_event":"sunrise","trel_now":-32768}_x000D_
</t>
  </si>
  <si>
    <t>2026-06-15 21:00:14</t>
  </si>
  <si>
    <t xml:space="preserve">  OK {"count":1,"anchor_ms":277816}_x000D_
</t>
  </si>
  <si>
    <t>2026-06-15 21:00:15</t>
  </si>
  <si>
    <t>arch_rise seg 0 pushed (ts=-300 te=2550)</t>
  </si>
  <si>
    <t>arch_rise seg 1 pushed (ts=2550 te=5400)</t>
  </si>
  <si>
    <t>arch_rise seg 2 pushed (ts=5400 te=8250)</t>
  </si>
  <si>
    <t>arch_rise seg 3 pushed (ts=8250 te=11100)</t>
  </si>
  <si>
    <t>2026-06-15 21:00:16</t>
  </si>
  <si>
    <t xml:space="preserve">  yaw_min=125.1 points=13 svg_len=1028</t>
  </si>
  <si>
    <t>2026-06-15 21:00:17</t>
  </si>
  <si>
    <t>2026-06-15 21:00:18</t>
  </si>
  <si>
    <t>2026-06-15 21:00:22</t>
  </si>
  <si>
    <t>row 6 (viz 15) ASTRO base yaw=158.8 pitch=0.0 -&gt; wrote L15/M15</t>
  </si>
  <si>
    <t>2026-06-15 21:00:26</t>
  </si>
  <si>
    <t>2026-06-15 21:00:28</t>
  </si>
  <si>
    <t>2026-06-15 21:00:32</t>
  </si>
  <si>
    <t>swept span = 34 deg (limit 450), headroom 416, OK=True</t>
  </si>
  <si>
    <t>2026-06-15 21:01:33</t>
  </si>
  <si>
    <t xml:space="preserve">anchor UTC ms=1781523093000 -&gt; OK realtime anchored_x000D_
</t>
  </si>
  <si>
    <t>2026-06-15 21:01:34</t>
  </si>
  <si>
    <t xml:space="preserve">GET /exposure/load OK {"ok":true,"branch":"default","sstv":51,"ssiso":12,"srtv":49,"sriso":14,"tvc":20,"isoc":1600,"isob":100,"anchor":true,"t0ss":13885,"t0sr":-37397,"cross":5494,"cur_event":"sunrise","trel_now":-32768}_x000D_
</t>
  </si>
  <si>
    <t>2026-06-15 21:01:35</t>
  </si>
  <si>
    <t>2026-06-15 21:01:36</t>
  </si>
  <si>
    <t xml:space="preserve">  OK {"count":1,"anchor_ms":359130}_x000D_
</t>
  </si>
  <si>
    <t>2026-06-15 21:01:37</t>
  </si>
  <si>
    <t>2026-06-15 21:01:38</t>
  </si>
  <si>
    <t xml:space="preserve">  yaw_min=124.9 points=13 svg_len=1028</t>
  </si>
  <si>
    <t>2026-06-15 21:01:39</t>
  </si>
  <si>
    <t>2026-06-15 21:01:40</t>
  </si>
  <si>
    <t>2026-06-15 21:02:59</t>
  </si>
  <si>
    <t>row 6 (viz 15) ASTRO base yaw=158.2 pitch=0.0 -&gt; wrote L15/M15</t>
  </si>
  <si>
    <t>2026-06-15 21:03:02</t>
  </si>
  <si>
    <t>2026-06-15 21:03:05</t>
  </si>
  <si>
    <t>2026-06-15 21:03:09</t>
  </si>
  <si>
    <t>2026-06-15 21:03:30</t>
  </si>
  <si>
    <t>row 6 (viz 15) ASTRO base yaw=158.1 pitch=0.0 -&gt; wrote L15/M15</t>
  </si>
  <si>
    <t>2026-06-15 21:03:33</t>
  </si>
  <si>
    <t>2026-06-15 21:03:36</t>
  </si>
  <si>
    <t>2026-06-15 21:03:40</t>
  </si>
  <si>
    <t>2026-06-15 21:03:48</t>
  </si>
  <si>
    <t xml:space="preserve">anchor UTC ms=1781523228000 -&gt; OK realtime anchored_x000D_
</t>
  </si>
  <si>
    <t>2026-06-15 21:03:49</t>
  </si>
  <si>
    <t xml:space="preserve">GET /exposure/load OK {"ok":true,"branch":"default","sstv":51,"ssiso":12,"srtv":49,"sriso":14,"tvc":20,"isoc":1600,"isob":100,"anchor":true,"t0ss":14020,"t0sr":-37262,"cross":5494,"cur_event":"sunrise","trel_now":-32768}_x000D_
</t>
  </si>
  <si>
    <t>2026-06-15 21:03:50</t>
  </si>
  <si>
    <t xml:space="preserve">  idx=0 obj=A mode=F ts=0ms te=10800000ms offy=0.0 offp=37.0</t>
  </si>
  <si>
    <t>GET http://192.168.1.97/settings/trackplan?idx=0&amp;ts=0&amp;te=10800000&amp;obj=A&amp;mode=F&amp;offy=0.00&amp;offp=37.00&amp;acquire=0&amp;awp=1&amp;offms=0&amp;eh=0.00</t>
  </si>
  <si>
    <t xml:space="preserve">  OK {"count":1,"anchor_ms":493814}_x000D_
</t>
  </si>
  <si>
    <t>2026-06-15 21:03:51</t>
  </si>
  <si>
    <t>2026-06-15 21:03:52</t>
  </si>
  <si>
    <t xml:space="preserve">  yaw_min=124.5 points=13 svg_len=1028</t>
  </si>
  <si>
    <t>2026-06-15 21:03:53</t>
  </si>
  <si>
    <t>2026-06-15 21:03:54</t>
  </si>
  <si>
    <t>2026-06-15 21:05:00</t>
  </si>
  <si>
    <t xml:space="preserve">anchor UTC ms=1781523300000 -&gt; OK realtime anchored_x000D_
</t>
  </si>
  <si>
    <t>2026-06-15 21:05:01</t>
  </si>
  <si>
    <t xml:space="preserve">GET /exposure/load OK {"ok":true,"branch":"default","sstv":51,"ssiso":12,"srtv":49,"sriso":14,"tvc":20,"isoc":1600,"isob":100,"anchor":true,"t0ss":14092,"t0sr":-37190,"cross":5494,"cur_event":"sunrise","trel_now":-32768}_x000D_
</t>
  </si>
  <si>
    <t>2026-06-15 21:05:42</t>
  </si>
  <si>
    <t xml:space="preserve">  OK {"count":1,"anchor_ms":605458}_x000D_
</t>
  </si>
  <si>
    <t>2026-06-15 21:05:43</t>
  </si>
  <si>
    <t>2026-06-15 21:05:44</t>
  </si>
  <si>
    <t xml:space="preserve">  yaw_min=124.3 points=13 svg_len=1028</t>
  </si>
  <si>
    <t>2026-06-15 21:05:45</t>
  </si>
  <si>
    <t>2026-06-15 21:17:30</t>
  </si>
  <si>
    <t>2026-06-15 21:17:31</t>
  </si>
  <si>
    <t xml:space="preserve">anchor UTC ms=1781524050000 -&gt; OK realtime anchored_x000D_
</t>
  </si>
  <si>
    <t>2026-06-15 21:17:32</t>
  </si>
  <si>
    <t xml:space="preserve">GET /exposure/load OK {"ok":true,"branch":"default","sstv":51,"ssiso":12,"srtv":49,"sriso":14,"tvc":20,"isoc":1600,"isob":100,"anchor":true,"t0ss":14843,"t0sr":-36439,"cross":5494,"cur_event":"sunrise","trel_now":-32768}_x000D_
</t>
  </si>
  <si>
    <t>2026-06-15 21:17:34</t>
  </si>
  <si>
    <t xml:space="preserve">  OK {"count":1,"anchor_ms":1317543}_x000D_
</t>
  </si>
  <si>
    <t>2026-06-15 21:17:35</t>
  </si>
  <si>
    <t>2026-06-15 21:17:36</t>
  </si>
  <si>
    <t xml:space="preserve">  yaw_min=122.5 points=13 svg_len=1028</t>
  </si>
  <si>
    <t>2026-06-15 21:17:38</t>
  </si>
  <si>
    <t>2026-06-15 21:21:35</t>
  </si>
  <si>
    <t xml:space="preserve">anchor UTC ms=1781524295000 -&gt; OK realtime anchored_x000D_
</t>
  </si>
  <si>
    <t>2026-06-15 21:21:37</t>
  </si>
  <si>
    <t xml:space="preserve">GET /exposure/load OK {"ok":true,"branch":"default","sstv":51,"ssiso":12,"srtv":49,"sriso":14,"tvc":20,"isoc":1600,"isob":100,"anchor":true,"t0ss":15088,"t0sr":-36194,"cross":5494,"cur_event":"sunrise","trel_now":-32768}_x000D_
</t>
  </si>
  <si>
    <t>2026-06-15 21:21:38</t>
  </si>
  <si>
    <t xml:space="preserve">  OK {"count":1,"anchor_ms":1562332}_x000D_
</t>
  </si>
  <si>
    <t>2026-06-15 21:21:39</t>
  </si>
  <si>
    <t>2026-06-15 21:21:40</t>
  </si>
  <si>
    <t>2026-06-15 21:21:42</t>
  </si>
  <si>
    <t xml:space="preserve">  yaw_min=122.0 points=13 svg_len=1028</t>
  </si>
  <si>
    <t>2026-06-15 21:21:43</t>
  </si>
  <si>
    <t>2026-06-15 21:21:44</t>
  </si>
  <si>
    <t>2026-06-16 17:54:52</t>
  </si>
  <si>
    <t>Sun (local): rise=07:25 set=17:10 civDusk=17:38 astroDusk=18:41</t>
  </si>
  <si>
    <t>Moon (local): rise=(none in window) set=18:08 | TRUE arc rise=17/06 09:35 set=17/06 19:25</t>
  </si>
  <si>
    <t>GC times: rise=2026-06-16 16:50 transit=00:20 set=2026-06-17 07:55</t>
  </si>
  <si>
    <t>2026-06-16 17:54:53</t>
  </si>
  <si>
    <t>2026-06-16 17:54:55</t>
  </si>
  <si>
    <t>2026-06-16 17:54:56</t>
  </si>
  <si>
    <t>Init OK 17:54:56</t>
  </si>
  <si>
    <t>2026-06-16 17:54:57</t>
  </si>
  <si>
    <t>2026-06-16 17:54:59</t>
  </si>
  <si>
    <t>2026-06-16 17:55:02</t>
  </si>
  <si>
    <t>row 6 (viz 15) ASTRO base yaw=-157.0 pitch=0.0 -&gt; wrote L15/M15</t>
  </si>
  <si>
    <t>2026-06-16 17:55:03</t>
  </si>
  <si>
    <t>2026-06-16 17:55:13</t>
  </si>
  <si>
    <t>2026-06-16 17:55:19</t>
  </si>
  <si>
    <t>2026-06-16 17:55:24</t>
  </si>
  <si>
    <t>swept span = 44 deg (limit 450), headroom 406, OK=True</t>
  </si>
  <si>
    <t>2026-06-16 17:58:38</t>
  </si>
  <si>
    <t>GC at 17:58:38: az=117.4° alt=11.7° -&gt; yaw=117.4° pitch=11.7°</t>
  </si>
  <si>
    <t>row 6 (viz 15) ASTRO base yaw=117.4 pitch=11.7 -&gt; wrote L15/M15</t>
  </si>
  <si>
    <t>2026-06-16 17:58:42</t>
  </si>
  <si>
    <t>2026-06-16 17:58:44</t>
  </si>
  <si>
    <t>2026-06-16 17:58:48</t>
  </si>
  <si>
    <t>2026-06-16 17:58:59</t>
  </si>
  <si>
    <t xml:space="preserve">anchor UTC ms=1781598539000 -&gt; OK realtime anchored_x000D_
</t>
  </si>
  <si>
    <t>2026-06-16 17:59:02</t>
  </si>
  <si>
    <t>2026-06-16 17:59:03</t>
  </si>
  <si>
    <t xml:space="preserve">GET /exposure/load OK {"ok":true,"branch":"default","sstv":51,"ssiso":12,"srtv":49,"sriso":14,"tvc":20,"isoc":1600,"isob":100,"anchor":true,"t0ss":2933,"t0sr":-48386,"cross":5494,"cur_event":"sunset","trel_now":2933}_x000D_
</t>
  </si>
  <si>
    <t>Sun rise  yaw=61.4 pitch=-0.8</t>
  </si>
  <si>
    <t>2026-06-16 17:59:04</t>
  </si>
  <si>
    <t>MW rise 18:41 yaw=112.1 pitch=19.7</t>
  </si>
  <si>
    <t>MW mid  00:21 yaw=2.6 pitch=83.4</t>
  </si>
  <si>
    <t>MW end  05:51 yaw=249.4 pitch=22.1</t>
  </si>
  <si>
    <t>Moon set  18:08 yaw=303.9 pitch=-0.5</t>
  </si>
  <si>
    <t>GET http://192.168.1.97/settings/astropos?sry=61.45&amp;srp=-0.81&amp;ssy=298.52&amp;ssp=-0.81&amp;mry=112.14&amp;mrp=19.72&amp;mmy=2.63&amp;mmp=83.36&amp;mey=249.36&amp;mep=22.14&amp;mnsy=303.91&amp;mnsp=-0.50</t>
  </si>
  <si>
    <t xml:space="preserve">OK {"mask":123,"sun_rise":{"y":61.45,"p":-0.81},"sun_set":{"y":298.52,"p":-0.81},"moon_rise":{"y":0.00,"p":0.00},"moon_set":{"y":303.91,"p":-0.50},"mw_rise":{"y":112.14,"p":19.72},"mw_mid":{"y":2.63,"p":83.36},"mw_end":{"y":249.36,"p":22.14}}_x000D_
</t>
  </si>
  <si>
    <t>2026-06-16 17:59:05</t>
  </si>
  <si>
    <t xml:space="preserve">  idx=0 obj=W mode=F ts=0ms te=10800000ms offy=0.0 offp=37.0</t>
  </si>
  <si>
    <t>GET http://192.168.1.97/settings/trackplan?idx=0&amp;ts=0&amp;te=10800000&amp;obj=W&amp;mode=F&amp;offy=0.00&amp;offp=37.00&amp;acquire=0&amp;awp=1&amp;offms=0&amp;eh=0.00</t>
  </si>
  <si>
    <t xml:space="preserve">  OK {"count":1,"anchor_ms":274415}_x000D_
</t>
  </si>
  <si>
    <t>2026-06-16 17:59:06</t>
  </si>
  <si>
    <t>2026-06-16 17:59:07</t>
  </si>
  <si>
    <t>GC at 17:59:07: az=117.3° alt=11.8° -&gt; yaw=117.3° pitch=11.8°</t>
  </si>
  <si>
    <t>GC at 18:14:07: az=115.5° alt=14.6° -&gt; yaw=115.5° pitch=14.6°</t>
  </si>
  <si>
    <t>GC at 18:29:07: az=113.6° alt=17.4° -&gt; yaw=113.6° pitch=17.4°</t>
  </si>
  <si>
    <t>GC at 18:44:07: az=111.9° alt=20.2° -&gt; yaw=111.9° pitch=20.2°</t>
  </si>
  <si>
    <t>GC at 18:59:07: az=110.1° alt=23.0° -&gt; yaw=110.1° pitch=23.0°</t>
  </si>
  <si>
    <t>GC at 19:14:07: az=108.4° alt=25.9° -&gt; yaw=108.4° pitch=25.9°</t>
  </si>
  <si>
    <t>GC at 19:29:07: az=106.7° alt=28.8° -&gt; yaw=106.7° pitch=28.8°</t>
  </si>
  <si>
    <t>GC at 19:44:07: az=104.9° alt=31.8° -&gt; yaw=104.9° pitch=31.8°</t>
  </si>
  <si>
    <t>GC at 19:59:07: az=103.2° alt=34.7° -&gt; yaw=103.2° pitch=34.7°</t>
  </si>
  <si>
    <t>GC at 20:14:07: az=101.5° alt=37.7° -&gt; yaw=101.5° pitch=37.7°</t>
  </si>
  <si>
    <t>GC at 20:29:07: az=99.8° alt=40.7° -&gt; yaw=99.8° pitch=40.7°</t>
  </si>
  <si>
    <t>GC at 20:44:07: az=98.0° alt=43.7° -&gt; yaw=98.0° pitch=43.7°</t>
  </si>
  <si>
    <t>GC at 20:59:07: az=96.2° alt=46.8° -&gt; yaw=96.2° pitch=46.8°</t>
  </si>
  <si>
    <t xml:space="preserve">  yaw_min=96.2 points=13 svg_len=1016</t>
  </si>
  <si>
    <t xml:space="preserve">  GET chartsvg idx=6 last=1 (116 raw chars)</t>
  </si>
  <si>
    <t xml:space="preserve">    OK OK chartsvg idx=6 len=1016_x000D_
</t>
  </si>
  <si>
    <t>2026-06-16 17:59:08</t>
  </si>
  <si>
    <t>2026-06-16 18:00:00</t>
  </si>
  <si>
    <t>GC at 18:00:01: az=117.2° alt=12.0° -&gt; yaw=117.2° pitch=12.0°</t>
  </si>
  <si>
    <t>row 6 (viz 15) ASTRO base yaw=117.2 pitch=12.0 -&gt; wrote L15/M15</t>
  </si>
  <si>
    <t>2026-06-16 18:00:05</t>
  </si>
  <si>
    <t>2026-06-16 18:00:08</t>
  </si>
  <si>
    <t>2026-06-16 18:00:11</t>
  </si>
  <si>
    <t>2026-06-16 18:00:27</t>
  </si>
  <si>
    <t xml:space="preserve">anchor UTC ms=1781598627000 -&gt; OK realtime anchored_x000D_
</t>
  </si>
  <si>
    <t>2026-06-16 18:00:32</t>
  </si>
  <si>
    <t xml:space="preserve">GET /exposure/load OK {"ok":true,"branch":"default","sstv":51,"ssiso":12,"srtv":49,"sriso":14,"tvc":20,"isoc":1600,"isob":100,"anchor":true,"t0ss":3023,"t0sr":-48296,"cross":5494,"cur_event":"sunset","trel_now":3023}_x000D_
</t>
  </si>
  <si>
    <t xml:space="preserve">GET /exposure/target ss=60 sr=40 OK {"target":60,"mode":"brighten","ss":60,"sr":40,"pair":true}_x000D_
</t>
  </si>
  <si>
    <t>2026-06-16 18:00:35</t>
  </si>
  <si>
    <t xml:space="preserve">  OK {"count":1,"anchor_ms":364448}_x000D_
</t>
  </si>
  <si>
    <t>2026-06-16 18:00:36</t>
  </si>
  <si>
    <t>2026-06-16 18:00:37</t>
  </si>
  <si>
    <t>GC at 18:00:37: az=117.2° alt=12.1° -&gt; yaw=117.2° pitch=12.1°</t>
  </si>
  <si>
    <t>GC at 18:15:37: az=115.3° alt=14.8° -&gt; yaw=115.3° pitch=14.8°</t>
  </si>
  <si>
    <t>GC at 18:30:37: az=113.5° alt=17.6° -&gt; yaw=113.5° pitch=17.6°</t>
  </si>
  <si>
    <t>GC at 18:45:37: az=111.7° alt=20.5° -&gt; yaw=111.7° pitch=20.5°</t>
  </si>
  <si>
    <t>GC at 19:00:37: az=109.9° alt=23.3° -&gt; yaw=109.9° pitch=23.3°</t>
  </si>
  <si>
    <t>GC at 19:15:37: az=108.2° alt=26.2° -&gt; yaw=108.2° pitch=26.2°</t>
  </si>
  <si>
    <t>GC at 19:30:37: az=106.5° alt=29.1° -&gt; yaw=106.5° pitch=29.1°</t>
  </si>
  <si>
    <t>GC at 19:45:37: az=104.8° alt=32.1° -&gt; yaw=104.8° pitch=32.1°</t>
  </si>
  <si>
    <t>GC at 20:00:37: az=103.1° alt=35.0° -&gt; yaw=103.1° pitch=35.0°</t>
  </si>
  <si>
    <t>GC at 20:15:37: az=101.4° alt=38.0° -&gt; yaw=101.4° pitch=38.0°</t>
  </si>
  <si>
    <t>GC at 20:30:37: az=99.6° alt=41.0° -&gt; yaw=99.6° pitch=41.0°</t>
  </si>
  <si>
    <t>GC at 20:45:37: az=97.9° alt=44.0° -&gt; yaw=97.9° pitch=44.0°</t>
  </si>
  <si>
    <t>GC at 21:00:37: az=96.0° alt=47.1° -&gt; yaw=96.0° pitch=47.1°</t>
  </si>
  <si>
    <t xml:space="preserve">  yaw_min=96.0 points=13 svg_len=1024</t>
  </si>
  <si>
    <t>2026-06-16 18:00:38</t>
  </si>
  <si>
    <t>2026-06-16 18:00:39</t>
  </si>
  <si>
    <t>2026-06-16 19:22:46</t>
  </si>
  <si>
    <t>row 6 (viz 15) ASTRO base yaw=-178.3 pitch=0.0 -&gt; wrote L15/M15</t>
  </si>
  <si>
    <t>2026-06-16 19:22:52</t>
  </si>
  <si>
    <t>2026-06-16 19:22:56</t>
  </si>
  <si>
    <t>2026-06-16 19:22:59</t>
  </si>
  <si>
    <t>swept span = 220 deg (limit 450), headroom 230, OK=True</t>
  </si>
  <si>
    <t>2026-06-16 19:26:06</t>
  </si>
  <si>
    <t>row 6 (viz 15) ASTRO base yaw=-179.1 pitch=0.0 -&gt; wrote L15/M15</t>
  </si>
  <si>
    <t>row 7 (viz 16) ASTRO base yaw=120.8 pitch=0.0 -&gt; wrote L16/M16</t>
  </si>
  <si>
    <t>2026-06-16 19:26:11</t>
  </si>
  <si>
    <t>2026-06-16 19:26:38</t>
  </si>
  <si>
    <t>2026-06-16 19:26:41</t>
  </si>
  <si>
    <t>swept span = 279 deg (limit 450), headroom 171, OK=True</t>
  </si>
  <si>
    <t>2026-06-16 19:27:10</t>
  </si>
  <si>
    <t>row 6 (viz 15) ASTRO base yaw=-179.4 pitch=0.0 -&gt; wrote L15/M15</t>
  </si>
  <si>
    <t>row 7 (viz 16) ASTRO base yaw=-59.3 pitch=0.0 -&gt; wrote L16/M16</t>
  </si>
  <si>
    <t>2026-06-16 19:27:15</t>
  </si>
  <si>
    <t>2026-06-16 19:27:35</t>
  </si>
  <si>
    <t>2026-06-16 19:27:37</t>
  </si>
  <si>
    <t>swept span = 459 deg (limit 450), headroom -9, OK=False</t>
  </si>
  <si>
    <t>2026-06-16 19:27:42</t>
  </si>
  <si>
    <t>2026-06-16 19:28:13</t>
  </si>
  <si>
    <t>row 6 (viz 15) ASTRO base yaw=-179.6 pitch=0.0 -&gt; wrote L15/M15</t>
  </si>
  <si>
    <t>row 7 (viz 16) ASTRO base yaw=-59.5 pitch=0.0 -&gt; wrote L16/M16</t>
  </si>
  <si>
    <t>row 8 (viz 17) ASTRO base yaw=-100.1 pitch=0.0 -&gt; wrote L17/M17</t>
  </si>
  <si>
    <t>2026-06-16 19:28:19</t>
  </si>
  <si>
    <t>2026-06-16 19:28:38</t>
  </si>
  <si>
    <t>2026-06-16 19:28:40</t>
  </si>
  <si>
    <t>swept span = 349 deg (limit 450), headroom 101, OK=True</t>
  </si>
  <si>
    <t>2026-06-16 19:30:29</t>
  </si>
  <si>
    <t>row 6 (viz 15) ASTRO base yaw=179.8 pitch=0.0 -&gt; wrote L15/M15</t>
  </si>
  <si>
    <t>row 7 (viz 16) ASTRO base yaw=-59.8 pitch=0.0 -&gt; wrote L16/M16</t>
  </si>
  <si>
    <t>row 8 (viz 17) ASTRO base yaw=-100.5 pitch=0.0 -&gt; wrote L17/M17</t>
  </si>
  <si>
    <t>2026-06-16 19:30:34</t>
  </si>
  <si>
    <t>2026-06-16 19:33:42</t>
  </si>
  <si>
    <t>2026-06-16 19:33:45</t>
  </si>
  <si>
    <t>2026-06-16 19:34:07</t>
  </si>
  <si>
    <t>row 6 (viz 15) ASTRO base yaw=178.9 pitch=0.0 -&gt; wrote L15/M15</t>
  </si>
  <si>
    <t>row 7 (viz 16) ASTRO base yaw=-60.3 pitch=0.0 -&gt; wrote L16/M16</t>
  </si>
  <si>
    <t>row 8 (viz 17) ASTRO base yaw=-101.4 pitch=0.0 -&gt; wrote L17/M17</t>
  </si>
  <si>
    <t>2026-06-16 19:34:12</t>
  </si>
  <si>
    <t>2026-06-16 19:34:23</t>
  </si>
  <si>
    <t>2026-06-16 19:34:26</t>
  </si>
  <si>
    <t>2026-06-16 19:34:39</t>
  </si>
  <si>
    <t>row 6 (viz 15) ASTRO base yaw=178.8 pitch=0.0 -&gt; wrote L15/M15</t>
  </si>
  <si>
    <t>row 7 (viz 16) ASTRO base yaw=-60.4 pitch=0.0 -&gt; wrote L16/M16</t>
  </si>
  <si>
    <t>row 8 (viz 17) ASTRO base yaw=-60.4 pitch=0.0 -&gt; wrote L17/M17</t>
  </si>
  <si>
    <t>2026-06-16 19:34:44</t>
  </si>
  <si>
    <t>2026-06-16 19:35:01</t>
  </si>
  <si>
    <t>2026-06-16 19:35:04</t>
  </si>
  <si>
    <t>swept span = 359 deg (limit 450), headroom 91, OK=True</t>
  </si>
  <si>
    <t>2026-06-16 19:36:50</t>
  </si>
  <si>
    <t>row 6 (viz 15) ASTRO base yaw=178.2 pitch=0.0 -&gt; wrote L15/M15</t>
  </si>
  <si>
    <t>row 7 (viz 16) ASTRO base yaw=-60.7 pitch=0.0 -&gt; wrote L16/M16</t>
  </si>
  <si>
    <t>row 8 (viz 17) ASTRO base yaw=-60.7 pitch=0.0 -&gt; wrote L17/M17</t>
  </si>
  <si>
    <t>2026-06-16 19:36:55</t>
  </si>
  <si>
    <t>2026-06-16 19:37:12</t>
  </si>
  <si>
    <t>2026-06-16 19:37:15</t>
  </si>
  <si>
    <t>sun</t>
  </si>
  <si>
    <t>2026-06-16 19:49:03</t>
  </si>
  <si>
    <t>Sun at 19:49:04: az=277.7° alt=-31.4° -&gt; yaw=-82.3° pitch=-31.4°</t>
  </si>
  <si>
    <t>row 6 (viz 15) not-astro/False -&gt; L15/M15 blank</t>
  </si>
  <si>
    <t>2026-06-16 19:49:07</t>
  </si>
  <si>
    <t>2026-06-16 19:49:11</t>
  </si>
  <si>
    <t>2026-06-16 19:49:15</t>
  </si>
  <si>
    <t>swept span = 6 deg (limit 450), headroom 444, OK=True</t>
  </si>
  <si>
    <t>2026-06-16 19:49:33</t>
  </si>
  <si>
    <t>Sun at 19:49:33: az=277.6° alt=-31.5° -&gt; yaw=-82.4° pitch=-31.5°</t>
  </si>
  <si>
    <t>2026-06-16 19:49:39</t>
  </si>
  <si>
    <t>2026-06-16 19:49:43</t>
  </si>
  <si>
    <t>2026-06-16 19:49:46</t>
  </si>
  <si>
    <t>swept span = 18 deg (limit 450), headroom 432, OK=True</t>
  </si>
  <si>
    <t>2026-06-16 19:49:47</t>
  </si>
  <si>
    <t>2026-06-16 19:50:26</t>
  </si>
  <si>
    <t xml:space="preserve">anchor UTC ms=1781605226000 -&gt; OK realtime anchored_x000D_
</t>
  </si>
  <si>
    <t>2026-06-16 19:50:27</t>
  </si>
  <si>
    <t>2026-06-16 19:50:28</t>
  </si>
  <si>
    <t xml:space="preserve">GET /exposure/load OK {"ok":true,"branch":"default","sstv":51,"ssiso":12,"srtv":49,"sriso":14,"tvc":20,"isoc":1600,"isob":100,"anchor":true,"t0ss":9619,"t0sr":-41700,"cross":5494,"cur_event":"sunrise","trel_now":-32768}_x000D_
</t>
  </si>
  <si>
    <t>2026-06-16 19:50:29</t>
  </si>
  <si>
    <t>2026-06-16 19:50:30</t>
  </si>
  <si>
    <t xml:space="preserve">  idx=0 obj=S mode=F ts=0ms te=7200000ms offy=0.0 offp=0.0</t>
  </si>
  <si>
    <t>GET http://192.168.1.97/settings/trackplan?idx=0&amp;ts=0&amp;te=7200000&amp;obj=S&amp;mode=F&amp;offy=0.00&amp;offp=0.00&amp;acquire=0&amp;awp=1&amp;offms=0&amp;eh=0.00</t>
  </si>
  <si>
    <t xml:space="preserve">  OK {"count":1,"anchor_ms":6274574}_x000D_
</t>
  </si>
  <si>
    <t>2026-06-16 19:50:31</t>
  </si>
  <si>
    <t>sun seg 0 pushed (ts=-299 te=1651)</t>
  </si>
  <si>
    <t>sun seg 1 pushed (ts=1651 te=3601)</t>
  </si>
  <si>
    <t>sun seg 2 pushed (ts=3601 te=5551)</t>
  </si>
  <si>
    <t>sun seg 3 pushed (ts=5551 te=7501)</t>
  </si>
  <si>
    <t>2026-06-16 19:50:32</t>
  </si>
  <si>
    <t>Sun at 19:50:33: az=277.5° alt=-31.7° -&gt; yaw=-82.5° pitch=-31.7°</t>
  </si>
  <si>
    <t>Sun at 20:00:33: az=276.2° alt=-33.7° -&gt; yaw=-83.8° pitch=-33.7°</t>
  </si>
  <si>
    <t>Sun at 20:10:33: az=274.9° alt=-35.7° -&gt; yaw=-85.1° pitch=-35.7°</t>
  </si>
  <si>
    <t>Sun at 20:20:33: az=273.5° alt=-37.7° -&gt; yaw=-86.5° pitch=-37.7°</t>
  </si>
  <si>
    <t>Sun at 20:30:33: az=272.2° alt=-39.8° -&gt; yaw=-87.8° pitch=-39.8°</t>
  </si>
  <si>
    <t>Sun at 20:40:33: az=270.8° alt=-41.8° -&gt; yaw=-89.2° pitch=-41.8°</t>
  </si>
  <si>
    <t>Sun at 20:50:33: az=269.3° alt=-43.8° -&gt; yaw=-90.7° pitch=-43.8°</t>
  </si>
  <si>
    <t>Sun at 21:00:33: az=267.8° alt=-45.9° -&gt; yaw=-92.2° pitch=-45.9°</t>
  </si>
  <si>
    <t>Sun at 21:10:33: az=266.2° alt=-47.9° -&gt; yaw=-93.8° pitch=-47.9°</t>
  </si>
  <si>
    <t>Sun at 21:20:33: az=264.6° alt=-49.9° -&gt; yaw=-95.4° pitch=-49.9°</t>
  </si>
  <si>
    <t>Sun at 21:30:33: az=262.9° alt=-51.9° -&gt; yaw=-97.1° pitch=-51.9°</t>
  </si>
  <si>
    <t>Sun at 21:40:33: az=261.0° alt=-53.9° -&gt; yaw=-99.0° pitch=-53.9°</t>
  </si>
  <si>
    <t>Sun at 21:50:33: az=259.1° alt=-55.9° -&gt; yaw=-100.9° pitch=-55.9°</t>
  </si>
  <si>
    <t xml:space="preserve">  GP track sun: 0 pts over 120 min</t>
  </si>
  <si>
    <t xml:space="preserve">  no chartable points found</t>
  </si>
  <si>
    <t>2026-06-16 19:50:33</t>
  </si>
  <si>
    <t>2026-06-16 20:02:52</t>
  </si>
  <si>
    <t xml:space="preserve">anchor UTC ms=1781605972000 -&gt; OK realtime anchored_x000D_
</t>
  </si>
  <si>
    <t>2026-06-16 20:02:53</t>
  </si>
  <si>
    <t xml:space="preserve">GET /exposure/load OK {"ok":true,"branch":"default","sstv":51,"ssiso":12,"srtv":49,"sriso":14,"tvc":20,"isoc":1600,"isob":100,"anchor":true,"t0ss":10364,"t0sr":-40955,"cross":5494,"cur_event":"sunrise","trel_now":-32768}_x000D_
</t>
  </si>
  <si>
    <t>2026-06-16 20:02:54</t>
  </si>
  <si>
    <t>2026-06-16 20:02:55</t>
  </si>
  <si>
    <t xml:space="preserve">  OK {"count":1,"anchor_ms":518075}_x000D_
</t>
  </si>
  <si>
    <t>2026-06-16 20:02:56</t>
  </si>
  <si>
    <t>sun seg 0 pushed (ts=-300 te=1650)</t>
  </si>
  <si>
    <t>sun seg 1 pushed (ts=1650 te=3600)</t>
  </si>
  <si>
    <t>sun seg 2 pushed (ts=3600 te=5550)</t>
  </si>
  <si>
    <t>sun seg 3 pushed (ts=5550 te=7500)</t>
  </si>
  <si>
    <t>2026-06-16 20:02:57</t>
  </si>
  <si>
    <t>Sun at 20:02:57: az=275.9° alt=-34.2° -&gt; yaw=-84.1° pitch=-34.2°</t>
  </si>
  <si>
    <t>Sun at 20:12:57: az=274.6° alt=-36.2° -&gt; yaw=-85.4° pitch=-36.2°</t>
  </si>
  <si>
    <t>Sun at 20:22:57: az=273.2° alt=-38.2° -&gt; yaw=-86.8° pitch=-38.2°</t>
  </si>
  <si>
    <t>Sun at 20:32:57: az=271.8° alt=-40.2° -&gt; yaw=-88.2° pitch=-40.2°</t>
  </si>
  <si>
    <t>Sun at 20:42:57: az=270.4° alt=-42.3° -&gt; yaw=-89.6° pitch=-42.3°</t>
  </si>
  <si>
    <t>Sun at 20:52:57: az=268.9° alt=-44.3° -&gt; yaw=-91.1° pitch=-44.3°</t>
  </si>
  <si>
    <t>Sun at 21:02:57: az=267.4° alt=-46.3° -&gt; yaw=-92.6° pitch=-46.3°</t>
  </si>
  <si>
    <t>Sun at 21:12:57: az=265.8° alt=-48.4° -&gt; yaw=-94.2° pitch=-48.4°</t>
  </si>
  <si>
    <t>Sun at 21:22:57: az=264.2° alt=-50.4° -&gt; yaw=-95.8° pitch=-50.4°</t>
  </si>
  <si>
    <t>Sun at 21:32:57: az=262.4° alt=-52.4° -&gt; yaw=-97.6° pitch=-52.4°</t>
  </si>
  <si>
    <t>Sun at 21:42:57: az=260.6° alt=-54.4° -&gt; yaw=-99.4° pitch=-54.4°</t>
  </si>
  <si>
    <t>Sun at 21:52:57: az=258.6° alt=-56.4° -&gt; yaw=-101.4° pitch=-56.4°</t>
  </si>
  <si>
    <t>Sun at 22:02:57: az=256.4° alt=-58.4° -&gt; yaw=-103.6° pitch=-58.4°</t>
  </si>
  <si>
    <t>2026-06-16 20:02:58</t>
  </si>
  <si>
    <t xml:space="preserve">  NOTE row 6: astro 'sun' - skipped (deferred)</t>
  </si>
  <si>
    <t xml:space="preserve">  R10: folded 1 track sweep(s) from Python -&gt; used=18.4 headroom=431.6</t>
  </si>
  <si>
    <t xml:space="preserve">  min=-100.8 max=-82.4 used=18.4 headroom=431.6</t>
  </si>
  <si>
    <t xml:space="preserve">  points=1 svg_len=554</t>
  </si>
  <si>
    <t xml:space="preserve">  GET /settings/cablesvg idx=3 last=1 (104 chars)</t>
  </si>
  <si>
    <t>--- end (REAL PUSH, 4 chunk(s)) ---</t>
  </si>
  <si>
    <t>2026-06-16 20:02:59</t>
  </si>
  <si>
    <t>2026-06-16 20:04:18</t>
  </si>
  <si>
    <t>Sun at 20:04:19: az=275.7° alt=-34.4° -&gt; yaw=-84.3° pitch=-34.4°</t>
  </si>
  <si>
    <t>2026-06-16 20:04:22</t>
  </si>
  <si>
    <t>2026-06-16 20:04:25</t>
  </si>
  <si>
    <t>2026-06-16 20:04:28</t>
  </si>
  <si>
    <t>swept span = 20 deg (limit 450), headroom 430, OK=True</t>
  </si>
  <si>
    <t>2026-06-16 20:04:36</t>
  </si>
  <si>
    <t xml:space="preserve">anchor UTC ms=1781606076000 -&gt; OK realtime anchored_x000D_
</t>
  </si>
  <si>
    <t>2026-06-16 20:04:38</t>
  </si>
  <si>
    <t xml:space="preserve">GET /exposure/load OK {"ok":true,"branch":"default","sstv":51,"ssiso":12,"srtv":49,"sriso":14,"tvc":20,"isoc":1600,"isob":100,"anchor":true,"t0ss":10469,"t0sr":-40850,"cross":5494,"cur_event":"sunrise","trel_now":-32768}_x000D_
</t>
  </si>
  <si>
    <t>2026-06-16 20:04:39</t>
  </si>
  <si>
    <t xml:space="preserve">  OK {"count":1,"anchor_ms":622216}_x000D_
</t>
  </si>
  <si>
    <t>2026-06-16 20:04:40</t>
  </si>
  <si>
    <t>2026-06-16 20:04:41</t>
  </si>
  <si>
    <t>Sun at 20:04:42: az=275.7° alt=-34.5° -&gt; yaw=-84.3° pitch=-34.5°</t>
  </si>
  <si>
    <t>Sun at 20:14:42: az=274.3° alt=-36.5° -&gt; yaw=-85.7° pitch=-36.5°</t>
  </si>
  <si>
    <t>Sun at 20:24:42: az=273.0° alt=-38.6° -&gt; yaw=-87.0° pitch=-38.6°</t>
  </si>
  <si>
    <t>Sun at 20:34:42: az=271.6° alt=-40.6° -&gt; yaw=-88.4° pitch=-40.6°</t>
  </si>
  <si>
    <t>Sun at 20:44:42: az=270.2° alt=-42.6° -&gt; yaw=-89.8° pitch=-42.6°</t>
  </si>
  <si>
    <t>Sun at 20:54:42: az=268.7° alt=-44.7° -&gt; yaw=-91.3° pitch=-44.7°</t>
  </si>
  <si>
    <t>Sun at 21:04:42: az=267.2° alt=-46.7° -&gt; yaw=-92.8° pitch=-46.7°</t>
  </si>
  <si>
    <t>Sun at 21:14:42: az=265.6° alt=-48.7° -&gt; yaw=-94.4° pitch=-48.7°</t>
  </si>
  <si>
    <t>Sun at 21:24:42: az=263.9° alt=-50.7° -&gt; yaw=-96.1° pitch=-50.7°</t>
  </si>
  <si>
    <t>Sun at 21:34:42: az=262.1° alt=-52.8° -&gt; yaw=-97.9° pitch=-52.8°</t>
  </si>
  <si>
    <t>Sun at 21:44:42: az=260.2° alt=-54.8° -&gt; yaw=-99.8° pitch=-54.8°</t>
  </si>
  <si>
    <t>Sun at 21:54:42: az=258.2° alt=-56.8° -&gt; yaw=-101.8° pitch=-56.8°</t>
  </si>
  <si>
    <t>Sun at 22:04:42: az=256.0° alt=-58.7° -&gt; yaw=-104.0° pitch=-58.7°</t>
  </si>
  <si>
    <t>2026-06-16 20:04:42</t>
  </si>
  <si>
    <t xml:space="preserve">  R10: folded 1 track sweep(s) from Python -&gt; used=19.6 headroom=430.4</t>
  </si>
  <si>
    <t xml:space="preserve">  min=-103.9 max=-84.3 used=19.6 headroom=430.4</t>
  </si>
  <si>
    <t>2026-06-16 20:04:43</t>
  </si>
  <si>
    <t>2026-06-16 20:05:21</t>
  </si>
  <si>
    <t>anchor FAILED HTTP 0 url=http://192.168.1.97/settings/realtime?ms=1781606121000</t>
  </si>
  <si>
    <t>2026-06-16 20:05:24</t>
  </si>
  <si>
    <t>ABORT: cart /status did not respond at http://192.168.1.97</t>
  </si>
  <si>
    <t>2026-06-16 20:05:25</t>
  </si>
  <si>
    <t>GET /exposure/target ss=60 sr=40 HTTP 0</t>
  </si>
  <si>
    <t xml:space="preserve">HTTP 0 </t>
  </si>
  <si>
    <t>2026-06-16 20:05:26</t>
  </si>
  <si>
    <t>ABORT: cart /status no response at http://192.168.1.97</t>
  </si>
  <si>
    <t>2026-06-16 20:05:27</t>
  </si>
  <si>
    <t>2026-06-16 20:05:28</t>
  </si>
  <si>
    <t>Sun at 20:05:29: az=275.6° alt=-34.7° -&gt; yaw=-84.4° pitch=-34.7°</t>
  </si>
  <si>
    <t>Sun at 20:15:29: az=274.2° alt=-36.7° -&gt; yaw=-85.8° pitch=-36.7°</t>
  </si>
  <si>
    <t>Sun at 20:25:29: az=272.9° alt=-38.7° -&gt; yaw=-87.1° pitch=-38.7°</t>
  </si>
  <si>
    <t>Sun at 20:35:29: az=271.5° alt=-40.8° -&gt; yaw=-88.5° pitch=-40.8°</t>
  </si>
  <si>
    <t>Sun at 20:45:29: az=270.0° alt=-42.8° -&gt; yaw=-90.0° pitch=-42.8°</t>
  </si>
  <si>
    <t>Sun at 20:55:29: az=268.6° alt=-44.8° -&gt; yaw=-91.4° pitch=-44.8°</t>
  </si>
  <si>
    <t>Sun at 21:05:29: az=267.0° alt=-46.9° -&gt; yaw=-93.0° pitch=-46.9°</t>
  </si>
  <si>
    <t>Sun at 21:15:29: az=265.4° alt=-48.9° -&gt; yaw=-94.6° pitch=-48.9°</t>
  </si>
  <si>
    <t>Sun at 21:25:29: az=263.7° alt=-50.9° -&gt; yaw=-96.3° pitch=-50.9°</t>
  </si>
  <si>
    <t>Sun at 21:35:29: az=262.0° alt=-52.9° -&gt; yaw=-98.0° pitch=-52.9°</t>
  </si>
  <si>
    <t>Sun at 21:45:29: az=260.1° alt=-54.9° -&gt; yaw=-99.9° pitch=-54.9°</t>
  </si>
  <si>
    <t>Sun at 21:55:29: az=258.0° alt=-56.9° -&gt; yaw=-102.0° pitch=-56.9°</t>
  </si>
  <si>
    <t>Sun at 22:05:29: az=255.9° alt=-58.9° -&gt; yaw=-104.1° pitch=-58.9°</t>
  </si>
  <si>
    <t>2026-06-16 20:05:29</t>
  </si>
  <si>
    <t xml:space="preserve">    HTTP 0</t>
  </si>
  <si>
    <t>2026-06-16 20:05:36</t>
  </si>
  <si>
    <t xml:space="preserve">anchor UTC ms=1781606136000 -&gt; OK realtime anchored_x000D_
</t>
  </si>
  <si>
    <t>2026-06-16 20:05:38</t>
  </si>
  <si>
    <t xml:space="preserve">GET /exposure/load OK {"ok":true,"branch":"default","sstv":51,"ssiso":12,"srtv":49,"sriso":14,"tvc":20,"isoc":1600,"isob":100,"anchor":true,"t0ss":10529,"t0sr":-40790,"cross":5494,"cur_event":"sunrise","trel_now":-32768}_x000D_
</t>
  </si>
  <si>
    <t>2026-06-16 20:05:39</t>
  </si>
  <si>
    <t xml:space="preserve">  OK {"count":1,"anchor_ms":28706}_x000D_
</t>
  </si>
  <si>
    <t>2026-06-16 20:05:40</t>
  </si>
  <si>
    <t>2026-06-16 20:05:41</t>
  </si>
  <si>
    <t>Sun at 20:05:42: az=275.5° alt=-34.7° -&gt; yaw=-84.5° pitch=-34.7°</t>
  </si>
  <si>
    <t>Sun at 20:15:42: az=274.2° alt=-36.7° -&gt; yaw=-85.8° pitch=-36.7°</t>
  </si>
  <si>
    <t>Sun at 20:25:42: az=272.8° alt=-38.8° -&gt; yaw=-87.2° pitch=-38.8°</t>
  </si>
  <si>
    <t>Sun at 20:35:42: az=271.5° alt=-40.8° -&gt; yaw=-88.5° pitch=-40.8°</t>
  </si>
  <si>
    <t>Sun at 20:45:42: az=270.0° alt=-42.8° -&gt; yaw=-90.0° pitch=-42.8°</t>
  </si>
  <si>
    <t>Sun at 20:55:42: az=268.5° alt=-44.9° -&gt; yaw=-91.5° pitch=-44.9°</t>
  </si>
  <si>
    <t>Sun at 21:05:42: az=267.0° alt=-46.9° -&gt; yaw=-93.0° pitch=-46.9°</t>
  </si>
  <si>
    <t>Sun at 21:15:42: az=265.4° alt=-48.9° -&gt; yaw=-94.6° pitch=-48.9°</t>
  </si>
  <si>
    <t>Sun at 21:25:42: az=263.7° alt=-50.9° -&gt; yaw=-96.3° pitch=-50.9°</t>
  </si>
  <si>
    <t>Sun at 21:35:42: az=261.9° alt=-53.0° -&gt; yaw=-98.1° pitch=-53.0°</t>
  </si>
  <si>
    <t>Sun at 21:45:42: az=260.0° alt=-55.0° -&gt; yaw=-100.0° pitch=-55.0°</t>
  </si>
  <si>
    <t>Sun at 21:55:42: az=258.0° alt=-57.0° -&gt; yaw=-102.0° pitch=-57.0°</t>
  </si>
  <si>
    <t>Sun at 22:05:42: az=255.8° alt=-58.9° -&gt; yaw=-104.2° pitch=-58.9°</t>
  </si>
  <si>
    <t>2026-06-16 20:05:42</t>
  </si>
  <si>
    <t>2026-06-16 20:05:43</t>
  </si>
  <si>
    <t>2026-06-16 20:11:09</t>
  </si>
  <si>
    <t>Sun at 20:11:09: az=274.8° alt=-35.8° -&gt; yaw=-85.2° pitch=-35.8°</t>
  </si>
  <si>
    <t>2026-06-16 20:11:14</t>
  </si>
  <si>
    <t>2026-06-16 20:11:20</t>
  </si>
  <si>
    <t>2026-06-16 20:11:24</t>
  </si>
  <si>
    <t>swept span = 243 deg (limit 450), headroom 207, OK=True</t>
  </si>
  <si>
    <t>2026-06-16 20:11:35</t>
  </si>
  <si>
    <t xml:space="preserve">anchor UTC ms=1781606495000 -&gt; OK realtime anchored_x000D_
</t>
  </si>
  <si>
    <t>2026-06-16 20:11:37</t>
  </si>
  <si>
    <t xml:space="preserve">GET /exposure/load OK {"ok":true,"branch":"default","sstv":51,"ssiso":12,"srtv":49,"sriso":14,"tvc":20,"isoc":1600,"isob":100,"anchor":true,"t0ss":10888,"t0sr":-40431,"cross":5494,"cur_event":"sunrise","trel_now":-32768}_x000D_
</t>
  </si>
  <si>
    <t>2026-06-16 20:11:38</t>
  </si>
  <si>
    <t xml:space="preserve">  idx=0 obj=S mode=F ts=0ms te=50400000ms offy=0.0 offp=0.0</t>
  </si>
  <si>
    <t>GET http://192.168.1.97/settings/trackplan?idx=0&amp;ts=0&amp;te=50400000&amp;obj=S&amp;mode=F&amp;offy=0.00&amp;offp=0.00&amp;acquire=0&amp;awp=1&amp;offms=0&amp;eh=0.00</t>
  </si>
  <si>
    <t xml:space="preserve">  OK {"count":1,"anchor_ms":59267}_x000D_
</t>
  </si>
  <si>
    <t>2026-06-16 20:11:39</t>
  </si>
  <si>
    <t>sun seg 0 pushed (ts=-299 te=12451)</t>
  </si>
  <si>
    <t>sun seg 1 pushed (ts=12451 te=25201)</t>
  </si>
  <si>
    <t>sun seg 2 pushed (ts=25201 te=37951)</t>
  </si>
  <si>
    <t>sun seg 3 pushed (ts=37951 te=50701)</t>
  </si>
  <si>
    <t>2026-06-16 20:11:40</t>
  </si>
  <si>
    <t>Sun at 20:11:41: az=274.7° alt=-35.9° -&gt; yaw=-85.3° pitch=-35.9°</t>
  </si>
  <si>
    <t>Sun at 21:21:41: az=264.4° alt=-50.1° -&gt; yaw=-95.6° pitch=-50.1°</t>
  </si>
  <si>
    <t>Sun at 22:31:41: az=249.1° alt=-64.0° -&gt; yaw=-110.9° pitch=-64.0°</t>
  </si>
  <si>
    <t>Sun at 23:41:41: az=214.9° alt=-75.4° -&gt; yaw=-145.1° pitch=-75.4°</t>
  </si>
  <si>
    <t>Sun at 00:51:41: az=146.8° alt=-75.7° -&gt; yaw=146.8° pitch=-75.7°</t>
  </si>
  <si>
    <t>Sun at 02:01:41: az=111.5° alt=-64.4° -&gt; yaw=111.5° pitch=-64.4°</t>
  </si>
  <si>
    <t>Sun at 03:11:41: az=96.0° alt=-50.6° -&gt; yaw=96.0° pitch=-50.6°</t>
  </si>
  <si>
    <t>Sun at 04:21:41: az=85.5° alt=-36.4° -&gt; yaw=85.5° pitch=-36.4°</t>
  </si>
  <si>
    <t>Sun at 05:31:41: az=76.5° alt=-22.3° -&gt; yaw=76.5° pitch=-22.3°</t>
  </si>
  <si>
    <t>Sun at 06:41:41: az=67.5° alt=-8.8° -&gt; yaw=67.5° pitch=-8.8°</t>
  </si>
  <si>
    <t>Sun at 07:51:41: az=57.6° alt=3.8° -&gt; yaw=57.6° pitch=3.8°</t>
  </si>
  <si>
    <t>Sun at 09:01:41: az=45.8° alt=14.9° -&gt; yaw=45.8° pitch=14.9°</t>
  </si>
  <si>
    <t>Sun at 10:11:41: az=31.7° alt=23.9° -&gt; yaw=31.7° pitch=23.9°</t>
  </si>
  <si>
    <t xml:space="preserve">  GP track sun: 3 pts over 840 min</t>
  </si>
  <si>
    <t xml:space="preserve">  yaw_min=31.7 points=3 svg_len=448</t>
  </si>
  <si>
    <t>2026-06-16 20:11:41</t>
  </si>
  <si>
    <t xml:space="preserve">  GET chartsvg idx=2 last=1 (148 raw chars)</t>
  </si>
  <si>
    <t xml:space="preserve">    OK OK chartsvg idx=2 len=448_x000D_
</t>
  </si>
  <si>
    <t>--- PushChartToCart end (REAL PUSH, 3 chunk(s)) ---</t>
  </si>
  <si>
    <t>2026-06-16 20:11:42</t>
  </si>
  <si>
    <t xml:space="preserve">  R10: folded 1 track sweep(s) from Python -&gt; used=243.0 headroom=207.0</t>
  </si>
  <si>
    <t xml:space="preserve">  min=-328.2 max=-85.2 used=243.0 headroom=207.0</t>
  </si>
  <si>
    <t xml:space="preserve">  points=1 svg_len=557</t>
  </si>
  <si>
    <t xml:space="preserve">  GET /settings/cablesvg idx=3 last=1 (107 chars)</t>
  </si>
  <si>
    <t>2026-06-16 20:13:57</t>
  </si>
  <si>
    <t xml:space="preserve">anchor UTC ms=1781606637000 -&gt; OK realtime anchored_x000D_
</t>
  </si>
  <si>
    <t>2026-06-16 20:13:58</t>
  </si>
  <si>
    <t xml:space="preserve">GET /exposure/load OK {"ok":true,"branch":"default","sstv":51,"ssiso":12,"srtv":49,"sriso":14,"tvc":20,"isoc":1600,"isob":100,"anchor":true,"t0ss":11029,"t0sr":-40290,"cross":5494,"cur_event":"sunrise","trel_now":-32768}_x000D_
</t>
  </si>
  <si>
    <t>2026-06-16 20:13:59</t>
  </si>
  <si>
    <t xml:space="preserve">  OK {"count":1,"anchor_ms":200279}_x000D_
</t>
  </si>
  <si>
    <t>2026-06-16 20:14:00</t>
  </si>
  <si>
    <t>sun seg 0 pushed (ts=-300 te=12450)</t>
  </si>
  <si>
    <t>sun seg 1 pushed (ts=12450 te=25200)</t>
  </si>
  <si>
    <t>sun seg 2 pushed (ts=25200 te=37950)</t>
  </si>
  <si>
    <t>sun seg 3 pushed (ts=37950 te=50700)</t>
  </si>
  <si>
    <t>2026-06-16 20:14:01</t>
  </si>
  <si>
    <t>Sun at 20:14:02: az=274.4° alt=-36.4° -&gt; yaw=-85.6° pitch=-36.4°</t>
  </si>
  <si>
    <t>Sun at 21:24:02: az=264.0° alt=-50.6° -&gt; yaw=-96.0° pitch=-50.6°</t>
  </si>
  <si>
    <t>Sun at 22:34:02: az=248.4° alt=-64.4° -&gt; yaw=-111.6° pitch=-64.4°</t>
  </si>
  <si>
    <t>Sun at 23:44:02: az=213.0° alt=-75.7° -&gt; yaw=-147.0° pitch=-75.7°</t>
  </si>
  <si>
    <t>Sun at 00:54:02: az=144.9° alt=-75.4° -&gt; yaw=144.9° pitch=-75.4°</t>
  </si>
  <si>
    <t>Sun at 02:04:02: az=110.8° alt=-63.9° -&gt; yaw=110.8° pitch=-63.9°</t>
  </si>
  <si>
    <t>Sun at 03:14:02: az=95.6° alt=-50.1° -&gt; yaw=95.6° pitch=-50.1°</t>
  </si>
  <si>
    <t>Sun at 04:24:02: az=85.2° alt=-35.9° -&gt; yaw=85.2° pitch=-35.9°</t>
  </si>
  <si>
    <t>Sun at 05:34:02: az=76.2° alt=-21.9° -&gt; yaw=76.2° pitch=-21.9°</t>
  </si>
  <si>
    <t>Sun at 06:44:02: az=67.2° alt=-8.4° -&gt; yaw=67.2° pitch=-8.4°</t>
  </si>
  <si>
    <t>Sun at 07:54:02: az=57.2° alt=4.2° -&gt; yaw=57.2° pitch=4.2°</t>
  </si>
  <si>
    <t>Sun at 09:04:02: az=45.4° alt=15.3° -&gt; yaw=45.4° pitch=15.3°</t>
  </si>
  <si>
    <t>Sun at 10:14:02: az=31.2° alt=24.1° -&gt; yaw=31.2° pitch=24.1°</t>
  </si>
  <si>
    <t xml:space="preserve">  yaw_min=31.2 points=3 svg_len=448</t>
  </si>
  <si>
    <t>2026-06-16 20:14:02</t>
  </si>
  <si>
    <t>2026-06-16 20:14:03</t>
  </si>
  <si>
    <t>2026-06-16 20:18:52</t>
  </si>
  <si>
    <t>2026-06-16 20:18:53</t>
  </si>
  <si>
    <t xml:space="preserve">anchor UTC ms=1781606932000 -&gt; OK realtime anchored_x000D_
</t>
  </si>
  <si>
    <t>2026-06-16 20:18:55</t>
  </si>
  <si>
    <t xml:space="preserve">GET /exposure/load OK {"ok":true,"branch":"default","sstv":51,"ssiso":12,"srtv":49,"sriso":14,"tvc":20,"isoc":1600,"isob":100,"anchor":true,"t0ss":11326,"t0sr":-39993,"cross":5494,"cur_event":"sunrise","trel_now":-32768}_x000D_
</t>
  </si>
  <si>
    <t>2026-06-16 20:18:56</t>
  </si>
  <si>
    <t>2026-06-16 20:18:57</t>
  </si>
  <si>
    <t xml:space="preserve">  OK {"count":1,"anchor_ms":498035}_x000D_
</t>
  </si>
  <si>
    <t>2026-06-16 20:18:58</t>
  </si>
  <si>
    <t>2026-06-16 20:18:59</t>
  </si>
  <si>
    <t>Sun at 20:18:59: az=273.8° alt=-37.4° -&gt; yaw=-86.2° pitch=-37.4°</t>
  </si>
  <si>
    <t>Sun at 21:28:59: az=263.1° alt=-51.6° -&gt; yaw=-96.9° pitch=-51.6°</t>
  </si>
  <si>
    <t>Sun at 22:38:59: az=246.9° alt=-65.4° -&gt; yaw=-113.1° pitch=-65.4°</t>
  </si>
  <si>
    <t>Sun at 23:48:59: az=208.9° alt=-76.2° -&gt; yaw=-151.1° pitch=-76.2°</t>
  </si>
  <si>
    <t>Sun at 00:58:59: az=141.2° alt=-74.8° -&gt; yaw=141.2° pitch=-74.8°</t>
  </si>
  <si>
    <t>Sun at 02:08:59: az=109.4° alt=-63.0° -&gt; yaw=109.4° pitch=-63.0°</t>
  </si>
  <si>
    <t>Sun at 03:18:59: az=94.7° alt=-49.1° -&gt; yaw=94.7° pitch=-49.1°</t>
  </si>
  <si>
    <t>Sun at 04:28:59: az=84.6° alt=-34.9° -&gt; yaw=84.6° pitch=-34.9°</t>
  </si>
  <si>
    <t>Sun at 05:38:59: az=75.6° alt=-20.9° -&gt; yaw=75.6° pitch=-20.9°</t>
  </si>
  <si>
    <t>Sun at 06:48:59: az=66.5° alt=-7.5° -&gt; yaw=66.5° pitch=-7.5°</t>
  </si>
  <si>
    <t>Sun at 07:58:59: az=56.4° alt=5.0° -&gt; yaw=56.4° pitch=5.0°</t>
  </si>
  <si>
    <t>Sun at 09:08:59: az=44.5° alt=16.0° -&gt; yaw=44.5° pitch=16.0°</t>
  </si>
  <si>
    <t>Sun at 10:18:59: az=30.0° alt=24.6° -&gt; yaw=30.0° pitch=24.6°</t>
  </si>
  <si>
    <t xml:space="preserve">  GP track sun: 13 pts over 840 min</t>
  </si>
  <si>
    <t xml:space="preserve">  yaw_min=-151.1 points=13 svg_len=1056</t>
  </si>
  <si>
    <t xml:space="preserve">  GET chartsvg idx=7 last=1 (6 raw chars)</t>
  </si>
  <si>
    <t xml:space="preserve">    OK OK chartsvg idx=7 len=1056_x000D_
</t>
  </si>
  <si>
    <t>2026-06-16 20:19:00</t>
  </si>
  <si>
    <t>2026-06-16 20:19:01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</si>
</sst>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hh:mm:ss"/>
    <numFmt numFmtId="166" formatCode="hh:mm"/>
    <numFmt numFmtId="167" formatCode="[$-F800]dddd\,\ mmmm\ dd\,\ yyyy"/>
    <numFmt numFmtId="168" formatCode="0.000"/>
    <numFmt numFmtId="169" formatCode="[$-F400]h:mm:ss\ AM/PM"/>
    <numFmt numFmtId="170" formatCode="_-* #,##0_-;\-* #,##0_-;_-* &quot;-&quot;??_-;_-@_-"/>
    <numFmt numFmtId="171" formatCode="_(* #,##0_);_(* \(#,##0\);_(* &quot;-&quot;??_);_(@_)"/>
  </numFmts>
  <fonts count="30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4"/>
      <name val="Cambria"/>
      <charset val="1"/>
    </font>
    <font>
      <b/>
      <sz val="11"/>
      <name val="Cambria"/>
      <charset val="1"/>
    </font>
    <font>
      <b/>
      <sz val="11"/>
      <name val="Calibri"/>
    </font>
    <font>
      <b/>
      <i/>
      <sz val="11"/>
      <name val="Cambria"/>
      <charset val="1"/>
    </font>
    <font>
      <sz val="11"/>
      <name val="Calibri"/>
    </font>
    <font>
      <sz val="10"/>
      <color rgb="FF000000"/>
      <name val="Arial Unicode MS"/>
    </font>
    <font>
      <b/>
      <i/>
      <sz val="11"/>
      <name val="Cambria"/>
      <family val="1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6E5C8"/>
        <bgColor rgb="FFDDDDDD"/>
      </patternFill>
    </fill>
    <fill>
      <patternFill patternType="solid">
        <fgColor rgb="FFE0E0E0"/>
      </patternFill>
    </fill>
    <fill>
      <patternFill patternType="solid">
        <fgColor rgb="FFF5F5F5"/>
        <bgColor rgb="FFF0F0F0"/>
      </patternFill>
    </fill>
    <fill>
      <patternFill patternType="solid">
        <fgColor rgb="FFDDDDDD"/>
        <bgColor rgb="FFE5D8C8"/>
      </patternFill>
    </fill>
    <fill>
      <patternFill patternType="solid">
        <fgColor rgb="FFF5F5F5"/>
      </patternFill>
    </fill>
    <fill>
      <patternFill patternType="solid">
        <fgColor rgb="FFDDDDDD"/>
      </patternFill>
    </fill>
    <fill>
      <patternFill patternType="solid">
        <fgColor rgb="FFFFFFEE"/>
        <bgColor rgb="FFF5F5F5"/>
      </patternFill>
    </fill>
    <fill>
      <patternFill patternType="solid">
        <fgColor rgb="FFFFFFEE"/>
      </patternFill>
    </fill>
    <fill>
      <patternFill patternType="solid">
        <fgColor rgb="FFF0F0F0"/>
        <bgColor rgb="FFF5F5F5"/>
      </patternFill>
    </fill>
    <fill>
      <patternFill patternType="solid">
        <fgColor rgb="FFFFFFEE"/>
        <bgColor rgb="FFF0F0F0"/>
      </patternFill>
    </fill>
    <fill>
      <patternFill patternType="solid">
        <fgColor theme="0" tint="-0.14999847407452621"/>
        <bgColor rgb="FFF0F0F0"/>
      </patternFill>
    </fill>
    <fill>
      <patternFill patternType="solid">
        <fgColor rgb="FFFFFFCC"/>
        <bgColor indexed="64"/>
      </patternFill>
    </fill>
    <fill>
      <patternFill patternType="solid">
        <fgColor rgb="FFFFFFEE"/>
        <bgColor indexed="64"/>
      </patternFill>
    </fill>
    <fill>
      <patternFill patternType="solid">
        <fgColor rgb="FFDCE6F5"/>
        <bgColor indexed="64"/>
      </patternFill>
    </fill>
  </fills>
  <borders count="17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7" fillId="0" borderId="0"/>
    <xf numFmtId="164" fontId="29" fillId="0" borderId="0" applyFont="0" applyFill="0" applyBorder="0" applyAlignment="0" applyProtection="0"/>
  </cellStyleXfs>
  <cellXfs count="109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5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5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7" fillId="4" borderId="1" xfId="1" applyFill="1" applyBorder="1" applyAlignment="1">
      <alignment horizontal="left" vertical="center"/>
    </xf>
    <xf numFmtId="22" fontId="0" fillId="0" borderId="0" xfId="0" applyNumberFormat="1"/>
    <xf numFmtId="166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8" fillId="4" borderId="1" xfId="0" quotePrefix="1" applyNumberFormat="1" applyFont="1" applyFill="1" applyBorder="1" applyAlignment="1">
      <alignment horizontal="left" vertical="center"/>
    </xf>
    <xf numFmtId="0" fontId="9" fillId="0" borderId="0" xfId="0" applyFont="1"/>
    <xf numFmtId="0" fontId="10" fillId="11" borderId="1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8" fillId="4" borderId="0" xfId="0" applyFont="1" applyFill="1" applyAlignment="1">
      <alignment horizontal="left" vertical="center"/>
    </xf>
    <xf numFmtId="167" fontId="0" fillId="0" borderId="0" xfId="0" applyNumberFormat="1"/>
    <xf numFmtId="22" fontId="0" fillId="12" borderId="9" xfId="0" applyNumberFormat="1" applyFill="1" applyBorder="1"/>
    <xf numFmtId="0" fontId="13" fillId="0" borderId="0" xfId="0" applyFont="1"/>
    <xf numFmtId="2" fontId="0" fillId="0" borderId="0" xfId="0" applyNumberFormat="1"/>
    <xf numFmtId="0" fontId="11" fillId="0" borderId="0" xfId="0" applyFont="1"/>
    <xf numFmtId="0" fontId="10" fillId="11" borderId="9" xfId="0" applyFont="1" applyFill="1" applyBorder="1"/>
    <xf numFmtId="0" fontId="14" fillId="0" borderId="0" xfId="0" applyFont="1"/>
    <xf numFmtId="0" fontId="16" fillId="13" borderId="9" xfId="0" applyFont="1" applyFill="1" applyBorder="1"/>
    <xf numFmtId="0" fontId="16" fillId="13" borderId="10" xfId="0" applyFont="1" applyFill="1" applyBorder="1"/>
    <xf numFmtId="0" fontId="16" fillId="13" borderId="12" xfId="0" applyFont="1" applyFill="1" applyBorder="1"/>
    <xf numFmtId="0" fontId="16" fillId="13" borderId="13" xfId="0" applyFont="1" applyFill="1" applyBorder="1"/>
    <xf numFmtId="0" fontId="10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8" fillId="0" borderId="0" xfId="2" applyFont="1"/>
    <xf numFmtId="0" fontId="17" fillId="0" borderId="0" xfId="2"/>
    <xf numFmtId="0" fontId="21" fillId="16" borderId="14" xfId="2" applyFont="1" applyFill="1" applyBorder="1" applyAlignment="1">
      <alignment horizontal="center"/>
    </xf>
    <xf numFmtId="0" fontId="19" fillId="17" borderId="14" xfId="2" applyFont="1" applyFill="1" applyBorder="1" applyAlignment="1">
      <alignment horizontal="center"/>
    </xf>
    <xf numFmtId="0" fontId="20" fillId="18" borderId="14" xfId="2" applyFont="1" applyFill="1" applyBorder="1" applyAlignment="1">
      <alignment horizontal="center"/>
    </xf>
    <xf numFmtId="0" fontId="20" fillId="19" borderId="14" xfId="2" applyFont="1" applyFill="1" applyBorder="1" applyAlignment="1">
      <alignment horizontal="center"/>
    </xf>
    <xf numFmtId="0" fontId="22" fillId="0" borderId="14" xfId="2" applyFont="1" applyBorder="1"/>
    <xf numFmtId="0" fontId="17" fillId="20" borderId="14" xfId="2" applyFill="1" applyBorder="1" applyAlignment="1">
      <alignment horizontal="center"/>
    </xf>
    <xf numFmtId="0" fontId="22" fillId="18" borderId="14" xfId="2" applyFont="1" applyFill="1" applyBorder="1" applyAlignment="1">
      <alignment horizontal="center"/>
    </xf>
    <xf numFmtId="0" fontId="22" fillId="21" borderId="14" xfId="2" applyFont="1" applyFill="1" applyBorder="1"/>
    <xf numFmtId="166" fontId="22" fillId="18" borderId="14" xfId="2" applyNumberFormat="1" applyFont="1" applyFill="1" applyBorder="1"/>
    <xf numFmtId="0" fontId="17" fillId="22" borderId="14" xfId="2" applyFill="1" applyBorder="1" applyAlignment="1">
      <alignment horizontal="center"/>
    </xf>
    <xf numFmtId="0" fontId="22" fillId="0" borderId="0" xfId="2" applyFont="1"/>
    <xf numFmtId="0" fontId="19" fillId="0" borderId="0" xfId="2" applyFont="1"/>
    <xf numFmtId="0" fontId="17" fillId="22" borderId="0" xfId="2" applyFill="1"/>
    <xf numFmtId="1" fontId="0" fillId="0" borderId="0" xfId="0" applyNumberFormat="1"/>
    <xf numFmtId="0" fontId="23" fillId="0" borderId="0" xfId="0" applyFont="1" applyAlignment="1">
      <alignment vertical="center"/>
    </xf>
    <xf numFmtId="0" fontId="10" fillId="11" borderId="11" xfId="0" applyFont="1" applyFill="1" applyBorder="1" applyAlignment="1">
      <alignment horizontal="center" vertical="center"/>
    </xf>
    <xf numFmtId="0" fontId="22" fillId="0" borderId="0" xfId="2" applyFont="1" applyAlignment="1">
      <alignment horizontal="center"/>
    </xf>
    <xf numFmtId="0" fontId="22" fillId="0" borderId="0" xfId="2" quotePrefix="1" applyFont="1" applyAlignment="1">
      <alignment horizontal="center"/>
    </xf>
    <xf numFmtId="0" fontId="17" fillId="23" borderId="14" xfId="2" applyFill="1" applyBorder="1" applyAlignment="1">
      <alignment horizontal="center"/>
    </xf>
    <xf numFmtId="168" fontId="17" fillId="23" borderId="14" xfId="2" applyNumberFormat="1" applyFill="1" applyBorder="1" applyAlignment="1">
      <alignment horizontal="center"/>
    </xf>
    <xf numFmtId="0" fontId="24" fillId="16" borderId="14" xfId="2" applyFont="1" applyFill="1" applyBorder="1" applyAlignment="1">
      <alignment horizontal="center"/>
    </xf>
    <xf numFmtId="165" fontId="17" fillId="24" borderId="14" xfId="2" applyNumberFormat="1" applyFill="1" applyBorder="1" applyAlignment="1">
      <alignment horizontal="center" wrapText="1"/>
    </xf>
    <xf numFmtId="165" fontId="17" fillId="24" borderId="14" xfId="2" applyNumberFormat="1" applyFill="1" applyBorder="1" applyAlignment="1">
      <alignment horizontal="center"/>
    </xf>
    <xf numFmtId="169" fontId="0" fillId="12" borderId="9" xfId="0" applyNumberFormat="1" applyFill="1" applyBorder="1"/>
    <xf numFmtId="0" fontId="26" fillId="0" borderId="0" xfId="0" applyFont="1"/>
    <xf numFmtId="0" fontId="27" fillId="25" borderId="0" xfId="0" applyFont="1" applyFill="1"/>
    <xf numFmtId="0" fontId="13" fillId="0" borderId="16" xfId="0" applyFont="1" applyBorder="1"/>
    <xf numFmtId="0" fontId="10" fillId="11" borderId="15" xfId="0" applyFont="1" applyFill="1" applyBorder="1" applyAlignment="1">
      <alignment horizontal="center" vertical="center"/>
    </xf>
    <xf numFmtId="0" fontId="7" fillId="0" borderId="0" xfId="1"/>
    <xf numFmtId="0" fontId="15" fillId="11" borderId="11" xfId="0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0" fontId="17" fillId="13" borderId="0" xfId="2" applyFill="1"/>
    <xf numFmtId="21" fontId="0" fillId="0" borderId="0" xfId="0" applyNumberFormat="1"/>
    <xf numFmtId="0" fontId="20" fillId="15" borderId="0" xfId="2" applyFont="1" applyFill="1" applyAlignment="1">
      <alignment horizontal="centerContinuous"/>
    </xf>
    <xf numFmtId="0" fontId="17" fillId="0" borderId="0" xfId="2" applyAlignment="1">
      <alignment horizontal="centerContinuous"/>
    </xf>
    <xf numFmtId="0" fontId="22" fillId="26" borderId="14" xfId="2" applyFont="1" applyFill="1" applyBorder="1"/>
    <xf numFmtId="0" fontId="22" fillId="0" borderId="14" xfId="2" applyFont="1" applyBorder="1" applyAlignment="1">
      <alignment horizontal="center"/>
    </xf>
    <xf numFmtId="166" fontId="22" fillId="0" borderId="14" xfId="2" applyNumberFormat="1" applyFont="1" applyBorder="1"/>
    <xf numFmtId="170" fontId="17" fillId="0" borderId="0" xfId="3" applyNumberFormat="1" applyFont="1"/>
    <xf numFmtId="170" fontId="17" fillId="0" borderId="0" xfId="3" applyNumberFormat="1" applyFont="1" applyAlignment="1">
      <alignment horizontal="centerContinuous"/>
    </xf>
    <xf numFmtId="170" fontId="22" fillId="0" borderId="0" xfId="3" applyNumberFormat="1" applyFont="1"/>
    <xf numFmtId="170" fontId="28" fillId="0" borderId="0" xfId="3" applyNumberFormat="1" applyFont="1"/>
    <xf numFmtId="170" fontId="22" fillId="18" borderId="14" xfId="3" applyNumberFormat="1" applyFont="1" applyFill="1" applyBorder="1" applyAlignment="1">
      <alignment horizontal="center"/>
    </xf>
    <xf numFmtId="170" fontId="22" fillId="0" borderId="14" xfId="3" applyNumberFormat="1" applyFont="1" applyBorder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20" fontId="22" fillId="21" borderId="14" xfId="2" applyNumberFormat="1" applyFont="1" applyFill="1" applyBorder="1"/>
    <xf numFmtId="49" fontId="27" fillId="25" borderId="0" xfId="0" applyNumberFormat="1" applyFont="1" applyFill="1"/>
    <xf numFmtId="0" fontId="13" fillId="27" borderId="0" xfId="0" applyFont="1" applyFill="1"/>
    <xf numFmtId="171" fontId="0" fillId="0" borderId="9" xfId="3" applyNumberFormat="1" applyFont="1" applyBorder="1"/>
    <xf numFmtId="19" fontId="0" fillId="12" borderId="9" xfId="0" applyNumberFormat="1" applyFill="1" applyBorder="1"/>
    <xf numFmtId="20" fontId="28" fillId="21" borderId="14" xfId="2" applyNumberFormat="1" applyFont="1" applyFill="1" applyBorder="1"/>
    <xf numFmtId="0" fontId="12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19" fillId="14" borderId="0" xfId="2" applyFont="1" applyFill="1" applyAlignment="1">
      <alignment horizontal="center"/>
    </xf>
    <xf numFmtId="0" fontId="17" fillId="0" borderId="0" xfId="2"/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8" fillId="0" borderId="14" xfId="2" applyFont="1" applyFill="1" applyBorder="1"/>
    <xf numFmtId="0" fontId="22" fillId="0" borderId="14" xfId="2" applyFont="1" applyFill="1" applyBorder="1"/>
  </cellXfs>
  <cellStyles count="4">
    <cellStyle name="Comma" xfId="3" builtinId="3"/>
    <cellStyle name="Hyperlink" xfId="1" builtinId="8"/>
    <cellStyle name="Normal" xfId="0" builtinId="0"/>
    <cellStyle name="Normal 2" xfId="2" xr:uid="{2041AF8A-920C-4410-9914-F19718369982}"/>
  </cellStyles>
  <dxfs count="32"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dLbls>
            <c:dLbl>
              <c:idx val="0"/>
              <c:tx>
                <c:rich>
                  <a:bodyPr/>
                  <a:lstStyle/>
                  <a:p>
                    <a:fld id="{1947D588-88AB-485E-835A-29AF6D98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CD0-4323-961E-0D1A60F1E5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5C0D5C-7AE7-47AC-B9FD-D9D0E076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D0-4323-961E-0D1A60F1E5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6D008A-391E-4A9B-8F5A-26047857E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D0-4323-961E-0D1A60F1E5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9BF9FF-0A8B-40A3-81FD-7CF062B7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D0-4323-961E-0D1A60F1E5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86F76E-16A8-4EEC-B872-91DFB27C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D0-4323-961E-0D1A60F1E5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BDB6FD-1848-481A-B918-574E28DC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D0-4323-961E-0D1A60F1E5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A152D9-E7DA-4389-BEBE-F8A4AD0DA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D0-4323-961E-0D1A60F1E5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5AEBF5-AB68-44B8-925B-8C3EA819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D0-4323-961E-0D1A60F1E5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131C5E-C62E-4ECE-9EFC-76C8A7A2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D0-4323-961E-0D1A60F1E5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64CB8D-9793-4261-B8BC-4001655C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D0-4323-961E-0D1A60F1E5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4D429A-4633-452F-80BE-472609B7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D0-4323-961E-0D1A60F1E5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7A66DA-05BD-4FB7-A773-0E7FD509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D0-4323-961E-0D1A60F1E5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BCB385-BE93-4E2A-8731-21A64783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D0-4323-961E-0D1A60F1E5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846BC9-49AC-406C-8384-52D9F252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D0-4323-961E-0D1A60F1E5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4BD297-2A17-4268-86DA-E0C7D27B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D0-4323-961E-0D1A60F1E5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5A7590-87E9-47E0-BDC0-51ABE33E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D0-4323-961E-0D1A60F1E5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12EE74-3B81-4723-8FA6-1625D9772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D0-4323-961E-0D1A60F1E5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0DF244-1CFE-4BF6-992D-A5431F96A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D0-4323-961E-0D1A60F1E5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75B38F-5C9C-4913-A05C-657F44AF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D0-4323-961E-0D1A60F1E5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8CF779-3F17-491F-A143-B6398AC1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D0-4323-961E-0D1A60F1E5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8904E2-A387-4A52-AADF-011D0917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D0-4323-961E-0D1A60F1E5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F7B97C-4E32-4ABB-B345-69D86437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D0-4323-961E-0D1A60F1E5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23691D-F62E-4430-A6CC-93F9EFCE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D0-4323-961E-0D1A60F1E5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BAF5F3-B27F-4044-A570-6FDBBA1E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D0-4323-961E-0D1A60F1E5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5242C9-B704-4596-A59A-5B3FA380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D0-4323-961E-0D1A60F1E5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12F781-0A49-4B4B-B90B-CDCBC20A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D0-4323-961E-0D1A60F1E5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72AF48-1C9D-4C2A-8B39-754995EF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D0-4323-961E-0D1A60F1E5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F52DDA-81DC-47D7-A261-7BFB2232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D0-4323-961E-0D1A60F1E5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79BCFE-20BB-480B-873A-5D18A022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D0-4323-961E-0D1A60F1E5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A4537C-8415-4E36-B9E9-3D79A41D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D0-4323-961E-0D1A60F1E5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3DC8C1-C7FE-4D94-B2D3-B245EB6C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D0-4323-961E-0D1A60F1E5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09F549-8C42-481D-B2D9-18A5B9C1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D0-4323-961E-0D1A60F1E5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EF5D68-1D74-4FBD-8CB2-8E5B4888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D0-4323-961E-0D1A60F1E5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A12427-620C-4024-AFE4-92585941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D0-4323-961E-0D1A60F1E5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0D08C4-71D8-4B37-BDC9-F1CD3CAF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D0-4323-961E-0D1A60F1E5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79197D-4B38-46AC-BCF5-67AACA5A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D0-4323-961E-0D1A60F1E5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203E4F-47DA-4BE4-B708-DA107D127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D0-4323-961E-0D1A60F1E5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55EF04-3E5F-411E-9101-D651AE2D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D0-4323-961E-0D1A60F1E5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A6ECF9-83BA-46D1-A2C0-EFB63459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D0-4323-961E-0D1A60F1E5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3C9FD6-D604-4B4D-AC29-ADD241E2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D0-4323-961E-0D1A60F1E5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33D291-559D-4120-AD02-27DEC00A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D0-4323-961E-0D1A60F1E5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501C6F-4D06-4B97-8199-742E01F1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D0-4323-961E-0D1A60F1E5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B1C97F-2468-4B11-9F92-710CB89B7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D0-4323-961E-0D1A60F1E5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F4CDA7-9E8F-465B-ABF4-E7123B31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D0-4323-961E-0D1A60F1E5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BC084D-DC65-4B5F-9186-B21E4C90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D0-4323-961E-0D1A60F1E5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28259F-327C-406B-8000-6AEC881A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D0-4323-961E-0D1A60F1E5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B39CB2-7D8B-4841-A27C-7654A6F04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D0-4323-961E-0D1A60F1E5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E39038-BFE7-48B6-A4EB-B537E7DF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D0-4323-961E-0D1A60F1E5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29130A-5DFF-4AF0-8A1A-077A8467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D0-4323-961E-0D1A60F1E5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7019A5-F7E9-452D-9C27-425D09FA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D0-4323-961E-0D1A60F1E5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52E105-EFEC-4B93-ADFD-88B245D0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D0-4323-961E-0D1A60F1E5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0CB2C9-4751-457A-BB20-85DC5F32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D0-4323-961E-0D1A60F1E5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01BCD7-E033-47BE-97FB-B6D25AF2C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D0-4323-961E-0D1A60F1E5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5F7704-D7C6-42CF-98D8-ACB9B43A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D0-4323-961E-0D1A60F1E5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2AED232-35CA-40B8-8CD4-D11C70DA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D0-4323-961E-0D1A60F1E5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50A3C5-D987-40D9-AF84-8BB1AD74A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D0-4323-961E-0D1A60F1E5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0B2CB8-574A-4390-B328-EA321624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D0-4323-961E-0D1A60F1E5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106577-4DCE-45A5-A503-FFA2A3A8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D0-4323-961E-0D1A60F1E5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33A4BD-3003-4083-9262-D9B3862E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D0-4323-961E-0D1A60F1E5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DB2E6B-5CCE-4B7B-949C-3C3AF856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D0-4323-961E-0D1A60F1E5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B401CA-11BD-4BFB-9D43-3A1DF9A7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D0-4323-961E-0D1A60F1E5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007B76-6B44-43DD-B39E-59FF9F02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D0-4323-961E-0D1A60F1E5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147853-42D4-41BB-BB0E-3C9FAEFC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D0-4323-961E-0D1A60F1E5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5CAD37-561D-4574-A48B-C210B9D9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D0-4323-961E-0D1A60F1E5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7C8370-9D6F-4D3D-9593-2A55B9F9E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D0-4323-961E-0D1A60F1E5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728A44-00B9-4CD0-B106-2C52C381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D0-4323-961E-0D1A60F1E5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Trace!$B$2:$B$67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9.2021418959680132E-20</c:v>
                </c:pt>
                <c:pt idx="4">
                  <c:v>6.9016064219760103E-19</c:v>
                </c:pt>
                <c:pt idx="5" formatCode="General">
                  <c:v>1.2422891559556818E-18</c:v>
                </c:pt>
                <c:pt idx="6" formatCode="General">
                  <c:v>1.6563855412742424E-18</c:v>
                </c:pt>
                <c:pt idx="7" formatCode="General">
                  <c:v>3.6003380167974856E-18</c:v>
                </c:pt>
                <c:pt idx="8" formatCode="General">
                  <c:v>5.0381726880424875E-18</c:v>
                </c:pt>
                <c:pt idx="9" formatCode="General">
                  <c:v>8.6385107048399731E-18</c:v>
                </c:pt>
                <c:pt idx="10" formatCode="General">
                  <c:v>1.2003043835553278E-17</c:v>
                </c:pt>
                <c:pt idx="11" formatCode="General">
                  <c:v>1.8691850726185026E-17</c:v>
                </c:pt>
                <c:pt idx="12" formatCode="General">
                  <c:v>2.5518689745256296E-17</c:v>
                </c:pt>
                <c:pt idx="13" formatCode="General">
                  <c:v>3.0528105739873884E-17</c:v>
                </c:pt>
                <c:pt idx="14" formatCode="General">
                  <c:v>4.1139325613661998E-17</c:v>
                </c:pt>
                <c:pt idx="15" formatCode="General">
                  <c:v>3.4535063401699457E-16</c:v>
                </c:pt>
                <c:pt idx="16" formatCode="General">
                  <c:v>1.0241696363278151E-15</c:v>
                </c:pt>
                <c:pt idx="17" formatCode="General">
                  <c:v>2.5572924869055658E-15</c:v>
                </c:pt>
                <c:pt idx="18" formatCode="General">
                  <c:v>-1.4491935498845958E-5</c:v>
                </c:pt>
                <c:pt idx="19" formatCode="General">
                  <c:v>-1.2032438074806057E-4</c:v>
                </c:pt>
                <c:pt idx="20" formatCode="General">
                  <c:v>-2.5986370236516678E-4</c:v>
                </c:pt>
                <c:pt idx="21" formatCode="General">
                  <c:v>-6.9171559710565211E-4</c:v>
                </c:pt>
                <c:pt idx="22" formatCode="General">
                  <c:v>-1.2673031429824922E-3</c:v>
                </c:pt>
                <c:pt idx="23" formatCode="General">
                  <c:v>-2.1744932267228037E-3</c:v>
                </c:pt>
                <c:pt idx="24" formatCode="General">
                  <c:v>-5.3760173200630102E-3</c:v>
                </c:pt>
                <c:pt idx="25" formatCode="General">
                  <c:v>-1.0349913275575056E-2</c:v>
                </c:pt>
                <c:pt idx="26" formatCode="General">
                  <c:v>-1.5722032259689451E-2</c:v>
                </c:pt>
                <c:pt idx="27" formatCode="General">
                  <c:v>-2.7554638212066142E-2</c:v>
                </c:pt>
                <c:pt idx="28" formatCode="General">
                  <c:v>-4.2757308676001665E-2</c:v>
                </c:pt>
                <c:pt idx="29" formatCode="General">
                  <c:v>-6.8638913833931295E-2</c:v>
                </c:pt>
                <c:pt idx="30" formatCode="General">
                  <c:v>-0.10052531351389625</c:v>
                </c:pt>
                <c:pt idx="31" formatCode="General">
                  <c:v>-0.13828651790660593</c:v>
                </c:pt>
                <c:pt idx="32" formatCode="General">
                  <c:v>-0.18176858765838952</c:v>
                </c:pt>
                <c:pt idx="33" formatCode="General">
                  <c:v>-0.2307942614286336</c:v>
                </c:pt>
                <c:pt idx="34" formatCode="General">
                  <c:v>-0.28516367852288155</c:v>
                </c:pt>
                <c:pt idx="35" formatCode="General">
                  <c:v>-0.34465519365567376</c:v>
                </c:pt>
                <c:pt idx="36" formatCode="General">
                  <c:v>-0.40902628052162088</c:v>
                </c:pt>
                <c:pt idx="37" formatCode="General">
                  <c:v>-0.47801452049116505</c:v>
                </c:pt>
                <c:pt idx="38" formatCode="General">
                  <c:v>-0.5513386724004562</c:v>
                </c:pt>
                <c:pt idx="39" formatCode="General">
                  <c:v>-0.62869981907418515</c:v>
                </c:pt>
                <c:pt idx="40" formatCode="General">
                  <c:v>-0.70978258590739252</c:v>
                </c:pt>
                <c:pt idx="41" formatCode="General">
                  <c:v>-0.79425642653851902</c:v>
                </c:pt>
                <c:pt idx="42" formatCode="General">
                  <c:v>-0.88177697037245417</c:v>
                </c:pt>
                <c:pt idx="43" formatCode="General">
                  <c:v>-0.97198742646019753</c:v>
                </c:pt>
                <c:pt idx="44" formatCode="General">
                  <c:v>-1.0645200380120019</c:v>
                </c:pt>
                <c:pt idx="45" formatCode="General">
                  <c:v>-1.1589975816144513</c:v>
                </c:pt>
                <c:pt idx="46" formatCode="General">
                  <c:v>-1.2550349050396861</c:v>
                </c:pt>
                <c:pt idx="47" formatCode="General">
                  <c:v>-1.3522404973776578</c:v>
                </c:pt>
                <c:pt idx="48" formatCode="General">
                  <c:v>-1.4502180850905306</c:v>
                </c:pt>
                <c:pt idx="49" formatCode="General">
                  <c:v>-1.5485682474826654</c:v>
                </c:pt>
                <c:pt idx="50" formatCode="General">
                  <c:v>-1.646890045000478</c:v>
                </c:pt>
                <c:pt idx="51" formatCode="General">
                  <c:v>-1.744782653724154</c:v>
                </c:pt>
                <c:pt idx="52" formatCode="General">
                  <c:v>-1.8418469993879654</c:v>
                </c:pt>
                <c:pt idx="53" formatCode="General">
                  <c:v>-1.9376873842678533</c:v>
                </c:pt>
                <c:pt idx="54" formatCode="General">
                  <c:v>-2.0319131003040192</c:v>
                </c:pt>
                <c:pt idx="55" formatCode="General">
                  <c:v>-2.1241400218823836</c:v>
                </c:pt>
                <c:pt idx="56" formatCode="General">
                  <c:v>-2.2139921717816926</c:v>
                </c:pt>
                <c:pt idx="57" formatCode="General">
                  <c:v>-2.3011032539024479</c:v>
                </c:pt>
                <c:pt idx="58" formatCode="General">
                  <c:v>-2.3851181465292584</c:v>
                </c:pt>
                <c:pt idx="59" formatCode="General">
                  <c:v>-2.4656943500390942</c:v>
                </c:pt>
                <c:pt idx="60" formatCode="General">
                  <c:v>-2.542503383153643</c:v>
                </c:pt>
                <c:pt idx="61" formatCode="General">
                  <c:v>-2.6408206423361209</c:v>
                </c:pt>
                <c:pt idx="62" formatCode="General">
                  <c:v>-2.7418460415918888</c:v>
                </c:pt>
                <c:pt idx="63" formatCode="General">
                  <c:v>-2.7791712765150569</c:v>
                </c:pt>
                <c:pt idx="64" formatCode="General">
                  <c:v>-3.1261664415578863</c:v>
                </c:pt>
                <c:pt idx="65" formatCode="General">
                  <c:v>-3.1261664415578863</c:v>
                </c:pt>
              </c:numCache>
            </c:numRef>
          </c:xVal>
          <c:yVal>
            <c:numRef>
              <c:f>Trace!$C$2:$C$67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-2.8479999999999998E-5</c:v>
                </c:pt>
                <c:pt idx="4">
                  <c:v>-2.1359999999999999E-4</c:v>
                </c:pt>
                <c:pt idx="5" formatCode="General">
                  <c:v>-3.8447999999999998E-4</c:v>
                </c:pt>
                <c:pt idx="6" formatCode="General">
                  <c:v>-5.1263999999999997E-4</c:v>
                </c:pt>
                <c:pt idx="7" formatCode="General">
                  <c:v>-1.11428E-3</c:v>
                </c:pt>
                <c:pt idx="8" formatCode="General">
                  <c:v>-1.5592800000000001E-3</c:v>
                </c:pt>
                <c:pt idx="9" formatCode="General">
                  <c:v>-2.6735600000000002E-3</c:v>
                </c:pt>
                <c:pt idx="10" formatCode="General">
                  <c:v>-3.7148600000000004E-3</c:v>
                </c:pt>
                <c:pt idx="11" formatCode="General">
                  <c:v>-5.7850000000000002E-3</c:v>
                </c:pt>
                <c:pt idx="12" formatCode="General">
                  <c:v>-7.8978599999999996E-3</c:v>
                </c:pt>
                <c:pt idx="13" formatCode="General">
                  <c:v>-9.4482400000000001E-3</c:v>
                </c:pt>
                <c:pt idx="14" formatCode="General">
                  <c:v>-1.273234E-2</c:v>
                </c:pt>
                <c:pt idx="15" formatCode="General">
                  <c:v>-0.10688365999999999</c:v>
                </c:pt>
                <c:pt idx="16" formatCode="General">
                  <c:v>-0.31697350000000002</c:v>
                </c:pt>
                <c:pt idx="17" formatCode="General">
                  <c:v>-0.79146453999999999</c:v>
                </c:pt>
                <c:pt idx="18" formatCode="General">
                  <c:v>-0.80942829220592749</c:v>
                </c:pt>
                <c:pt idx="19" formatCode="General">
                  <c:v>-0.83590911565870818</c:v>
                </c:pt>
                <c:pt idx="20" formatCode="General">
                  <c:v>-0.85216880377077131</c:v>
                </c:pt>
                <c:pt idx="21" formatCode="General">
                  <c:v>-0.87957550866483225</c:v>
                </c:pt>
                <c:pt idx="22" formatCode="General">
                  <c:v>-0.90186782291558532</c:v>
                </c:pt>
                <c:pt idx="23" formatCode="General">
                  <c:v>-0.92600876470047</c:v>
                </c:pt>
                <c:pt idx="24" formatCode="General">
                  <c:v>-0.978250921723547</c:v>
                </c:pt>
                <c:pt idx="25" formatCode="General">
                  <c:v>-1.030354214191181</c:v>
                </c:pt>
                <c:pt idx="26" formatCode="General">
                  <c:v>-1.072755240983531</c:v>
                </c:pt>
                <c:pt idx="27" formatCode="General">
                  <c:v>-1.1444858703700749</c:v>
                </c:pt>
                <c:pt idx="28" formatCode="General">
                  <c:v>-1.2155785744020564</c:v>
                </c:pt>
                <c:pt idx="29" formatCode="General">
                  <c:v>-1.310500490504628</c:v>
                </c:pt>
                <c:pt idx="30" formatCode="General">
                  <c:v>-1.40357726074073</c:v>
                </c:pt>
                <c:pt idx="31" formatCode="General">
                  <c:v>-1.4944294433504319</c:v>
                </c:pt>
                <c:pt idx="32" formatCode="General">
                  <c:v>-1.5826866654471852</c:v>
                </c:pt>
                <c:pt idx="33" formatCode="General">
                  <c:v>-1.6679891328998224</c:v>
                </c:pt>
                <c:pt idx="34" formatCode="General">
                  <c:v>-1.7499890970886336</c:v>
                </c:pt>
                <c:pt idx="35" formatCode="General">
                  <c:v>-1.8283522725560646</c:v>
                </c:pt>
                <c:pt idx="36" formatCode="General">
                  <c:v>-1.9027591997727644</c:v>
                </c:pt>
                <c:pt idx="37" formatCode="General">
                  <c:v>-1.9729065474634593</c:v>
                </c:pt>
                <c:pt idx="38" formatCode="General">
                  <c:v>-2.038508349183517</c:v>
                </c:pt>
                <c:pt idx="39" formatCode="General">
                  <c:v>-2.0992971691051134</c:v>
                </c:pt>
                <c:pt idx="40" formatCode="General">
                  <c:v>-2.1550251922604904</c:v>
                </c:pt>
                <c:pt idx="41" formatCode="General">
                  <c:v>-2.2054652347977597</c:v>
                </c:pt>
                <c:pt idx="42" formatCode="General">
                  <c:v>-2.250411670130795</c:v>
                </c:pt>
                <c:pt idx="43" formatCode="General">
                  <c:v>-2.289681267207615</c:v>
                </c:pt>
                <c:pt idx="44" formatCode="General">
                  <c:v>-2.3231139374799303</c:v>
                </c:pt>
                <c:pt idx="45" formatCode="General">
                  <c:v>-2.3505733875287156</c:v>
                </c:pt>
                <c:pt idx="46" formatCode="General">
                  <c:v>-2.371947674685281</c:v>
                </c:pt>
                <c:pt idx="47" formatCode="General">
                  <c:v>-2.3871496633827674</c:v>
                </c:pt>
                <c:pt idx="48" formatCode="General">
                  <c:v>-2.3961173803776772</c:v>
                </c:pt>
                <c:pt idx="49" formatCode="General">
                  <c:v>-2.3988142673933268</c:v>
                </c:pt>
                <c:pt idx="50" formatCode="General">
                  <c:v>-2.3952293301552809</c:v>
                </c:pt>
                <c:pt idx="51" formatCode="General">
                  <c:v>-2.385377183211201</c:v>
                </c:pt>
                <c:pt idx="52" formatCode="General">
                  <c:v>-2.3692979903523974</c:v>
                </c:pt>
                <c:pt idx="53" formatCode="General">
                  <c:v>-2.3470573008799587</c:v>
                </c:pt>
                <c:pt idx="54" formatCode="General">
                  <c:v>-2.3187457823829525</c:v>
                </c:pt>
                <c:pt idx="55" formatCode="General">
                  <c:v>-2.2844788511180627</c:v>
                </c:pt>
                <c:pt idx="56" formatCode="General">
                  <c:v>-2.2443962014974774</c:v>
                </c:pt>
                <c:pt idx="57" formatCode="General">
                  <c:v>-2.1986612366031486</c:v>
                </c:pt>
                <c:pt idx="58" formatCode="General">
                  <c:v>-2.1474604020490125</c:v>
                </c:pt>
                <c:pt idx="59" formatCode="General">
                  <c:v>-2.0910024259067876</c:v>
                </c:pt>
                <c:pt idx="60" formatCode="General">
                  <c:v>-2.0295174677939078</c:v>
                </c:pt>
                <c:pt idx="61" formatCode="General">
                  <c:v>-1.9455275798760434</c:v>
                </c:pt>
                <c:pt idx="62" formatCode="General">
                  <c:v>-1.8592241980394832</c:v>
                </c:pt>
                <c:pt idx="63" formatCode="General">
                  <c:v>-1.8273382166383298</c:v>
                </c:pt>
                <c:pt idx="64" formatCode="General">
                  <c:v>-1.5309092349689324</c:v>
                </c:pt>
                <c:pt idx="65" formatCode="General">
                  <c:v>-1.5309092349689324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Trace!$H$2:$H$67</c15:f>
                <c15:dlblRangeCache>
                  <c:ptCount val="66"/>
                  <c:pt idx="1">
                    <c:v>3</c:v>
                  </c:pt>
                  <c:pt idx="17">
                    <c:v>19</c:v>
                  </c:pt>
                  <c:pt idx="18">
                    <c:v>20</c:v>
                  </c:pt>
                  <c:pt idx="19">
                    <c:v>21</c:v>
                  </c:pt>
                  <c:pt idx="20">
                    <c:v>22</c:v>
                  </c:pt>
                  <c:pt idx="21">
                    <c:v>23</c:v>
                  </c:pt>
                  <c:pt idx="22">
                    <c:v>24</c:v>
                  </c:pt>
                  <c:pt idx="23">
                    <c:v>25</c:v>
                  </c:pt>
                  <c:pt idx="26">
                    <c:v>27</c:v>
                  </c:pt>
                  <c:pt idx="60">
                    <c:v>29</c:v>
                  </c:pt>
                  <c:pt idx="62">
                    <c:v>31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5CD0-4323-961E-0D1A60F1E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936831"/>
        <c:axId val="1074937311"/>
      </c:scatterChart>
      <c:valAx>
        <c:axId val="1074936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7311"/>
        <c:crosses val="autoZero"/>
        <c:crossBetween val="midCat"/>
      </c:valAx>
      <c:valAx>
        <c:axId val="107493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6831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30</xdr:row>
      <xdr:rowOff>0</xdr:rowOff>
    </xdr:from>
    <xdr:to>
      <xdr:col>17</xdr:col>
      <xdr:colOff>501949</xdr:colOff>
      <xdr:row>51</xdr:row>
      <xdr:rowOff>95454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9A8543-02FD-15D2-32B0-F5C42217F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7100" y="5645150"/>
          <a:ext cx="5816899" cy="3962604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13</xdr:col>
      <xdr:colOff>1250950</xdr:colOff>
      <xdr:row>25</xdr:row>
      <xdr:rowOff>152400</xdr:rowOff>
    </xdr:to>
    <xdr:graphicFrame macro="">
      <xdr:nvGraphicFramePr>
        <xdr:cNvPr id="2" name="TraceChart">
          <a:extLst>
            <a:ext uri="{FF2B5EF4-FFF2-40B4-BE49-F238E27FC236}">
              <a16:creationId xmlns:a16="http://schemas.microsoft.com/office/drawing/2014/main" id="{6650BB0E-A780-FC75-957C-335BACDE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kippysky.com.au/Compact/Australia/Compact_Oz_Stockport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AD25"/>
  <sheetViews>
    <sheetView tabSelected="1" topLeftCell="A3" workbookViewId="0">
      <selection activeCell="L16" sqref="L16"/>
    </sheetView>
  </sheetViews>
  <sheetFormatPr defaultRowHeight="14.5"/>
  <cols>
    <col min="3" max="3" width="28.54296875" customWidth="1"/>
  </cols>
  <sheetData>
    <row r="1" spans="3:30" ht="18.5">
      <c r="C1" s="14" t="s">
        <v>86</v>
      </c>
    </row>
    <row r="3" spans="3:30" ht="24" customHeight="1">
      <c r="C3" s="15" t="s">
        <v>87</v>
      </c>
      <c r="E3" s="63" t="s">
        <v>423</v>
      </c>
    </row>
    <row r="4" spans="3:30" ht="24" customHeight="1">
      <c r="C4" s="31" t="s">
        <v>88</v>
      </c>
      <c r="AB4" t="s">
        <v>376</v>
      </c>
      <c r="AC4" t="s">
        <v>377</v>
      </c>
      <c r="AD4" t="s">
        <v>378</v>
      </c>
    </row>
    <row r="5" spans="3:30" ht="24" customHeight="1">
      <c r="C5" s="50" t="s">
        <v>89</v>
      </c>
      <c r="AB5" t="s">
        <v>379</v>
      </c>
      <c r="AC5" t="s">
        <v>258</v>
      </c>
      <c r="AD5" t="s">
        <v>380</v>
      </c>
    </row>
    <row r="6" spans="3:30" ht="24" customHeight="1">
      <c r="C6" s="15" t="s">
        <v>90</v>
      </c>
      <c r="N6" t="s">
        <v>351</v>
      </c>
      <c r="AB6" t="s">
        <v>381</v>
      </c>
      <c r="AC6" t="s">
        <v>264</v>
      </c>
      <c r="AD6" t="s">
        <v>382</v>
      </c>
    </row>
    <row r="7" spans="3:30" ht="24" customHeight="1">
      <c r="C7" s="15" t="s">
        <v>91</v>
      </c>
      <c r="AB7" t="s">
        <v>383</v>
      </c>
      <c r="AC7" t="s">
        <v>265</v>
      </c>
      <c r="AD7" t="s">
        <v>384</v>
      </c>
    </row>
    <row r="8" spans="3:30" ht="24" customHeight="1">
      <c r="C8" s="31" t="s">
        <v>92</v>
      </c>
      <c r="H8" t="s">
        <v>342</v>
      </c>
      <c r="N8" t="s">
        <v>352</v>
      </c>
      <c r="AB8" t="s">
        <v>385</v>
      </c>
      <c r="AC8" t="s">
        <v>266</v>
      </c>
      <c r="AD8" t="s">
        <v>386</v>
      </c>
    </row>
    <row r="9" spans="3:30" ht="24" customHeight="1">
      <c r="C9" s="50" t="s">
        <v>100</v>
      </c>
      <c r="H9" t="s">
        <v>343</v>
      </c>
      <c r="N9" t="s">
        <v>353</v>
      </c>
      <c r="AB9" t="s">
        <v>387</v>
      </c>
      <c r="AC9" t="s">
        <v>267</v>
      </c>
      <c r="AD9" t="s">
        <v>388</v>
      </c>
    </row>
    <row r="10" spans="3:30" ht="24" customHeight="1">
      <c r="C10" s="15" t="s">
        <v>110</v>
      </c>
      <c r="H10" t="s">
        <v>344</v>
      </c>
      <c r="N10" t="s">
        <v>354</v>
      </c>
      <c r="AB10" t="s">
        <v>389</v>
      </c>
      <c r="AC10" t="s">
        <v>268</v>
      </c>
      <c r="AD10" t="s">
        <v>390</v>
      </c>
    </row>
    <row r="11" spans="3:30" ht="24" customHeight="1">
      <c r="C11" s="15" t="s">
        <v>111</v>
      </c>
      <c r="H11" t="s">
        <v>345</v>
      </c>
      <c r="AB11" t="s">
        <v>101</v>
      </c>
      <c r="AC11" t="s">
        <v>69</v>
      </c>
      <c r="AD11" t="s">
        <v>391</v>
      </c>
    </row>
    <row r="12" spans="3:30" ht="24" customHeight="1">
      <c r="C12" s="32" t="s">
        <v>195</v>
      </c>
      <c r="H12" t="s">
        <v>346</v>
      </c>
      <c r="AB12" t="s">
        <v>102</v>
      </c>
      <c r="AC12" t="s">
        <v>269</v>
      </c>
      <c r="AD12" t="s">
        <v>392</v>
      </c>
    </row>
    <row r="13" spans="3:30" ht="24" customHeight="1">
      <c r="C13" s="32" t="s">
        <v>196</v>
      </c>
      <c r="N13" t="s">
        <v>356</v>
      </c>
      <c r="AB13" t="s">
        <v>393</v>
      </c>
      <c r="AC13" t="s">
        <v>270</v>
      </c>
      <c r="AD13" t="s">
        <v>394</v>
      </c>
    </row>
    <row r="14" spans="3:30" ht="24" customHeight="1">
      <c r="C14" s="15" t="s">
        <v>93</v>
      </c>
      <c r="H14" t="s">
        <v>347</v>
      </c>
      <c r="AB14" t="s">
        <v>395</v>
      </c>
      <c r="AC14" t="s">
        <v>396</v>
      </c>
      <c r="AD14" t="s">
        <v>397</v>
      </c>
    </row>
    <row r="15" spans="3:30" ht="24" customHeight="1">
      <c r="C15" s="32" t="s">
        <v>94</v>
      </c>
      <c r="AB15" t="s">
        <v>323</v>
      </c>
      <c r="AC15" t="s">
        <v>398</v>
      </c>
      <c r="AD15" t="s">
        <v>399</v>
      </c>
    </row>
    <row r="16" spans="3:30" ht="24" customHeight="1">
      <c r="C16" s="15" t="s">
        <v>251</v>
      </c>
      <c r="H16" t="s">
        <v>348</v>
      </c>
      <c r="N16" t="s">
        <v>355</v>
      </c>
      <c r="AB16" t="s">
        <v>400</v>
      </c>
      <c r="AC16" t="s">
        <v>401</v>
      </c>
      <c r="AD16" t="s">
        <v>402</v>
      </c>
    </row>
    <row r="17" spans="3:30" ht="24" customHeight="1">
      <c r="C17" s="32" t="s">
        <v>417</v>
      </c>
      <c r="H17" t="s">
        <v>349</v>
      </c>
      <c r="AB17" t="s">
        <v>403</v>
      </c>
      <c r="AC17" t="s">
        <v>404</v>
      </c>
      <c r="AD17" t="s">
        <v>405</v>
      </c>
    </row>
    <row r="18" spans="3:30">
      <c r="C18" s="31" t="s">
        <v>424</v>
      </c>
      <c r="H18" t="s">
        <v>350</v>
      </c>
      <c r="L18" t="s">
        <v>340</v>
      </c>
      <c r="N18" t="s">
        <v>340</v>
      </c>
      <c r="AB18" t="s">
        <v>406</v>
      </c>
      <c r="AC18" t="s">
        <v>275</v>
      </c>
      <c r="AD18" t="s">
        <v>407</v>
      </c>
    </row>
    <row r="19" spans="3:30">
      <c r="C19" s="62" t="s">
        <v>422</v>
      </c>
      <c r="L19" t="s">
        <v>359</v>
      </c>
      <c r="N19" t="s">
        <v>341</v>
      </c>
      <c r="AB19" t="s">
        <v>408</v>
      </c>
      <c r="AC19" t="s">
        <v>276</v>
      </c>
      <c r="AD19" t="s">
        <v>409</v>
      </c>
    </row>
    <row r="20" spans="3:30">
      <c r="C20" s="64" t="s">
        <v>252</v>
      </c>
      <c r="N20" t="s">
        <v>357</v>
      </c>
      <c r="AB20" t="s">
        <v>410</v>
      </c>
      <c r="AC20" t="s">
        <v>263</v>
      </c>
      <c r="AD20" t="s">
        <v>411</v>
      </c>
    </row>
    <row r="21" spans="3:30">
      <c r="C21" s="32" t="s">
        <v>448</v>
      </c>
    </row>
    <row r="22" spans="3:30">
      <c r="C22" s="32" t="s">
        <v>449</v>
      </c>
    </row>
    <row r="23" spans="3:30">
      <c r="C23" s="79" t="s">
        <v>450</v>
      </c>
    </row>
    <row r="24" spans="3:30">
      <c r="C24" s="16" t="s">
        <v>95</v>
      </c>
    </row>
    <row r="25" spans="3:30">
      <c r="C25" s="16" t="s">
        <v>95</v>
      </c>
    </row>
  </sheetData>
  <hyperlinks>
    <hyperlink ref="E3" r:id="rId1" xr:uid="{05E63C4D-E7A5-4389-AB40-E564DD5656D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67"/>
  <sheetViews>
    <sheetView showGridLines="0" workbookViewId="0">
      <selection activeCell="E23" sqref="E23"/>
    </sheetView>
  </sheetViews>
  <sheetFormatPr defaultRowHeight="14.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.15" customHeight="1">
      <c r="A1" s="88" t="s">
        <v>0</v>
      </c>
      <c r="B1" s="87"/>
      <c r="C1" s="87"/>
      <c r="D1" s="87"/>
      <c r="E1" s="87"/>
      <c r="F1" s="87"/>
    </row>
    <row r="3" spans="1:11">
      <c r="B3" s="91" t="s">
        <v>1</v>
      </c>
      <c r="C3" s="87"/>
    </row>
    <row r="4" spans="1:11">
      <c r="B4" s="1" t="s">
        <v>2</v>
      </c>
      <c r="C4" s="7" t="s">
        <v>81</v>
      </c>
    </row>
    <row r="5" spans="1:11">
      <c r="B5" s="1" t="s">
        <v>3</v>
      </c>
      <c r="C5" s="7" t="s">
        <v>82</v>
      </c>
    </row>
    <row r="6" spans="1:11">
      <c r="E6" s="92" t="s">
        <v>4</v>
      </c>
      <c r="F6" s="87"/>
      <c r="J6" t="s">
        <v>4</v>
      </c>
    </row>
    <row r="7" spans="1:11">
      <c r="B7" s="91" t="s">
        <v>5</v>
      </c>
      <c r="C7" s="87"/>
      <c r="E7" s="1" t="s">
        <v>6</v>
      </c>
      <c r="F7" s="21">
        <v>46189.666666666664</v>
      </c>
      <c r="J7" t="s">
        <v>6</v>
      </c>
      <c r="K7">
        <v>46153.666666666664</v>
      </c>
    </row>
    <row r="8" spans="1:11">
      <c r="B8" s="1" t="s">
        <v>7</v>
      </c>
      <c r="C8" s="2">
        <v>-35.6415976879155</v>
      </c>
      <c r="E8" s="1" t="s">
        <v>8</v>
      </c>
      <c r="F8" s="21">
        <v>46189.715381944443</v>
      </c>
      <c r="G8" s="8">
        <f ca="1">NOW()+TIME(0,0,30)</f>
        <v>46189.846892245369</v>
      </c>
      <c r="J8" t="s">
        <v>8</v>
      </c>
      <c r="K8">
        <v>46153.726203703707</v>
      </c>
    </row>
    <row r="9" spans="1:11">
      <c r="B9" s="1" t="s">
        <v>9</v>
      </c>
      <c r="C9" s="2">
        <v>138.25143626835299</v>
      </c>
      <c r="E9" s="1" t="s">
        <v>10</v>
      </c>
      <c r="F9" s="21">
        <f>dataSunriseTime</f>
        <v>46190.309351851851</v>
      </c>
      <c r="J9" t="s">
        <v>10</v>
      </c>
      <c r="K9">
        <v>46153.290451388886</v>
      </c>
    </row>
    <row r="10" spans="1:11">
      <c r="B10" s="1" t="s">
        <v>11</v>
      </c>
      <c r="C10" s="2">
        <v>9.5</v>
      </c>
      <c r="E10" s="1" t="s">
        <v>12</v>
      </c>
      <c r="F10" s="21">
        <v>46189.684131944443</v>
      </c>
      <c r="G10" s="8">
        <f ca="1">NOW()+TIME(0,H10,0)</f>
        <v>46189.847239467592</v>
      </c>
      <c r="H10">
        <v>1</v>
      </c>
      <c r="J10" t="s">
        <v>12</v>
      </c>
      <c r="K10">
        <v>46153.694953703707</v>
      </c>
    </row>
    <row r="11" spans="1:11">
      <c r="B11" s="1" t="s">
        <v>13</v>
      </c>
      <c r="C11" s="2">
        <v>270</v>
      </c>
      <c r="E11" s="1" t="s">
        <v>14</v>
      </c>
      <c r="F11" s="21">
        <v>46189.729270833333</v>
      </c>
      <c r="G11" s="8">
        <f t="shared" ref="G11:G15" ca="1" si="0">NOW()+TIME(0,H11,0)</f>
        <v>46189.847933912031</v>
      </c>
      <c r="H11">
        <v>2</v>
      </c>
      <c r="J11" t="s">
        <v>14</v>
      </c>
      <c r="K11">
        <v>46153.74009259259</v>
      </c>
    </row>
    <row r="12" spans="1:11">
      <c r="E12" s="1" t="s">
        <v>15</v>
      </c>
      <c r="F12" s="21">
        <v>46189.757048611114</v>
      </c>
      <c r="G12" s="8">
        <f t="shared" ca="1" si="0"/>
        <v>46189.848628356478</v>
      </c>
      <c r="H12">
        <v>3</v>
      </c>
      <c r="J12" t="s">
        <v>15</v>
      </c>
      <c r="K12">
        <v>46153.767870370371</v>
      </c>
    </row>
    <row r="13" spans="1:11">
      <c r="B13" s="91" t="s">
        <v>16</v>
      </c>
      <c r="C13" s="87"/>
      <c r="E13" s="1" t="s">
        <v>17</v>
      </c>
      <c r="F13" s="21">
        <v>46190.246851851851</v>
      </c>
      <c r="G13" s="8">
        <f t="shared" ca="1" si="0"/>
        <v>46189.849322800925</v>
      </c>
      <c r="H13">
        <v>4</v>
      </c>
      <c r="J13" t="s">
        <v>17</v>
      </c>
      <c r="K13">
        <v>46153.227951388886</v>
      </c>
    </row>
    <row r="14" spans="1:11">
      <c r="B14" s="1" t="s">
        <v>18</v>
      </c>
      <c r="C14" s="3" t="s">
        <v>19</v>
      </c>
      <c r="E14" s="1" t="s">
        <v>20</v>
      </c>
      <c r="F14" s="21">
        <v>46190.278101851851</v>
      </c>
      <c r="G14" s="8">
        <f t="shared" ca="1" si="0"/>
        <v>46189.850017245364</v>
      </c>
      <c r="H14">
        <v>5</v>
      </c>
      <c r="J14" t="s">
        <v>20</v>
      </c>
      <c r="K14">
        <v>46153.259201388886</v>
      </c>
    </row>
    <row r="15" spans="1:11">
      <c r="E15" s="1" t="s">
        <v>21</v>
      </c>
      <c r="F15" s="21">
        <v>46190.309351851851</v>
      </c>
      <c r="G15" s="8">
        <f t="shared" ca="1" si="0"/>
        <v>46189.850711689811</v>
      </c>
      <c r="H15">
        <v>6</v>
      </c>
      <c r="J15" t="s">
        <v>21</v>
      </c>
      <c r="K15">
        <v>46153.290451388886</v>
      </c>
    </row>
    <row r="16" spans="1:11">
      <c r="B16" s="89" t="s">
        <v>22</v>
      </c>
      <c r="C16" s="87"/>
      <c r="F16" s="20"/>
    </row>
    <row r="17" spans="2:11">
      <c r="B17" s="1" t="s">
        <v>23</v>
      </c>
      <c r="C17" s="2" t="s">
        <v>24</v>
      </c>
      <c r="E17" s="90" t="s">
        <v>25</v>
      </c>
      <c r="F17" s="87"/>
      <c r="J17" t="s">
        <v>25</v>
      </c>
    </row>
    <row r="18" spans="2:11">
      <c r="B18" s="1" t="s">
        <v>26</v>
      </c>
      <c r="C18" s="12" t="s">
        <v>27</v>
      </c>
      <c r="E18" s="1" t="s">
        <v>28</v>
      </c>
      <c r="F18" s="21">
        <v>46190.309351851851</v>
      </c>
      <c r="J18" t="s">
        <v>28</v>
      </c>
      <c r="K18">
        <v>46153.290451388886</v>
      </c>
    </row>
    <row r="19" spans="2:11">
      <c r="B19" s="1" t="s">
        <v>29</v>
      </c>
      <c r="C19" s="13" t="s">
        <v>250</v>
      </c>
      <c r="E19" s="1" t="s">
        <v>30</v>
      </c>
      <c r="F19" s="21">
        <v>46190.289606481485</v>
      </c>
      <c r="J19" t="s">
        <v>30</v>
      </c>
      <c r="K19">
        <v>46153.272835648146</v>
      </c>
    </row>
    <row r="20" spans="2:11">
      <c r="B20" s="1" t="s">
        <v>31</v>
      </c>
      <c r="C20" s="2">
        <v>100</v>
      </c>
      <c r="E20" s="1" t="s">
        <v>32</v>
      </c>
      <c r="F20" s="21">
        <v>46189.735138888886</v>
      </c>
      <c r="J20" t="s">
        <v>32</v>
      </c>
      <c r="K20">
        <v>46153.743807870371</v>
      </c>
    </row>
    <row r="21" spans="2:11">
      <c r="B21" s="1" t="s">
        <v>33</v>
      </c>
      <c r="C21" s="2">
        <v>64</v>
      </c>
      <c r="E21" s="1" t="s">
        <v>34</v>
      </c>
      <c r="F21" s="21">
        <v>46189.757488425923</v>
      </c>
      <c r="J21" t="s">
        <v>34</v>
      </c>
      <c r="K21">
        <v>46153.764918981484</v>
      </c>
    </row>
    <row r="22" spans="2:11">
      <c r="B22" s="1" t="s">
        <v>35</v>
      </c>
      <c r="C22" s="2">
        <v>0</v>
      </c>
      <c r="E22" s="1" t="s">
        <v>36</v>
      </c>
      <c r="F22" s="21">
        <v>46189.778969907406</v>
      </c>
      <c r="J22" t="s">
        <v>36</v>
      </c>
      <c r="K22">
        <v>46153.785671296297</v>
      </c>
    </row>
    <row r="23" spans="2:11">
      <c r="B23" s="1" t="s">
        <v>37</v>
      </c>
      <c r="C23" s="2" t="s">
        <v>1209</v>
      </c>
      <c r="J23" t="s">
        <v>99</v>
      </c>
      <c r="K23">
        <v>100</v>
      </c>
    </row>
    <row r="24" spans="2:11">
      <c r="B24" s="1" t="s">
        <v>39</v>
      </c>
      <c r="C24" s="2" t="s">
        <v>40</v>
      </c>
    </row>
    <row r="25" spans="2:11">
      <c r="E25" s="1" t="s">
        <v>254</v>
      </c>
      <c r="F25" s="84">
        <v>0</v>
      </c>
      <c r="G25" s="8">
        <v>46190.399733796294</v>
      </c>
    </row>
    <row r="26" spans="2:11">
      <c r="B26" s="89" t="s">
        <v>41</v>
      </c>
      <c r="C26" s="87"/>
      <c r="E26" s="1" t="s">
        <v>253</v>
      </c>
      <c r="F26" s="21">
        <v>46189.756076388891</v>
      </c>
      <c r="G26" s="8">
        <v>46190.809351851851</v>
      </c>
    </row>
    <row r="27" spans="2:11">
      <c r="B27" s="1" t="s">
        <v>42</v>
      </c>
      <c r="C27" s="2">
        <v>0</v>
      </c>
    </row>
    <row r="28" spans="2:11">
      <c r="B28" s="1" t="s">
        <v>43</v>
      </c>
      <c r="C28" s="2">
        <v>0</v>
      </c>
    </row>
    <row r="29" spans="2:11">
      <c r="B29" s="1" t="s">
        <v>44</v>
      </c>
      <c r="C29" s="2">
        <v>0</v>
      </c>
    </row>
    <row r="30" spans="2:11">
      <c r="B30" s="1" t="s">
        <v>45</v>
      </c>
      <c r="C30" s="2">
        <v>0</v>
      </c>
    </row>
    <row r="31" spans="2:11">
      <c r="B31" s="1" t="s">
        <v>46</v>
      </c>
      <c r="C31" s="2">
        <v>0</v>
      </c>
    </row>
    <row r="32" spans="2:11">
      <c r="B32" s="1" t="s">
        <v>47</v>
      </c>
      <c r="C32" s="2">
        <v>0</v>
      </c>
    </row>
    <row r="34" spans="2:6">
      <c r="B34" s="89" t="s">
        <v>48</v>
      </c>
      <c r="C34" s="87"/>
    </row>
    <row r="35" spans="2:6">
      <c r="B35" s="1" t="s">
        <v>49</v>
      </c>
      <c r="C35" s="2">
        <v>0</v>
      </c>
    </row>
    <row r="36" spans="2:6">
      <c r="B36" s="1" t="s">
        <v>50</v>
      </c>
      <c r="C36" s="2">
        <v>0</v>
      </c>
    </row>
    <row r="37" spans="2:6">
      <c r="B37" s="1" t="s">
        <v>51</v>
      </c>
      <c r="C37" s="2">
        <v>0</v>
      </c>
    </row>
    <row r="38" spans="2:6">
      <c r="B38" s="1" t="s">
        <v>52</v>
      </c>
      <c r="C38" s="2">
        <v>0.95</v>
      </c>
    </row>
    <row r="40" spans="2:6">
      <c r="B40" s="86" t="s">
        <v>98</v>
      </c>
      <c r="C40" s="87"/>
    </row>
    <row r="41" spans="2:6">
      <c r="C41" s="19">
        <v>60</v>
      </c>
      <c r="E41" t="s">
        <v>96</v>
      </c>
    </row>
    <row r="42" spans="2:6">
      <c r="C42" s="19">
        <v>40</v>
      </c>
      <c r="E42" t="s">
        <v>97</v>
      </c>
    </row>
    <row r="44" spans="2:6">
      <c r="B44" s="24" t="s">
        <v>187</v>
      </c>
      <c r="C44" t="s">
        <v>114</v>
      </c>
    </row>
    <row r="45" spans="2:6">
      <c r="B45" s="24" t="s">
        <v>248</v>
      </c>
      <c r="C45">
        <v>-225</v>
      </c>
    </row>
    <row r="46" spans="2:6">
      <c r="B46" s="24" t="s">
        <v>249</v>
      </c>
      <c r="C46">
        <v>225</v>
      </c>
      <c r="F46">
        <v>1</v>
      </c>
    </row>
    <row r="48" spans="2:6">
      <c r="B48" s="22" t="s">
        <v>287</v>
      </c>
    </row>
    <row r="49" spans="2:4">
      <c r="B49" t="s">
        <v>288</v>
      </c>
      <c r="C49" s="58">
        <f ca="1">NOW()</f>
        <v>46189.846545023145</v>
      </c>
      <c r="D49" t="s">
        <v>289</v>
      </c>
    </row>
    <row r="51" spans="2:4">
      <c r="B51" s="24" t="s">
        <v>305</v>
      </c>
    </row>
    <row r="52" spans="2:4">
      <c r="B52" t="s">
        <v>302</v>
      </c>
      <c r="C52" s="5">
        <v>46189.701932870368</v>
      </c>
      <c r="D52" t="s">
        <v>290</v>
      </c>
    </row>
    <row r="53" spans="2:4">
      <c r="B53" t="s">
        <v>303</v>
      </c>
      <c r="C53" s="5">
        <v>46190.014432870368</v>
      </c>
      <c r="D53" t="s">
        <v>290</v>
      </c>
    </row>
    <row r="54" spans="2:4">
      <c r="B54" t="s">
        <v>304</v>
      </c>
      <c r="C54" s="5">
        <v>46190.330289351848</v>
      </c>
      <c r="D54" t="s">
        <v>290</v>
      </c>
    </row>
    <row r="56" spans="2:4">
      <c r="B56" s="24" t="s">
        <v>291</v>
      </c>
    </row>
    <row r="57" spans="2:4">
      <c r="B57" t="s">
        <v>292</v>
      </c>
      <c r="C57" s="48">
        <v>3</v>
      </c>
      <c r="D57" t="s">
        <v>293</v>
      </c>
    </row>
    <row r="58" spans="2:4">
      <c r="B58" t="s">
        <v>294</v>
      </c>
      <c r="C58" s="48">
        <v>10</v>
      </c>
      <c r="D58" t="s">
        <v>295</v>
      </c>
    </row>
    <row r="59" spans="2:4">
      <c r="B59" t="s">
        <v>296</v>
      </c>
      <c r="C59" s="48">
        <v>30</v>
      </c>
      <c r="D59" t="s">
        <v>297</v>
      </c>
    </row>
    <row r="61" spans="2:4">
      <c r="B61" s="24" t="s">
        <v>298</v>
      </c>
    </row>
    <row r="62" spans="2:4">
      <c r="B62" s="24"/>
    </row>
    <row r="64" spans="2:4">
      <c r="B64" s="24" t="s">
        <v>299</v>
      </c>
    </row>
    <row r="65" spans="2:4">
      <c r="B65" t="s">
        <v>300</v>
      </c>
      <c r="C65" t="b">
        <v>0</v>
      </c>
      <c r="D65" t="s">
        <v>301</v>
      </c>
    </row>
    <row r="66" spans="2:4">
      <c r="B66" t="s">
        <v>463</v>
      </c>
      <c r="C66">
        <v>181</v>
      </c>
    </row>
    <row r="67" spans="2:4">
      <c r="B67" t="s">
        <v>464</v>
      </c>
      <c r="C67" t="b">
        <v>1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A340E-21F9-4660-9035-9503742C1420}">
  <sheetPr codeName="Sheet14"/>
  <dimension ref="A1:T28"/>
  <sheetViews>
    <sheetView workbookViewId="0">
      <selection activeCell="R6" sqref="R6"/>
    </sheetView>
  </sheetViews>
  <sheetFormatPr defaultRowHeight="14.5"/>
  <cols>
    <col min="1" max="1" width="2.54296875" customWidth="1"/>
    <col min="2" max="2" width="20.54296875" customWidth="1"/>
    <col min="3" max="3" width="12.54296875" customWidth="1"/>
    <col min="5" max="5" width="15.453125" customWidth="1"/>
    <col min="6" max="6" width="20.54296875" customWidth="1"/>
    <col min="7" max="7" width="12.54296875" customWidth="1"/>
    <col min="11" max="11" width="2.54296875" customWidth="1"/>
    <col min="12" max="12" width="20.54296875" customWidth="1"/>
    <col min="13" max="13" width="12.54296875" customWidth="1"/>
  </cols>
  <sheetData>
    <row r="1" spans="1:13" ht="18.5">
      <c r="A1" s="14" t="s">
        <v>519</v>
      </c>
    </row>
    <row r="2" spans="1:13">
      <c r="A2" t="s">
        <v>520</v>
      </c>
    </row>
    <row r="4" spans="1:13">
      <c r="B4" s="82" t="s">
        <v>521</v>
      </c>
      <c r="L4" s="82" t="s">
        <v>542</v>
      </c>
    </row>
    <row r="5" spans="1:13">
      <c r="B5" t="s">
        <v>522</v>
      </c>
      <c r="C5" s="81" t="s">
        <v>523</v>
      </c>
      <c r="L5" t="s">
        <v>522</v>
      </c>
      <c r="M5" s="81" t="s">
        <v>523</v>
      </c>
    </row>
    <row r="6" spans="1:13">
      <c r="B6" t="s">
        <v>524</v>
      </c>
      <c r="C6" s="81" t="s">
        <v>525</v>
      </c>
      <c r="L6" t="s">
        <v>524</v>
      </c>
      <c r="M6" s="81" t="s">
        <v>543</v>
      </c>
    </row>
    <row r="7" spans="1:13">
      <c r="B7" t="s">
        <v>526</v>
      </c>
      <c r="C7" s="60">
        <v>14</v>
      </c>
      <c r="L7" t="s">
        <v>526</v>
      </c>
      <c r="M7" s="60">
        <v>14</v>
      </c>
    </row>
    <row r="8" spans="1:13">
      <c r="B8" t="s">
        <v>527</v>
      </c>
      <c r="C8" s="60">
        <v>4</v>
      </c>
      <c r="L8" t="s">
        <v>527</v>
      </c>
      <c r="M8" s="60">
        <v>5</v>
      </c>
    </row>
    <row r="9" spans="1:13">
      <c r="B9" t="s">
        <v>528</v>
      </c>
      <c r="C9" s="60">
        <v>180</v>
      </c>
      <c r="L9" t="s">
        <v>528</v>
      </c>
      <c r="M9" s="60">
        <v>180</v>
      </c>
    </row>
    <row r="10" spans="1:13">
      <c r="B10" t="s">
        <v>529</v>
      </c>
      <c r="C10" s="60">
        <v>40</v>
      </c>
      <c r="L10" t="s">
        <v>529</v>
      </c>
      <c r="M10" s="60">
        <v>40</v>
      </c>
    </row>
    <row r="11" spans="1:13">
      <c r="B11" t="s">
        <v>530</v>
      </c>
      <c r="C11" s="60">
        <v>20</v>
      </c>
      <c r="L11" t="s">
        <v>530</v>
      </c>
      <c r="M11" s="60">
        <v>20</v>
      </c>
    </row>
    <row r="12" spans="1:13">
      <c r="B12" t="s">
        <v>531</v>
      </c>
      <c r="C12" s="60">
        <v>20</v>
      </c>
      <c r="L12" t="s">
        <v>531</v>
      </c>
      <c r="M12" s="60">
        <v>20</v>
      </c>
    </row>
    <row r="13" spans="1:13">
      <c r="B13" t="s">
        <v>532</v>
      </c>
      <c r="C13" s="60">
        <v>800</v>
      </c>
      <c r="L13" t="s">
        <v>532</v>
      </c>
      <c r="M13" s="60">
        <v>800</v>
      </c>
    </row>
    <row r="15" spans="1:13">
      <c r="B15" s="24" t="s">
        <v>533</v>
      </c>
      <c r="L15" s="24" t="s">
        <v>533</v>
      </c>
    </row>
    <row r="16" spans="1:13">
      <c r="B16" t="s">
        <v>534</v>
      </c>
      <c r="C16" s="83">
        <f>DEGREES(2*ATAN(IF(LOWER(C6)="landscape",36,24)/(2*C7)))</f>
        <v>104.2500326978036</v>
      </c>
      <c r="L16" t="s">
        <v>534</v>
      </c>
      <c r="M16" s="83">
        <f>DEGREES(2*ATAN(IF(LOWER(M6)="landscape",36,24)/(2*M7)))</f>
        <v>81.202589290008945</v>
      </c>
    </row>
    <row r="17" spans="2:20">
      <c r="B17" t="s">
        <v>535</v>
      </c>
      <c r="C17" s="83">
        <f>C9+2*C10</f>
        <v>260</v>
      </c>
      <c r="L17" t="s">
        <v>535</v>
      </c>
      <c r="M17" s="83">
        <f>M9+2*M10</f>
        <v>260</v>
      </c>
    </row>
    <row r="18" spans="2:20">
      <c r="B18" t="s">
        <v>536</v>
      </c>
      <c r="C18" s="83">
        <f>IF(C8&lt;=1,0,(C17-C16)/(C8-1))</f>
        <v>51.916655767398801</v>
      </c>
      <c r="L18" t="s">
        <v>536</v>
      </c>
      <c r="M18" s="83">
        <f>IF(M8&lt;=1,0,(M17-M16)/(M8-1))</f>
        <v>44.699352677497764</v>
      </c>
    </row>
    <row r="19" spans="2:20">
      <c r="B19" t="s">
        <v>537</v>
      </c>
      <c r="C19" s="83">
        <f>C16-C18</f>
        <v>52.333376930404803</v>
      </c>
      <c r="L19" t="s">
        <v>537</v>
      </c>
      <c r="M19" s="83">
        <f>M16-M18</f>
        <v>36.503236612511181</v>
      </c>
    </row>
    <row r="20" spans="2:20">
      <c r="B20" t="s">
        <v>538</v>
      </c>
      <c r="C20" s="83">
        <f>IF(C16=0,0,(C16-C18)/C16*100)</f>
        <v>50.199866202543063</v>
      </c>
      <c r="L20" t="s">
        <v>538</v>
      </c>
      <c r="M20" s="83">
        <f>IF(M16=0,0,(M16-M18)/M16*100)</f>
        <v>44.953291430329415</v>
      </c>
    </row>
    <row r="21" spans="2:20">
      <c r="B21" t="s">
        <v>539</v>
      </c>
      <c r="C21" s="83">
        <f>C16+(C8-1)*C18</f>
        <v>260</v>
      </c>
      <c r="L21" t="s">
        <v>539</v>
      </c>
      <c r="M21" s="83">
        <f>M16+(M8-1)*M18</f>
        <v>260</v>
      </c>
    </row>
    <row r="22" spans="2:20">
      <c r="C22" s="83"/>
      <c r="M22" s="83"/>
    </row>
    <row r="23" spans="2:20">
      <c r="B23" s="24" t="s">
        <v>540</v>
      </c>
      <c r="C23" s="83">
        <f>IF(0&lt;C8,-(C8-1)*C18/2+0*C18,"")</f>
        <v>-77.874983651098205</v>
      </c>
      <c r="D23" s="83">
        <f>IF(1&lt;C8,-(C8-1)*C18/2+1*C18,"")</f>
        <v>-25.958327883699404</v>
      </c>
      <c r="E23" s="83">
        <f>IF(2&lt;C8,-(C8-1)*C18/2+2*C18,"")</f>
        <v>25.958327883699397</v>
      </c>
      <c r="F23" s="83">
        <f>IF(3&lt;C8,-(C8-1)*C18/2+3*C18,"")</f>
        <v>77.874983651098205</v>
      </c>
      <c r="G23" s="83" t="str">
        <f>IF(4&lt;C8,-(C8-1)*C18/2+4*C18,"")</f>
        <v/>
      </c>
      <c r="H23" s="83" t="str">
        <f>IF(5&lt;C8,-(C8-1)*C18/2+5*C18,"")</f>
        <v/>
      </c>
      <c r="I23" s="83" t="str">
        <f>IF(6&lt;C8,-(C8-1)*C18/2+6*C18,"")</f>
        <v/>
      </c>
      <c r="J23" s="83" t="str">
        <f>IF(7&lt;C8,-(C8-1)*C18/2+7*C18,"")</f>
        <v/>
      </c>
      <c r="L23" s="24" t="s">
        <v>540</v>
      </c>
      <c r="M23" s="83">
        <f>IF(0&lt;M8,-(M8-1)*M18/2+0*M18,"")</f>
        <v>-89.398705354995528</v>
      </c>
      <c r="N23" s="83">
        <f>IF(1&lt;M8,-(M8-1)*M18/2+1*M18,"")</f>
        <v>-44.699352677497764</v>
      </c>
      <c r="O23" s="83">
        <f>IF(2&lt;M8,-(M8-1)*M18/2+2*M18,"")</f>
        <v>0</v>
      </c>
      <c r="P23" s="83">
        <f>IF(3&lt;M8,-(M8-1)*M18/2+3*M18,"")</f>
        <v>44.699352677497771</v>
      </c>
      <c r="Q23" s="83">
        <f>IF(4&lt;M8,-(M8-1)*M18/2+4*M18,"")</f>
        <v>89.398705354995528</v>
      </c>
      <c r="R23" s="83" t="str">
        <f>IF(5&lt;M8,-(M8-1)*M18/2+5*M18,"")</f>
        <v/>
      </c>
      <c r="S23" s="83" t="str">
        <f>IF(6&lt;M8,-(M8-1)*M18/2+6*M18,"")</f>
        <v/>
      </c>
      <c r="T23" s="83" t="str">
        <f>IF(7&lt;M8,-(M8-1)*M18/2+7*M18,"")</f>
        <v/>
      </c>
    </row>
    <row r="24" spans="2:20">
      <c r="B24" t="s">
        <v>541</v>
      </c>
      <c r="C24" s="83">
        <f>(C8*C11*1000+2*MAX(ABS((C8-1)*C18/2)/C12*1000,500)+(C8-1)*MAX(ABS(C18)/C12*1000,500)+C8*C13+C8*500)/1000</f>
        <v>100.77499673021963</v>
      </c>
      <c r="L24" t="s">
        <v>541</v>
      </c>
      <c r="M24" s="83">
        <f>(M8*M11*1000+2*MAX(ABS((M8-1)*M18/2)/M12*1000,500)+(M8-1)*MAX(ABS(M18)/M12*1000,500)+M8*M13+M8*500)/1000</f>
        <v>124.37974107099909</v>
      </c>
    </row>
    <row r="25" spans="2:20">
      <c r="B25" t="s">
        <v>547</v>
      </c>
      <c r="C25" s="83">
        <f>IF(C24=0,0,INT(_xlfn.SINGLE(pano_dur_hr)*3600/C24)/_xlfn.SINGLE(pano_fps))</f>
        <v>7.1333333333333337</v>
      </c>
      <c r="L25" t="s">
        <v>547</v>
      </c>
      <c r="M25" s="83">
        <f>IF(M24=0,0,INT(_xlfn.SINGLE(pano_dur_hr)*3600/M24)/_xlfn.SINGLE(pano_fps))</f>
        <v>5.7833333333333332</v>
      </c>
    </row>
    <row r="26" spans="2:20">
      <c r="B26" s="22" t="s">
        <v>548</v>
      </c>
    </row>
    <row r="27" spans="2:20">
      <c r="B27" t="s">
        <v>544</v>
      </c>
      <c r="C27" s="60">
        <v>12</v>
      </c>
    </row>
    <row r="28" spans="2:20">
      <c r="B28" t="s">
        <v>545</v>
      </c>
      <c r="C28" s="60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A1A5-EBEE-40F4-8653-026418FD6B9E}">
  <sheetPr codeName="Sheet11"/>
  <dimension ref="B1:AO28"/>
  <sheetViews>
    <sheetView zoomScale="80" zoomScaleNormal="8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5" sqref="M5:AB7"/>
    </sheetView>
  </sheetViews>
  <sheetFormatPr defaultColWidth="8.54296875" defaultRowHeight="14.5"/>
  <cols>
    <col min="1" max="1" width="2.1796875" style="34" customWidth="1"/>
    <col min="2" max="2" width="6" style="34" customWidth="1"/>
    <col min="3" max="4" width="9" style="34" customWidth="1"/>
    <col min="5" max="5" width="11" style="34" customWidth="1"/>
    <col min="6" max="6" width="8" style="34" customWidth="1"/>
    <col min="7" max="7" width="7" style="34" customWidth="1"/>
    <col min="8" max="8" width="14.1796875" style="34" bestFit="1" customWidth="1"/>
    <col min="9" max="9" width="10" style="34" customWidth="1"/>
    <col min="10" max="10" width="12.453125" style="34" bestFit="1" customWidth="1"/>
    <col min="11" max="11" width="15.1796875" style="34" customWidth="1"/>
    <col min="12" max="12" width="2" style="34" customWidth="1"/>
    <col min="13" max="13" width="7" style="34" customWidth="1"/>
    <col min="14" max="15" width="9" style="34" customWidth="1"/>
    <col min="16" max="17" width="11" style="34" customWidth="1"/>
    <col min="18" max="18" width="12" style="34" customWidth="1"/>
    <col min="19" max="19" width="10" style="34" customWidth="1"/>
    <col min="20" max="20" width="12.7265625" style="34" bestFit="1" customWidth="1"/>
    <col min="21" max="24" width="8" style="34" customWidth="1"/>
    <col min="25" max="25" width="9.54296875" style="73" bestFit="1" customWidth="1"/>
    <col min="26" max="26" width="14" style="34" customWidth="1"/>
    <col min="27" max="27" width="11.81640625" style="73" customWidth="1"/>
    <col min="28" max="28" width="12.7265625" style="73" customWidth="1"/>
    <col min="29" max="29" width="17.54296875" style="34" customWidth="1"/>
    <col min="30" max="30" width="3.26953125" style="34" customWidth="1"/>
    <col min="31" max="31" width="9" style="34" customWidth="1"/>
    <col min="32" max="32" width="10" style="34" customWidth="1"/>
    <col min="33" max="33" width="8" style="34" customWidth="1"/>
    <col min="34" max="35" width="10" style="34" customWidth="1"/>
    <col min="36" max="36" width="6" style="34" customWidth="1"/>
    <col min="37" max="37" width="18.81640625" style="34" customWidth="1"/>
    <col min="38" max="38" width="9" style="34" customWidth="1"/>
    <col min="39" max="40" width="10" style="34" customWidth="1"/>
    <col min="41" max="41" width="28" style="34" customWidth="1"/>
    <col min="42" max="16384" width="8.54296875" style="34"/>
  </cols>
  <sheetData>
    <row r="1" spans="2:41" ht="21.75" customHeight="1">
      <c r="B1" s="33" t="s">
        <v>255</v>
      </c>
      <c r="AD1" s="66"/>
      <c r="AI1" s="66"/>
    </row>
    <row r="2" spans="2:41">
      <c r="AD2" s="66"/>
      <c r="AI2" s="66"/>
    </row>
    <row r="3" spans="2:41" ht="19.5" customHeight="1">
      <c r="B3" s="93" t="s">
        <v>256</v>
      </c>
      <c r="C3" s="94"/>
      <c r="D3" s="94"/>
      <c r="E3" s="94"/>
      <c r="F3" s="94"/>
      <c r="G3" s="94"/>
      <c r="H3" s="94"/>
      <c r="I3" s="94"/>
      <c r="J3" s="94"/>
      <c r="K3" s="94"/>
      <c r="M3" s="68" t="s">
        <v>257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74"/>
      <c r="Z3" s="69"/>
      <c r="AA3" s="74"/>
      <c r="AB3" s="74"/>
      <c r="AC3" s="69"/>
      <c r="AD3" s="66"/>
      <c r="AI3" s="66"/>
    </row>
    <row r="4" spans="2:41">
      <c r="AD4" s="66"/>
      <c r="AI4" s="66"/>
    </row>
    <row r="5" spans="2:41" ht="27.75" customHeight="1">
      <c r="B5" s="55"/>
      <c r="C5" s="36" t="s">
        <v>69</v>
      </c>
      <c r="D5" s="36" t="s">
        <v>259</v>
      </c>
      <c r="E5" s="36" t="s">
        <v>51</v>
      </c>
      <c r="F5" s="36" t="s">
        <v>260</v>
      </c>
      <c r="G5" s="36" t="s">
        <v>261</v>
      </c>
      <c r="H5" s="36" t="s">
        <v>361</v>
      </c>
      <c r="I5" s="35" t="s">
        <v>262</v>
      </c>
      <c r="J5" s="55" t="s">
        <v>375</v>
      </c>
      <c r="K5" s="36" t="s">
        <v>263</v>
      </c>
      <c r="M5" s="37" t="s">
        <v>258</v>
      </c>
      <c r="N5" s="37" t="s">
        <v>267</v>
      </c>
      <c r="O5" s="38" t="s">
        <v>266</v>
      </c>
      <c r="P5" s="38" t="s">
        <v>264</v>
      </c>
      <c r="Q5" s="38" t="s">
        <v>265</v>
      </c>
      <c r="R5" s="38" t="s">
        <v>69</v>
      </c>
      <c r="S5" s="38" t="s">
        <v>269</v>
      </c>
      <c r="T5" s="38" t="s">
        <v>418</v>
      </c>
      <c r="U5" s="38" t="s">
        <v>271</v>
      </c>
      <c r="V5" s="38" t="s">
        <v>272</v>
      </c>
      <c r="W5" s="38" t="s">
        <v>273</v>
      </c>
      <c r="X5" s="38" t="s">
        <v>274</v>
      </c>
      <c r="Y5" s="38" t="s">
        <v>480</v>
      </c>
      <c r="Z5" s="38" t="s">
        <v>470</v>
      </c>
      <c r="AA5" s="37" t="s">
        <v>469</v>
      </c>
      <c r="AB5" s="37" t="s">
        <v>479</v>
      </c>
      <c r="AC5" s="38" t="s">
        <v>263</v>
      </c>
      <c r="AE5" s="36" t="s">
        <v>277</v>
      </c>
      <c r="AF5" s="36" t="s">
        <v>278</v>
      </c>
      <c r="AG5" s="36" t="s">
        <v>76</v>
      </c>
      <c r="AH5" s="36" t="s">
        <v>279</v>
      </c>
      <c r="AI5" s="36" t="s">
        <v>433</v>
      </c>
      <c r="AJ5" s="36" t="s">
        <v>280</v>
      </c>
      <c r="AK5" s="36" t="s">
        <v>271</v>
      </c>
      <c r="AL5" s="36" t="s">
        <v>64</v>
      </c>
      <c r="AM5" s="36" t="s">
        <v>273</v>
      </c>
      <c r="AN5" s="36" t="s">
        <v>274</v>
      </c>
      <c r="AO5" s="36" t="s">
        <v>281</v>
      </c>
    </row>
    <row r="6" spans="2:41" ht="15" customHeight="1">
      <c r="B6" s="53" t="s">
        <v>283</v>
      </c>
      <c r="C6" s="40" t="s">
        <v>282</v>
      </c>
      <c r="D6" s="40">
        <v>0.2</v>
      </c>
      <c r="E6" s="40">
        <v>100</v>
      </c>
      <c r="F6" s="40">
        <v>0</v>
      </c>
      <c r="G6" s="40"/>
      <c r="H6" s="40">
        <v>0</v>
      </c>
      <c r="I6" s="54"/>
      <c r="J6" s="56">
        <f ca="1">dataShootStart</f>
        <v>46189.846545023145</v>
      </c>
      <c r="K6" s="40" t="s">
        <v>441</v>
      </c>
      <c r="M6" s="41" t="str">
        <f>"GP" &amp; TEXT(ROW()-5,"00")</f>
        <v>GP01</v>
      </c>
      <c r="N6" s="43">
        <f ca="1">IF(P6="",IF(ISNUMBER(N5),N5+IFERROR(Y5,0)/1440,""),IF(P6="WP",INDEX($J$6:$J$20,MATCH(Q6,$B$6:$B$20,0))+IFERROR(O6,0)/1440,IF(P6="TIME",IF(ISNUMBER(Q6),MOD(Q6,1),IFERROR(TIMEVALUE(Q6),""))+IFERROR(O6,0)/1440,IF(P6="ASTRO",IF(Q6="sunset",dataSunsetTime,IF(Q6="sunrise",dataSunriseTime,IF(Q6="moonrise",dataMoonriseTime,IF(Q6="moonset",dataMoonsetTime,IF(Q6="gcrise",dataGCRiseTime,IF(Q6="gctransit",dataGCTransitTime,IF(Q6="gcset",dataGCSetTime,"")))))))+IFERROR(O6,0)/1440,""))))</f>
        <v>46189.846545023145</v>
      </c>
      <c r="O6" s="42"/>
      <c r="P6" s="42" t="s">
        <v>556</v>
      </c>
      <c r="Q6" s="85" t="s">
        <v>580</v>
      </c>
      <c r="R6" s="70" t="s">
        <v>557</v>
      </c>
      <c r="S6" s="70" t="s">
        <v>1350</v>
      </c>
      <c r="T6" s="107"/>
      <c r="U6" s="42" t="s">
        <v>284</v>
      </c>
      <c r="V6" s="42" t="s">
        <v>284</v>
      </c>
      <c r="W6" s="42">
        <v>0</v>
      </c>
      <c r="X6" s="42">
        <v>0</v>
      </c>
      <c r="Y6" s="70">
        <f>60*14</f>
        <v>840</v>
      </c>
      <c r="Z6" s="70" t="s">
        <v>558</v>
      </c>
      <c r="AA6" s="77">
        <f>IF($Z6="","",IFERROR(0/IF($Z6="Slow",3,IF($Z6="Mid",6,IF($Z6="Fast",12,1))),""))</f>
        <v>0</v>
      </c>
      <c r="AB6" s="77">
        <f>IFERROR(IF($P7&lt;&gt;"",MOD($N7-$N6,1)*1440,$Y6),"")</f>
        <v>840</v>
      </c>
      <c r="AC6" s="42"/>
      <c r="AE6" s="44">
        <v>2</v>
      </c>
      <c r="AF6" s="44">
        <v>0</v>
      </c>
      <c r="AG6" s="44" t="s">
        <v>102</v>
      </c>
      <c r="AH6" s="44" t="s">
        <v>101</v>
      </c>
      <c r="AI6" s="44" t="s">
        <v>434</v>
      </c>
      <c r="AJ6" s="44"/>
      <c r="AK6" s="44">
        <v>0</v>
      </c>
      <c r="AL6" s="44">
        <v>0</v>
      </c>
      <c r="AM6" s="44">
        <v>0</v>
      </c>
      <c r="AN6" s="44">
        <v>0</v>
      </c>
      <c r="AO6" s="44" t="s">
        <v>435</v>
      </c>
    </row>
    <row r="7" spans="2:41" ht="15" customHeight="1">
      <c r="B7" s="53" t="s">
        <v>325</v>
      </c>
      <c r="C7" s="40" t="s">
        <v>286</v>
      </c>
      <c r="D7" s="40"/>
      <c r="E7" s="40"/>
      <c r="F7" s="40"/>
      <c r="G7" s="40"/>
      <c r="H7" s="40">
        <v>0</v>
      </c>
      <c r="I7" s="54"/>
      <c r="J7" s="57">
        <f ca="1">IF(C6="","",J6+IF(C6="STOP",G6/86400,IF(AND(ISNUMBER(D6),ISNUMBER(E6),E6&gt;0),D6/E6/24,0)))</f>
        <v>46189.846628356478</v>
      </c>
      <c r="K7" s="40"/>
      <c r="M7" s="41" t="s">
        <v>467</v>
      </c>
      <c r="N7" s="43">
        <f ca="1">IF(P7="",IF(ISNUMBER(N6),N6+IFERROR(Y6,0)/1440,""),IF(P7="WP",INDEX($J$6:$J$20,MATCH(Q7,$B$6:$B$20,0))+IFERROR(O7,0)/1440,IF(P7="TIME",IF(ISNUMBER(Q7),MOD(Q7,1),IFERROR(TIMEVALUE(Q7),""))+IFERROR(O7,0)/1440,IF(P7="ASTRO",IF(Q7="sunset",dataSunsetTime,IF(Q7="sunrise",dataSunriseTime,IF(Q7="moonrise",dataMoonriseTime,IF(Q7="moonset",dataMoonsetTime,IF(Q7="gcrise",dataGCRiseTime,IF(Q7="gctransit",dataGCTransitTime,IF(Q7="gcset",dataGCSetTime,"")))))))+IFERROR(O7,0)/1440,""))))</f>
        <v>46190.429878356481</v>
      </c>
      <c r="O7" s="42"/>
      <c r="P7" s="42"/>
      <c r="Q7" s="80"/>
      <c r="R7" s="39" t="s">
        <v>285</v>
      </c>
      <c r="S7" s="70"/>
      <c r="T7" s="107"/>
      <c r="U7" s="42" t="s">
        <v>284</v>
      </c>
      <c r="V7" s="42" t="s">
        <v>284</v>
      </c>
      <c r="W7" s="42">
        <v>0</v>
      </c>
      <c r="X7" s="42">
        <v>0</v>
      </c>
      <c r="Y7" s="70"/>
      <c r="Z7" s="70"/>
      <c r="AA7" s="77" t="str">
        <f>IF($Z7="","",IFERROR(ABS(MOD(GimbalViz!$N$16-GimbalViz!$N$15+540,360)-180)/IF($Z7="Slow",3,IF($Z7="Mid",6,IF($Z7="Fast",12,1))),""))</f>
        <v/>
      </c>
      <c r="AB7" s="77">
        <f>IFERROR(IF($P8&lt;&gt;"",MOD($N8-$N7,1)*1440,$Y7),"")</f>
        <v>0</v>
      </c>
      <c r="AC7" s="42"/>
      <c r="AE7" s="44">
        <v>3</v>
      </c>
      <c r="AF7" s="44">
        <v>0</v>
      </c>
      <c r="AG7" s="44" t="s">
        <v>102</v>
      </c>
      <c r="AH7" s="44" t="s">
        <v>101</v>
      </c>
      <c r="AI7" s="44" t="s">
        <v>434</v>
      </c>
      <c r="AJ7" s="44"/>
      <c r="AK7" s="44">
        <v>0</v>
      </c>
      <c r="AL7" s="44">
        <v>0</v>
      </c>
      <c r="AM7" s="44">
        <v>0</v>
      </c>
      <c r="AN7" s="44">
        <v>0</v>
      </c>
      <c r="AO7" s="44" t="s">
        <v>435</v>
      </c>
    </row>
    <row r="8" spans="2:41" ht="15" customHeight="1">
      <c r="B8" s="53"/>
      <c r="C8" s="40"/>
      <c r="D8" s="40"/>
      <c r="E8" s="40"/>
      <c r="F8" s="40"/>
      <c r="G8" s="40"/>
      <c r="H8" s="40"/>
      <c r="I8" s="54"/>
      <c r="J8" s="57">
        <f t="shared" ref="J8:J18" ca="1" si="0">IF(C7="","",J7+IF(C7="STOP",G7/86400,IF(AND(ISNUMBER(D7),ISNUMBER(E7),E7&gt;0),D7/E7/24,0)))</f>
        <v>46189.846628356478</v>
      </c>
      <c r="K8" s="40"/>
      <c r="M8" s="41" t="s">
        <v>468</v>
      </c>
      <c r="N8" s="43">
        <f ca="1">IF(P8="",IF(ISNUMBER(N7),N7+IFERROR(Y7,0)/1440,""),IF(P8="WP",INDEX($J$6:$J$20,MATCH(Q8,$B$6:$B$20,0))+IFERROR(O8,0)/1440,IF(P8="TIME",IF(ISNUMBER(Q8),MOD(Q8,1),IFERROR(TIMEVALUE(Q8),""))+IFERROR(O8,0)/1440,IF(P8="ASTRO",IF(Q8="sunset",dataSunsetTime,IF(Q8="sunrise",dataSunriseTime,IF(Q8="moonrise",dataMoonriseTime,IF(Q8="moonset",dataMoonsetTime,IF(Q8="gcrise",dataGCRiseTime,IF(Q8="gctransit",dataGCTransitTime,IF(Q8="gcset",dataGCSetTime,"")))))))+IFERROR(O8,0)/1440,""))))</f>
        <v>46190.429878356481</v>
      </c>
      <c r="O8" s="70"/>
      <c r="P8" s="42"/>
      <c r="Q8" s="80"/>
      <c r="R8" s="70"/>
      <c r="S8" s="70"/>
      <c r="T8" s="107"/>
      <c r="U8" s="42"/>
      <c r="V8" s="42"/>
      <c r="W8" s="42"/>
      <c r="X8" s="42"/>
      <c r="Y8" s="70"/>
      <c r="Z8" s="70"/>
      <c r="AA8" s="77" t="str">
        <f>IF($Z8="","",IFERROR(ABS(MOD(GimbalViz!$N$17-GimbalViz!$N$16+540,360)-180)/IF($Z8="Slow",3,IF($Z8="Mid",6,IF($Z8="Fast",12,1))),""))</f>
        <v/>
      </c>
      <c r="AB8" s="77">
        <f>IFERROR(IF($P9&lt;&gt;"",MOD($N9-$N8,1)*1440,$Y8),"")</f>
        <v>0</v>
      </c>
      <c r="AC8" s="42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</row>
    <row r="9" spans="2:41" ht="15" customHeight="1">
      <c r="B9" s="53"/>
      <c r="C9" s="40"/>
      <c r="D9" s="40"/>
      <c r="E9" s="40"/>
      <c r="F9" s="40"/>
      <c r="G9" s="40"/>
      <c r="H9" s="40"/>
      <c r="I9" s="54"/>
      <c r="J9" s="57" t="str">
        <f t="shared" si="0"/>
        <v/>
      </c>
      <c r="K9" s="40"/>
      <c r="M9" s="41" t="s">
        <v>515</v>
      </c>
      <c r="N9" s="43">
        <f ca="1">IF(P9="",IF(ISNUMBER(N8),N8+IFERROR(Y8,0)/1440,""),IF(P9="WP",INDEX($J$6:$J$20,MATCH(Q9,$B$6:$B$20,0))+IFERROR(O9,0)/1440,IF(P9="TIME",IF(ISNUMBER(Q9),MOD(Q9,1),IFERROR(TIMEVALUE(Q9),""))+IFERROR(O9,0)/1440,IF(P9="ASTRO",IF(Q9="sunset",dataSunsetTime,IF(Q9="sunrise",dataSunriseTime,IF(Q9="moonrise",dataMoonriseTime,IF(Q9="moonset",dataMoonsetTime,IF(Q9="gcrise",dataGCRiseTime,IF(Q9="gctransit",dataGCTransitTime,IF(Q9="gcset",dataGCSetTime,"")))))))+IFERROR(O9,0)/1440,""))))</f>
        <v>46190.429878356481</v>
      </c>
      <c r="O9" s="45"/>
      <c r="P9" s="42"/>
      <c r="Q9" s="80"/>
      <c r="R9" s="39"/>
      <c r="S9" s="39"/>
      <c r="T9" s="108"/>
      <c r="U9" s="39"/>
      <c r="V9" s="39"/>
      <c r="W9" s="45"/>
      <c r="X9" s="39"/>
      <c r="Y9" s="39"/>
      <c r="Z9" s="39"/>
      <c r="AA9" s="78" t="str">
        <f>IF($Z9="","",IFERROR(ABS(MOD(GimbalViz!$N$18-GimbalViz!$N$17+540,360)-180)/IF($Z9="Slow",3,IF($Z9="Mid",6,IF($Z9="Fast",12,1))),""))</f>
        <v/>
      </c>
      <c r="AB9" s="78">
        <f>IFERROR(IF($P10&lt;&gt;"",MOD($N10-$N9,1)*1440,$Y9),"")</f>
        <v>0</v>
      </c>
      <c r="AC9" s="42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</row>
    <row r="10" spans="2:41" ht="15" customHeight="1">
      <c r="B10" s="53"/>
      <c r="C10" s="40"/>
      <c r="D10" s="40"/>
      <c r="E10" s="40"/>
      <c r="F10" s="40"/>
      <c r="G10" s="40"/>
      <c r="H10" s="40"/>
      <c r="I10" s="54"/>
      <c r="J10" s="57" t="str">
        <f t="shared" si="0"/>
        <v/>
      </c>
      <c r="K10" s="40"/>
      <c r="M10" s="71"/>
      <c r="N10" s="72"/>
      <c r="O10" s="45"/>
      <c r="P10" s="39"/>
      <c r="Q10" s="39"/>
      <c r="R10" s="39"/>
      <c r="S10" s="39"/>
      <c r="T10" s="39"/>
      <c r="U10" s="39"/>
      <c r="V10" s="39"/>
      <c r="W10" s="45"/>
      <c r="X10" s="39"/>
      <c r="Y10" s="39"/>
      <c r="Z10" s="39"/>
      <c r="AA10" s="78"/>
      <c r="AB10" s="78"/>
      <c r="AC10" s="42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</row>
    <row r="11" spans="2:41" ht="15" customHeight="1">
      <c r="B11" s="53"/>
      <c r="C11" s="40"/>
      <c r="D11" s="40"/>
      <c r="E11" s="40"/>
      <c r="F11" s="40"/>
      <c r="G11" s="40"/>
      <c r="H11" s="40"/>
      <c r="I11" s="54"/>
      <c r="J11" s="57" t="str">
        <f t="shared" si="0"/>
        <v/>
      </c>
      <c r="K11" s="40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75"/>
      <c r="Z11" s="45"/>
      <c r="AA11" s="75"/>
      <c r="AB11" s="75"/>
      <c r="AC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</row>
    <row r="12" spans="2:41" ht="15" customHeight="1">
      <c r="B12" s="53"/>
      <c r="C12" s="40"/>
      <c r="D12" s="40"/>
      <c r="E12" s="40"/>
      <c r="F12" s="40"/>
      <c r="G12" s="40"/>
      <c r="H12" s="40"/>
      <c r="I12" s="54"/>
      <c r="J12" s="57" t="str">
        <f t="shared" si="0"/>
        <v/>
      </c>
      <c r="K12" s="40"/>
      <c r="M12" s="45"/>
      <c r="N12" s="45"/>
      <c r="O12" s="45"/>
      <c r="P12" s="45"/>
      <c r="Q12" s="45"/>
      <c r="S12" s="45"/>
      <c r="T12" s="45"/>
      <c r="U12" s="45"/>
      <c r="V12" s="45"/>
      <c r="W12" s="45"/>
      <c r="X12" s="45"/>
      <c r="Y12" s="75"/>
      <c r="Z12" s="45"/>
      <c r="AA12" s="75"/>
      <c r="AB12" s="75"/>
      <c r="AC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</row>
    <row r="13" spans="2:41">
      <c r="B13" s="53"/>
      <c r="C13" s="40"/>
      <c r="D13" s="40"/>
      <c r="E13" s="40"/>
      <c r="F13" s="40"/>
      <c r="G13" s="40"/>
      <c r="H13" s="40"/>
      <c r="I13" s="54"/>
      <c r="J13" s="57" t="str">
        <f t="shared" si="0"/>
        <v/>
      </c>
      <c r="K13" s="40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75"/>
      <c r="Z13" s="45"/>
      <c r="AA13" s="75"/>
      <c r="AB13" s="75"/>
      <c r="AC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</row>
    <row r="14" spans="2:41">
      <c r="B14" s="53"/>
      <c r="C14" s="40"/>
      <c r="D14" s="40"/>
      <c r="E14" s="40"/>
      <c r="F14" s="40"/>
      <c r="G14" s="40"/>
      <c r="H14" s="40"/>
      <c r="I14" s="54"/>
      <c r="J14" s="57" t="str">
        <f t="shared" si="0"/>
        <v/>
      </c>
      <c r="K14" s="40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75"/>
      <c r="Z14" s="45"/>
      <c r="AA14" s="75"/>
      <c r="AB14" s="75"/>
      <c r="AC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</row>
    <row r="15" spans="2:41">
      <c r="B15" s="53"/>
      <c r="C15" s="40"/>
      <c r="D15" s="40"/>
      <c r="E15" s="40"/>
      <c r="F15" s="40"/>
      <c r="G15" s="40"/>
      <c r="H15" s="40"/>
      <c r="I15" s="54"/>
      <c r="J15" s="57" t="str">
        <f t="shared" si="0"/>
        <v/>
      </c>
      <c r="K15" s="40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76"/>
      <c r="Z15" s="45"/>
      <c r="AA15" s="75"/>
      <c r="AB15" s="75"/>
      <c r="AC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</row>
    <row r="16" spans="2:41" ht="15" customHeight="1">
      <c r="B16" s="53"/>
      <c r="C16" s="40"/>
      <c r="D16" s="40"/>
      <c r="E16" s="40"/>
      <c r="F16" s="40"/>
      <c r="G16" s="40"/>
      <c r="H16" s="40"/>
      <c r="I16" s="54"/>
      <c r="J16" s="57" t="str">
        <f t="shared" si="0"/>
        <v/>
      </c>
      <c r="K16" s="40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75"/>
      <c r="Z16" s="45"/>
      <c r="AA16" s="75"/>
      <c r="AB16" s="75"/>
      <c r="AC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</row>
    <row r="17" spans="2:40" ht="15" customHeight="1">
      <c r="B17" s="53"/>
      <c r="C17" s="40"/>
      <c r="D17" s="40"/>
      <c r="E17" s="40"/>
      <c r="F17" s="40"/>
      <c r="G17" s="40"/>
      <c r="H17" s="40"/>
      <c r="I17" s="54"/>
      <c r="J17" s="57" t="str">
        <f t="shared" si="0"/>
        <v/>
      </c>
      <c r="K17" s="40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75"/>
      <c r="Z17" s="45"/>
      <c r="AA17" s="75"/>
      <c r="AB17" s="7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</row>
    <row r="18" spans="2:40" ht="15" customHeight="1">
      <c r="B18" s="53"/>
      <c r="C18" s="40"/>
      <c r="D18" s="40"/>
      <c r="E18" s="40"/>
      <c r="F18" s="40"/>
      <c r="G18" s="40"/>
      <c r="H18" s="40"/>
      <c r="I18" s="54"/>
      <c r="J18" s="57" t="str">
        <f t="shared" si="0"/>
        <v/>
      </c>
      <c r="K18" s="40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75"/>
      <c r="Z18" s="45"/>
      <c r="AA18" s="75"/>
      <c r="AB18" s="7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</row>
    <row r="19" spans="2:40" ht="15" customHeight="1">
      <c r="B19" s="47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75"/>
      <c r="Z19" s="45"/>
      <c r="AA19" s="75"/>
      <c r="AB19" s="75"/>
      <c r="AC19" s="45"/>
      <c r="AD19" s="45"/>
      <c r="AE19" s="45"/>
      <c r="AF19" s="45"/>
      <c r="AG19" s="45"/>
      <c r="AH19" s="51"/>
      <c r="AI19" s="51"/>
      <c r="AJ19" s="51"/>
      <c r="AK19" s="51"/>
      <c r="AL19" s="45"/>
      <c r="AM19" s="45"/>
      <c r="AN19" s="45"/>
    </row>
    <row r="20" spans="2:40"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75"/>
      <c r="Z20" s="45"/>
      <c r="AA20" s="75"/>
      <c r="AB20" s="75"/>
      <c r="AC20" s="45"/>
      <c r="AD20" s="45"/>
      <c r="AE20" s="45"/>
      <c r="AF20" s="45"/>
      <c r="AG20" s="45"/>
      <c r="AH20" s="51"/>
      <c r="AI20" s="51"/>
      <c r="AJ20" s="51"/>
      <c r="AK20" s="52"/>
      <c r="AL20" s="45"/>
      <c r="AM20" s="45"/>
      <c r="AN20" s="45"/>
    </row>
    <row r="21" spans="2:40"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75"/>
      <c r="Z21" s="45"/>
      <c r="AA21" s="75"/>
      <c r="AB21" s="75"/>
      <c r="AC21" s="45"/>
      <c r="AD21" s="45"/>
      <c r="AE21" s="45"/>
      <c r="AF21" s="45"/>
      <c r="AG21" s="45"/>
      <c r="AH21" s="51"/>
      <c r="AI21" s="51"/>
      <c r="AJ21" s="51"/>
      <c r="AK21" s="52"/>
      <c r="AL21" s="45"/>
      <c r="AM21" s="45"/>
      <c r="AN21" s="45"/>
    </row>
    <row r="22" spans="2:40" ht="15" customHeight="1">
      <c r="B22" s="46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75"/>
      <c r="Z22" s="45"/>
      <c r="AA22" s="75"/>
      <c r="AB22" s="7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</row>
    <row r="23" spans="2:40" ht="15" customHeight="1"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75"/>
      <c r="Z23" s="45"/>
      <c r="AA23" s="75"/>
      <c r="AB23" s="7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</row>
    <row r="24" spans="2:40" ht="15" customHeight="1"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75"/>
      <c r="Z24" s="45"/>
      <c r="AA24" s="75"/>
      <c r="AB24" s="7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</row>
    <row r="25" spans="2:40" ht="15" customHeight="1"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75"/>
      <c r="Z25" s="45"/>
      <c r="AA25" s="75"/>
      <c r="AB25" s="7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</row>
    <row r="26" spans="2:40" ht="15" customHeight="1"/>
    <row r="27" spans="2:40" ht="15" customHeight="1"/>
    <row r="28" spans="2:40" ht="15" customHeight="1"/>
  </sheetData>
  <mergeCells count="1">
    <mergeCell ref="B3:K3"/>
  </mergeCells>
  <phoneticPr fontId="25" type="noConversion"/>
  <conditionalFormatting sqref="AA6:AA9">
    <cfRule type="expression" dxfId="1" priority="1" stopIfTrue="1">
      <formula>AND(ISNUMBER($AA6),$AA6&gt;=$AB6)</formula>
    </cfRule>
    <cfRule type="expression" dxfId="0" priority="2" stopIfTrue="1">
      <formula>AND(ISNUMBER($AA6),$AA6&gt;=0.6*$AB6,$AA6&lt;$AB6)</formula>
    </cfRule>
  </conditionalFormatting>
  <dataValidations count="7">
    <dataValidation type="list" allowBlank="1" sqref="C6:C30" xr:uid="{AAE4F355-9056-4716-B7F8-A56DA32BD475}">
      <formula1>"DRIVE,STOP,TURN,WAYPOINT,HOLD"</formula1>
      <formula2>0</formula2>
    </dataValidation>
    <dataValidation type="list" allowBlank="1" showInputMessage="1" showErrorMessage="1" sqref="P6:P60" xr:uid="{DA661795-2351-4404-A7F9-355452DA5BD1}">
      <formula1>"WP,TIME,ASTRO"</formula1>
    </dataValidation>
    <dataValidation type="list" allowBlank="1" showInputMessage="1" showErrorMessage="1" sqref="T7 T8 T10:T60 T9" xr:uid="{ECF01459-92D0-4D09-9702-E0530CBB45DF}">
      <formula1>"CW,CCW"</formula1>
    </dataValidation>
    <dataValidation type="list" allowBlank="1" showInputMessage="1" showErrorMessage="1" sqref="R6:R60" xr:uid="{40FCBD22-F683-47CF-9984-C3594BE69C33}">
      <formula1>"Pan Follow,Lock,Move,Track,Track-yaw,END"</formula1>
    </dataValidation>
    <dataValidation type="list" allowBlank="1" showInputMessage="1" showErrorMessage="1" sqref="Z6:Z60" xr:uid="{C59B3BA4-E14D-490D-BF08-827A3E07946F}">
      <formula1>"Slow,Mid,Fast"</formula1>
    </dataValidation>
    <dataValidation type="list" errorStyle="information" allowBlank="1" showInputMessage="1" sqref="Q6:Q60" xr:uid="{74A4E7FA-5EC6-4ABD-B7D4-796D9D118B1F}">
      <formula1>"sunset,sunrise,moonrise,moonset,gcrise,gctransit,gcset"</formula1>
    </dataValidation>
    <dataValidation type="list" allowBlank="1" showInputMessage="1" showErrorMessage="1" sqref="S6:S60" xr:uid="{8B80F9DF-0F29-42E7-920D-B169DBA33987}">
      <formula1>"sun,moon,gc,arch_rise,arch_set,sunset,sunrise,moonrise,moonset,gcrise,gcset"</formula1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>
      <c r="A1" s="95" t="s">
        <v>53</v>
      </c>
      <c r="B1" s="87"/>
      <c r="C1" s="87"/>
      <c r="D1" s="87"/>
      <c r="E1" s="87"/>
      <c r="F1" s="87"/>
    </row>
    <row r="3" spans="1:6" ht="22" customHeight="1">
      <c r="B3" s="105" t="s">
        <v>54</v>
      </c>
      <c r="C3" s="87"/>
      <c r="D3" s="87"/>
      <c r="E3" s="87"/>
    </row>
    <row r="4" spans="1:6" ht="33">
      <c r="B4" s="1" t="s">
        <v>55</v>
      </c>
      <c r="C4" s="10">
        <v>0.74648148148148152</v>
      </c>
      <c r="E4" s="1" t="s">
        <v>56</v>
      </c>
      <c r="F4" s="4" t="s">
        <v>883</v>
      </c>
    </row>
    <row r="5" spans="1:6" ht="16.5">
      <c r="B5" s="1" t="s">
        <v>39</v>
      </c>
      <c r="C5" s="4" t="s">
        <v>38</v>
      </c>
    </row>
    <row r="7" spans="1:6">
      <c r="B7" s="89" t="s">
        <v>57</v>
      </c>
      <c r="C7" s="87"/>
      <c r="D7" s="87"/>
      <c r="E7" s="87"/>
    </row>
    <row r="8" spans="1:6" ht="16.5">
      <c r="B8" s="1" t="s">
        <v>58</v>
      </c>
      <c r="C8" s="11" t="s">
        <v>250</v>
      </c>
      <c r="E8" s="1" t="s">
        <v>31</v>
      </c>
      <c r="F8" s="4">
        <v>100</v>
      </c>
    </row>
    <row r="9" spans="1:6" ht="16.5">
      <c r="B9" s="1" t="s">
        <v>26</v>
      </c>
      <c r="C9" s="4" t="s">
        <v>27</v>
      </c>
      <c r="E9" s="1" t="s">
        <v>59</v>
      </c>
      <c r="F9" s="4" t="s">
        <v>85</v>
      </c>
    </row>
    <row r="10" spans="1:6" ht="16.5">
      <c r="B10" s="1" t="s">
        <v>60</v>
      </c>
      <c r="C10" s="4">
        <v>64</v>
      </c>
      <c r="E10" s="1" t="s">
        <v>61</v>
      </c>
      <c r="F10" s="4">
        <v>0</v>
      </c>
    </row>
    <row r="12" spans="1:6">
      <c r="B12" s="91" t="s">
        <v>62</v>
      </c>
      <c r="C12" s="87"/>
      <c r="D12" s="87"/>
      <c r="E12" s="87"/>
    </row>
    <row r="13" spans="1:6" ht="16.5">
      <c r="B13" s="1" t="s">
        <v>63</v>
      </c>
      <c r="C13" s="4">
        <v>0</v>
      </c>
      <c r="E13" s="1" t="s">
        <v>64</v>
      </c>
      <c r="F13" s="4">
        <v>0</v>
      </c>
    </row>
    <row r="15" spans="1:6">
      <c r="B15" s="104" t="s">
        <v>65</v>
      </c>
      <c r="C15" s="87"/>
      <c r="D15" s="87"/>
      <c r="E15" s="87"/>
    </row>
    <row r="16" spans="1:6" ht="16.5">
      <c r="B16" s="1" t="s">
        <v>51</v>
      </c>
      <c r="C16" s="4">
        <v>0</v>
      </c>
      <c r="E16" s="1" t="s">
        <v>66</v>
      </c>
      <c r="F16" s="4">
        <v>0</v>
      </c>
    </row>
    <row r="17" spans="2:6" ht="16.5">
      <c r="B17" s="1" t="s">
        <v>50</v>
      </c>
      <c r="C17" s="4">
        <v>0</v>
      </c>
    </row>
    <row r="19" spans="2:6">
      <c r="B19" s="106" t="s">
        <v>67</v>
      </c>
      <c r="C19" s="87"/>
      <c r="D19" s="87"/>
      <c r="E19" s="87"/>
    </row>
    <row r="20" spans="2:6">
      <c r="B20" s="96"/>
      <c r="C20" s="97"/>
      <c r="D20" s="97"/>
      <c r="E20" s="97"/>
      <c r="F20" s="98"/>
    </row>
    <row r="21" spans="2:6">
      <c r="B21" s="99"/>
      <c r="C21" s="87"/>
      <c r="D21" s="87"/>
      <c r="E21" s="87"/>
      <c r="F21" s="100"/>
    </row>
    <row r="22" spans="2:6">
      <c r="B22" s="99"/>
      <c r="C22" s="87"/>
      <c r="D22" s="87"/>
      <c r="E22" s="87"/>
      <c r="F22" s="100"/>
    </row>
    <row r="23" spans="2:6">
      <c r="B23" s="99"/>
      <c r="C23" s="87"/>
      <c r="D23" s="87"/>
      <c r="E23" s="87"/>
      <c r="F23" s="100"/>
    </row>
    <row r="24" spans="2:6">
      <c r="B24" s="101"/>
      <c r="C24" s="102"/>
      <c r="D24" s="102"/>
      <c r="E24" s="102"/>
      <c r="F24" s="103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 activeCell="D41" sqref="D41"/>
    </sheetView>
  </sheetViews>
  <sheetFormatPr defaultRowHeight="14.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.149999999999999" customHeight="1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O34"/>
  <sheetViews>
    <sheetView showGridLines="0" workbookViewId="0">
      <pane ySplit="1" topLeftCell="A2" activePane="bottomLeft" state="frozen"/>
      <selection pane="bottomLeft" activeCell="G30" sqref="G30"/>
    </sheetView>
  </sheetViews>
  <sheetFormatPr defaultRowHeight="14.5"/>
  <cols>
    <col min="1" max="1" width="10.1796875" style="18" bestFit="1" customWidth="1"/>
    <col min="2" max="2" width="4.81640625" bestFit="1" customWidth="1"/>
    <col min="3" max="3" width="5.453125" bestFit="1" customWidth="1"/>
    <col min="4" max="4" width="24.453125" bestFit="1" customWidth="1"/>
    <col min="5" max="5" width="9.1796875" bestFit="1" customWidth="1"/>
    <col min="6" max="6" width="9.7265625" bestFit="1" customWidth="1"/>
    <col min="7" max="7" width="11.26953125" bestFit="1" customWidth="1"/>
    <col min="8" max="8" width="11.81640625" bestFit="1" customWidth="1"/>
    <col min="9" max="9" width="13.1796875" bestFit="1" customWidth="1"/>
    <col min="10" max="10" width="10.54296875" bestFit="1" customWidth="1"/>
    <col min="11" max="11" width="10" bestFit="1" customWidth="1"/>
    <col min="12" max="12" width="16.453125" bestFit="1" customWidth="1"/>
    <col min="13" max="13" width="7.26953125" bestFit="1" customWidth="1"/>
    <col min="14" max="14" width="19.1796875" bestFit="1" customWidth="1"/>
    <col min="15" max="15" width="11.54296875" bestFit="1" customWidth="1"/>
    <col min="16" max="16" width="10.7265625" bestFit="1" customWidth="1"/>
    <col min="17" max="17" width="10.81640625" bestFit="1" customWidth="1"/>
    <col min="18" max="20" width="8.7265625" customWidth="1"/>
  </cols>
  <sheetData>
    <row r="1" spans="1:15" ht="24" customHeight="1">
      <c r="A1" s="18" t="s">
        <v>75</v>
      </c>
      <c r="B1" t="s">
        <v>76</v>
      </c>
      <c r="C1" t="s">
        <v>70</v>
      </c>
      <c r="D1" t="s">
        <v>77</v>
      </c>
      <c r="E1" t="s">
        <v>362</v>
      </c>
      <c r="F1" t="s">
        <v>363</v>
      </c>
      <c r="L1" t="s">
        <v>364</v>
      </c>
      <c r="M1" t="s">
        <v>365</v>
      </c>
      <c r="N1" t="s">
        <v>366</v>
      </c>
      <c r="O1" t="s">
        <v>367</v>
      </c>
    </row>
    <row r="2" spans="1:15">
      <c r="A2" s="18">
        <v>0</v>
      </c>
      <c r="B2" t="s">
        <v>101</v>
      </c>
      <c r="C2">
        <v>0</v>
      </c>
      <c r="D2" t="s">
        <v>412</v>
      </c>
      <c r="E2">
        <v>3173950</v>
      </c>
      <c r="F2">
        <v>3288871</v>
      </c>
    </row>
    <row r="3" spans="1:15">
      <c r="A3" s="18">
        <v>0</v>
      </c>
      <c r="B3" t="s">
        <v>102</v>
      </c>
      <c r="C3">
        <v>98</v>
      </c>
      <c r="D3" t="s">
        <v>337</v>
      </c>
      <c r="E3">
        <v>3173950</v>
      </c>
      <c r="F3">
        <v>3288871</v>
      </c>
    </row>
    <row r="4" spans="1:15">
      <c r="A4" s="18">
        <v>1.1574074074074073E-5</v>
      </c>
      <c r="B4" t="s">
        <v>101</v>
      </c>
      <c r="C4">
        <v>10</v>
      </c>
      <c r="D4" t="s">
        <v>327</v>
      </c>
      <c r="E4">
        <v>3173950</v>
      </c>
      <c r="F4">
        <v>3288871</v>
      </c>
    </row>
    <row r="5" spans="1:15">
      <c r="A5" s="18">
        <v>1.1574074074074073E-5</v>
      </c>
      <c r="B5" t="s">
        <v>101</v>
      </c>
      <c r="C5">
        <v>20</v>
      </c>
      <c r="D5" t="s">
        <v>328</v>
      </c>
      <c r="E5">
        <v>3173966</v>
      </c>
      <c r="F5">
        <v>3288887</v>
      </c>
    </row>
    <row r="6" spans="1:15">
      <c r="A6" s="18">
        <v>2.3148148148148147E-5</v>
      </c>
      <c r="B6" t="s">
        <v>101</v>
      </c>
      <c r="C6">
        <v>30</v>
      </c>
      <c r="D6" t="s">
        <v>329</v>
      </c>
      <c r="E6">
        <v>3174070</v>
      </c>
      <c r="F6">
        <v>3288991</v>
      </c>
    </row>
    <row r="7" spans="1:15">
      <c r="A7" s="18">
        <v>2.3148148148148147E-5</v>
      </c>
      <c r="B7" t="s">
        <v>101</v>
      </c>
      <c r="C7">
        <v>40</v>
      </c>
      <c r="D7" t="s">
        <v>330</v>
      </c>
      <c r="E7">
        <v>3174166</v>
      </c>
      <c r="F7">
        <v>3289087</v>
      </c>
    </row>
    <row r="8" spans="1:15">
      <c r="A8" s="18">
        <v>2.3148148148148147E-5</v>
      </c>
      <c r="B8" t="s">
        <v>101</v>
      </c>
      <c r="C8">
        <v>50</v>
      </c>
      <c r="D8" t="s">
        <v>331</v>
      </c>
      <c r="E8">
        <v>3174238</v>
      </c>
      <c r="F8">
        <v>3289159</v>
      </c>
    </row>
    <row r="9" spans="1:15">
      <c r="A9" s="18">
        <v>2.3148148148148147E-5</v>
      </c>
      <c r="B9" t="s">
        <v>101</v>
      </c>
      <c r="C9">
        <v>60</v>
      </c>
      <c r="D9" t="s">
        <v>332</v>
      </c>
      <c r="E9">
        <v>3174576</v>
      </c>
      <c r="F9">
        <v>3289497</v>
      </c>
    </row>
    <row r="10" spans="1:15">
      <c r="A10" s="18">
        <v>2.3148148148148147E-5</v>
      </c>
      <c r="B10" t="s">
        <v>101</v>
      </c>
      <c r="C10">
        <v>70</v>
      </c>
      <c r="D10" t="s">
        <v>333</v>
      </c>
      <c r="E10">
        <v>3174826</v>
      </c>
      <c r="F10">
        <v>3289747</v>
      </c>
    </row>
    <row r="11" spans="1:15">
      <c r="A11" s="18">
        <v>3.4722222222222222E-5</v>
      </c>
      <c r="B11" t="s">
        <v>101</v>
      </c>
      <c r="C11">
        <v>80</v>
      </c>
      <c r="D11" t="s">
        <v>334</v>
      </c>
      <c r="E11">
        <v>3175452</v>
      </c>
      <c r="F11">
        <v>3290373</v>
      </c>
    </row>
    <row r="12" spans="1:15">
      <c r="A12" s="18">
        <v>3.4722222222222222E-5</v>
      </c>
      <c r="B12" t="s">
        <v>101</v>
      </c>
      <c r="C12">
        <v>90</v>
      </c>
      <c r="D12" t="s">
        <v>335</v>
      </c>
      <c r="E12">
        <v>3176037</v>
      </c>
      <c r="F12">
        <v>3290958</v>
      </c>
    </row>
    <row r="13" spans="1:15">
      <c r="A13" s="18">
        <v>4.6296296296296294E-5</v>
      </c>
      <c r="B13" t="s">
        <v>101</v>
      </c>
      <c r="C13">
        <v>100</v>
      </c>
      <c r="D13" t="s">
        <v>336</v>
      </c>
      <c r="E13">
        <v>3177200</v>
      </c>
      <c r="F13">
        <v>3292121</v>
      </c>
    </row>
    <row r="14" spans="1:15">
      <c r="A14" s="18">
        <v>4.6296296296296294E-5</v>
      </c>
      <c r="B14" t="s">
        <v>101</v>
      </c>
      <c r="C14">
        <v>100</v>
      </c>
      <c r="D14" t="s">
        <v>336</v>
      </c>
      <c r="E14">
        <v>3178387</v>
      </c>
      <c r="F14">
        <v>3293308</v>
      </c>
    </row>
    <row r="15" spans="1:15">
      <c r="A15" s="18">
        <v>4.6296296296296294E-5</v>
      </c>
      <c r="B15" t="s">
        <v>101</v>
      </c>
      <c r="C15">
        <v>100</v>
      </c>
      <c r="D15" t="s">
        <v>336</v>
      </c>
      <c r="E15">
        <v>3179258</v>
      </c>
      <c r="F15">
        <v>3294179</v>
      </c>
    </row>
    <row r="16" spans="1:15">
      <c r="A16" s="18">
        <v>5.7870370370370373E-5</v>
      </c>
      <c r="B16" t="s">
        <v>101</v>
      </c>
      <c r="C16">
        <v>100</v>
      </c>
      <c r="D16" t="s">
        <v>336</v>
      </c>
      <c r="E16">
        <v>3181103</v>
      </c>
      <c r="F16">
        <v>3296024</v>
      </c>
    </row>
    <row r="17" spans="1:15">
      <c r="A17" s="18">
        <v>1.3888888888888889E-4</v>
      </c>
      <c r="B17" t="s">
        <v>323</v>
      </c>
      <c r="C17">
        <v>1</v>
      </c>
      <c r="D17" t="s">
        <v>326</v>
      </c>
      <c r="E17">
        <v>3233997</v>
      </c>
      <c r="F17">
        <v>3348918</v>
      </c>
    </row>
    <row r="18" spans="1:15">
      <c r="A18" s="18">
        <v>2.3148148148148149E-4</v>
      </c>
      <c r="B18" t="s">
        <v>360</v>
      </c>
      <c r="C18">
        <v>180</v>
      </c>
      <c r="D18" t="s">
        <v>413</v>
      </c>
      <c r="E18">
        <v>3352025</v>
      </c>
      <c r="F18">
        <v>3466946</v>
      </c>
      <c r="N18">
        <v>180</v>
      </c>
      <c r="O18">
        <v>1</v>
      </c>
    </row>
    <row r="19" spans="1:15">
      <c r="A19" s="18">
        <v>4.1666666666666669E-4</v>
      </c>
      <c r="B19" t="s">
        <v>102</v>
      </c>
      <c r="C19">
        <v>103</v>
      </c>
      <c r="D19" t="s">
        <v>368</v>
      </c>
      <c r="E19">
        <v>3618593</v>
      </c>
      <c r="F19">
        <v>3733601</v>
      </c>
    </row>
    <row r="20" spans="1:15">
      <c r="A20" s="18">
        <v>4.1666666666666669E-4</v>
      </c>
      <c r="B20" t="s">
        <v>102</v>
      </c>
      <c r="C20">
        <v>108</v>
      </c>
      <c r="D20" t="s">
        <v>369</v>
      </c>
      <c r="E20">
        <v>3628685</v>
      </c>
      <c r="F20">
        <v>3743606</v>
      </c>
    </row>
    <row r="21" spans="1:15">
      <c r="A21" s="18">
        <v>4.2824074074074075E-4</v>
      </c>
      <c r="B21" t="s">
        <v>102</v>
      </c>
      <c r="C21">
        <v>113</v>
      </c>
      <c r="D21" t="s">
        <v>370</v>
      </c>
      <c r="E21">
        <v>3643562</v>
      </c>
      <c r="F21">
        <v>3758570</v>
      </c>
    </row>
    <row r="22" spans="1:15">
      <c r="A22" s="18">
        <v>4.3981481481481481E-4</v>
      </c>
      <c r="B22" t="s">
        <v>102</v>
      </c>
      <c r="C22">
        <v>118</v>
      </c>
      <c r="D22" t="s">
        <v>371</v>
      </c>
      <c r="E22">
        <v>3652697</v>
      </c>
      <c r="F22">
        <v>3767705</v>
      </c>
    </row>
    <row r="23" spans="1:15">
      <c r="A23" s="18">
        <v>4.3981481481481481E-4</v>
      </c>
      <c r="B23" t="s">
        <v>102</v>
      </c>
      <c r="C23">
        <v>123</v>
      </c>
      <c r="D23" t="s">
        <v>372</v>
      </c>
      <c r="E23">
        <v>3668096</v>
      </c>
      <c r="F23">
        <v>3783017</v>
      </c>
    </row>
    <row r="24" spans="1:15">
      <c r="A24" s="18">
        <v>4.5138888888888887E-4</v>
      </c>
      <c r="B24" t="s">
        <v>102</v>
      </c>
      <c r="C24">
        <v>128</v>
      </c>
      <c r="D24" t="s">
        <v>373</v>
      </c>
      <c r="E24">
        <v>3680624</v>
      </c>
      <c r="F24">
        <v>3795545</v>
      </c>
    </row>
    <row r="25" spans="1:15">
      <c r="A25" s="18">
        <v>4.6296296296296298E-4</v>
      </c>
      <c r="B25" t="s">
        <v>102</v>
      </c>
      <c r="C25">
        <v>133</v>
      </c>
      <c r="D25" t="s">
        <v>374</v>
      </c>
      <c r="E25">
        <v>3694196</v>
      </c>
      <c r="F25">
        <v>3809117</v>
      </c>
    </row>
    <row r="26" spans="1:15">
      <c r="A26" s="18">
        <v>4.9768518518518521E-4</v>
      </c>
      <c r="B26" t="s">
        <v>323</v>
      </c>
      <c r="C26">
        <v>2</v>
      </c>
      <c r="D26" t="s">
        <v>338</v>
      </c>
      <c r="E26">
        <v>3753008</v>
      </c>
      <c r="F26">
        <v>3867929</v>
      </c>
    </row>
    <row r="27" spans="1:15">
      <c r="A27" s="18">
        <v>5.2083333333333333E-4</v>
      </c>
      <c r="B27" t="s">
        <v>324</v>
      </c>
      <c r="C27">
        <v>133</v>
      </c>
      <c r="D27" t="s">
        <v>374</v>
      </c>
      <c r="E27">
        <v>3777020</v>
      </c>
      <c r="F27">
        <v>3891941</v>
      </c>
    </row>
    <row r="28" spans="1:15">
      <c r="A28" s="18">
        <v>5.6712962962962967E-4</v>
      </c>
      <c r="B28" t="s">
        <v>360</v>
      </c>
      <c r="C28">
        <v>180</v>
      </c>
      <c r="D28" t="s">
        <v>414</v>
      </c>
      <c r="E28">
        <v>3858713</v>
      </c>
      <c r="F28">
        <v>3973721</v>
      </c>
      <c r="N28">
        <v>180</v>
      </c>
      <c r="O28">
        <v>2</v>
      </c>
    </row>
    <row r="29" spans="1:15">
      <c r="A29" s="18">
        <v>1.7592592592592592E-3</v>
      </c>
      <c r="B29" t="s">
        <v>102</v>
      </c>
      <c r="C29">
        <v>98</v>
      </c>
      <c r="D29" t="s">
        <v>337</v>
      </c>
      <c r="E29">
        <v>5627771</v>
      </c>
      <c r="F29">
        <v>5742779</v>
      </c>
    </row>
    <row r="30" spans="1:15">
      <c r="A30" s="18">
        <v>1.8055555555555555E-3</v>
      </c>
      <c r="B30" t="s">
        <v>323</v>
      </c>
      <c r="C30">
        <v>3</v>
      </c>
      <c r="D30" t="s">
        <v>339</v>
      </c>
      <c r="E30">
        <v>5700416</v>
      </c>
      <c r="F30">
        <v>5815424</v>
      </c>
    </row>
    <row r="31" spans="1:15">
      <c r="A31" s="18">
        <v>1.8634259259259259E-3</v>
      </c>
      <c r="B31" t="s">
        <v>324</v>
      </c>
      <c r="C31">
        <v>98</v>
      </c>
      <c r="D31" t="s">
        <v>337</v>
      </c>
      <c r="E31">
        <v>5775062</v>
      </c>
      <c r="F31">
        <v>5889983</v>
      </c>
    </row>
    <row r="32" spans="1:15">
      <c r="A32" s="18">
        <v>1.8749999999999999E-3</v>
      </c>
      <c r="B32" t="s">
        <v>360</v>
      </c>
      <c r="C32">
        <v>270</v>
      </c>
      <c r="D32" t="s">
        <v>415</v>
      </c>
      <c r="E32">
        <v>5802641</v>
      </c>
      <c r="F32">
        <v>5917562</v>
      </c>
      <c r="N32">
        <v>270</v>
      </c>
      <c r="O32">
        <v>3</v>
      </c>
    </row>
    <row r="33" spans="1:15">
      <c r="A33" s="18">
        <v>2.0949074074074073E-3</v>
      </c>
      <c r="B33" t="s">
        <v>323</v>
      </c>
      <c r="C33">
        <v>4</v>
      </c>
      <c r="D33" t="s">
        <v>358</v>
      </c>
      <c r="E33">
        <v>6059030</v>
      </c>
      <c r="F33">
        <v>6173951</v>
      </c>
    </row>
    <row r="34" spans="1:15">
      <c r="A34" s="18">
        <v>2.1875000000000002E-3</v>
      </c>
      <c r="B34" t="s">
        <v>360</v>
      </c>
      <c r="C34">
        <v>270</v>
      </c>
      <c r="D34" t="s">
        <v>416</v>
      </c>
      <c r="E34">
        <v>6059030</v>
      </c>
      <c r="F34">
        <v>6173951</v>
      </c>
      <c r="N34">
        <v>270</v>
      </c>
      <c r="O34">
        <v>4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J3"/>
  <sheetViews>
    <sheetView showGridLines="0" workbookViewId="0">
      <pane ySplit="1" topLeftCell="A2" activePane="bottomLeft" state="frozen"/>
      <selection pane="bottomLeft" activeCell="J3" sqref="J3"/>
    </sheetView>
  </sheetViews>
  <sheetFormatPr defaultRowHeight="14.5"/>
  <cols>
    <col min="1" max="3" width="12" customWidth="1"/>
    <col min="4" max="4" width="30" customWidth="1"/>
    <col min="10" max="10" width="16.1796875" customWidth="1"/>
  </cols>
  <sheetData>
    <row r="1" spans="1:10">
      <c r="A1" s="6" t="s">
        <v>278</v>
      </c>
      <c r="B1" s="6" t="s">
        <v>76</v>
      </c>
      <c r="C1" s="6" t="s">
        <v>436</v>
      </c>
      <c r="D1" s="6" t="s">
        <v>437</v>
      </c>
      <c r="E1" t="s">
        <v>438</v>
      </c>
      <c r="F1" t="s">
        <v>433</v>
      </c>
      <c r="G1" t="s">
        <v>280</v>
      </c>
      <c r="H1" t="s">
        <v>439</v>
      </c>
      <c r="I1" t="s">
        <v>440</v>
      </c>
      <c r="J1" t="s">
        <v>281</v>
      </c>
    </row>
    <row r="2" spans="1:10">
      <c r="A2" s="67">
        <v>0</v>
      </c>
      <c r="B2" t="s">
        <v>102</v>
      </c>
      <c r="C2">
        <v>0</v>
      </c>
      <c r="D2">
        <v>0</v>
      </c>
      <c r="E2" t="s">
        <v>101</v>
      </c>
      <c r="F2" t="s">
        <v>434</v>
      </c>
      <c r="H2">
        <v>0</v>
      </c>
      <c r="I2">
        <v>0</v>
      </c>
      <c r="J2" t="s">
        <v>435</v>
      </c>
    </row>
    <row r="3" spans="1:10">
      <c r="A3" s="67">
        <v>0</v>
      </c>
      <c r="B3" t="s">
        <v>102</v>
      </c>
      <c r="C3">
        <v>0</v>
      </c>
      <c r="D3">
        <v>0</v>
      </c>
      <c r="E3" t="s">
        <v>101</v>
      </c>
      <c r="F3" t="s">
        <v>434</v>
      </c>
      <c r="H3">
        <v>0</v>
      </c>
      <c r="I3">
        <v>0</v>
      </c>
      <c r="J3" t="s">
        <v>435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3214"/>
  <sheetViews>
    <sheetView showGridLines="0" workbookViewId="0">
      <pane ySplit="1" topLeftCell="A3010" activePane="bottomLeft" state="frozen"/>
      <selection pane="bottomLeft" activeCell="C3113" sqref="A3023:C3113"/>
    </sheetView>
  </sheetViews>
  <sheetFormatPr defaultRowHeight="14.5"/>
  <cols>
    <col min="1" max="1" width="21.453125" style="18" customWidth="1"/>
    <col min="2" max="2" width="12" style="18" customWidth="1"/>
    <col min="3" max="3" width="60" style="18" customWidth="1"/>
  </cols>
  <sheetData>
    <row r="1" spans="1:3">
      <c r="A1" s="17" t="s">
        <v>75</v>
      </c>
      <c r="B1" s="17" t="s">
        <v>78</v>
      </c>
      <c r="C1" s="17" t="s">
        <v>79</v>
      </c>
    </row>
    <row r="2" spans="1:3">
      <c r="A2" s="18" t="s">
        <v>608</v>
      </c>
      <c r="B2" s="18" t="s">
        <v>426</v>
      </c>
      <c r="C2" s="18" t="s">
        <v>454</v>
      </c>
    </row>
    <row r="3" spans="1:3" ht="29">
      <c r="A3" s="18" t="s">
        <v>608</v>
      </c>
      <c r="B3" s="18" t="s">
        <v>461</v>
      </c>
      <c r="C3" s="65" t="s">
        <v>609</v>
      </c>
    </row>
    <row r="4" spans="1:3">
      <c r="A4" s="18" t="s">
        <v>608</v>
      </c>
      <c r="B4" s="18" t="s">
        <v>426</v>
      </c>
      <c r="C4" s="18" t="s">
        <v>462</v>
      </c>
    </row>
    <row r="5" spans="1:3">
      <c r="A5" s="18" t="s">
        <v>608</v>
      </c>
      <c r="B5" s="18" t="s">
        <v>442</v>
      </c>
      <c r="C5" s="18" t="s">
        <v>481</v>
      </c>
    </row>
    <row r="6" spans="1:3">
      <c r="A6" s="18" t="s">
        <v>608</v>
      </c>
      <c r="B6" s="18" t="s">
        <v>442</v>
      </c>
      <c r="C6" s="18" t="s">
        <v>499</v>
      </c>
    </row>
    <row r="7" spans="1:3">
      <c r="A7" s="18" t="s">
        <v>608</v>
      </c>
      <c r="B7" s="18" t="s">
        <v>442</v>
      </c>
      <c r="C7" s="18" t="s">
        <v>477</v>
      </c>
    </row>
    <row r="8" spans="1:3" ht="29">
      <c r="A8" s="18" t="s">
        <v>608</v>
      </c>
      <c r="B8" s="18" t="s">
        <v>442</v>
      </c>
      <c r="C8" s="65" t="s">
        <v>500</v>
      </c>
    </row>
    <row r="9" spans="1:3">
      <c r="A9" s="18" t="s">
        <v>608</v>
      </c>
      <c r="B9" s="18" t="s">
        <v>442</v>
      </c>
      <c r="C9" s="18" t="s">
        <v>501</v>
      </c>
    </row>
    <row r="10" spans="1:3" ht="29">
      <c r="A10" s="18" t="s">
        <v>608</v>
      </c>
      <c r="B10" s="18" t="s">
        <v>442</v>
      </c>
      <c r="C10" s="65" t="s">
        <v>482</v>
      </c>
    </row>
    <row r="11" spans="1:3">
      <c r="A11" s="18" t="s">
        <v>610</v>
      </c>
      <c r="B11" s="18" t="s">
        <v>442</v>
      </c>
      <c r="C11" s="18" t="s">
        <v>483</v>
      </c>
    </row>
    <row r="12" spans="1:3">
      <c r="A12" s="18" t="s">
        <v>610</v>
      </c>
      <c r="B12" s="18" t="s">
        <v>426</v>
      </c>
      <c r="C12" s="18" t="s">
        <v>455</v>
      </c>
    </row>
    <row r="13" spans="1:3">
      <c r="A13" s="18" t="s">
        <v>610</v>
      </c>
      <c r="B13" s="18" t="s">
        <v>511</v>
      </c>
      <c r="C13" s="18" t="s">
        <v>581</v>
      </c>
    </row>
    <row r="14" spans="1:3">
      <c r="A14" s="18" t="s">
        <v>611</v>
      </c>
      <c r="B14" s="18" t="s">
        <v>511</v>
      </c>
      <c r="C14" s="65" t="s">
        <v>512</v>
      </c>
    </row>
    <row r="15" spans="1:3" ht="43.5">
      <c r="A15" s="18" t="s">
        <v>611</v>
      </c>
      <c r="B15" s="18" t="s">
        <v>511</v>
      </c>
      <c r="C15" s="65" t="s">
        <v>571</v>
      </c>
    </row>
    <row r="16" spans="1:3">
      <c r="A16" s="18" t="s">
        <v>611</v>
      </c>
      <c r="B16" s="18" t="s">
        <v>426</v>
      </c>
      <c r="C16" s="65" t="s">
        <v>513</v>
      </c>
    </row>
    <row r="17" spans="1:3">
      <c r="A17" s="18" t="s">
        <v>611</v>
      </c>
      <c r="B17" s="18" t="s">
        <v>505</v>
      </c>
      <c r="C17" s="18" t="s">
        <v>506</v>
      </c>
    </row>
    <row r="18" spans="1:3">
      <c r="A18" s="18" t="s">
        <v>611</v>
      </c>
      <c r="B18" s="18" t="s">
        <v>505</v>
      </c>
      <c r="C18" s="18" t="s">
        <v>560</v>
      </c>
    </row>
    <row r="19" spans="1:3">
      <c r="A19" s="18" t="s">
        <v>611</v>
      </c>
      <c r="B19" s="18" t="s">
        <v>505</v>
      </c>
      <c r="C19" s="65" t="s">
        <v>561</v>
      </c>
    </row>
    <row r="20" spans="1:3">
      <c r="A20" s="18" t="s">
        <v>611</v>
      </c>
      <c r="B20" s="18" t="s">
        <v>505</v>
      </c>
      <c r="C20" s="65" t="s">
        <v>562</v>
      </c>
    </row>
    <row r="21" spans="1:3">
      <c r="A21" s="18" t="s">
        <v>611</v>
      </c>
      <c r="B21" s="18" t="s">
        <v>505</v>
      </c>
      <c r="C21" s="65" t="s">
        <v>563</v>
      </c>
    </row>
    <row r="22" spans="1:3">
      <c r="A22" s="18" t="s">
        <v>611</v>
      </c>
      <c r="B22" s="18" t="s">
        <v>505</v>
      </c>
      <c r="C22" s="65" t="s">
        <v>564</v>
      </c>
    </row>
    <row r="23" spans="1:3" ht="29">
      <c r="A23" s="18" t="s">
        <v>611</v>
      </c>
      <c r="B23" s="18" t="s">
        <v>427</v>
      </c>
      <c r="C23" s="65" t="s">
        <v>559</v>
      </c>
    </row>
    <row r="24" spans="1:3">
      <c r="A24" s="18" t="s">
        <v>611</v>
      </c>
      <c r="B24" s="18" t="s">
        <v>505</v>
      </c>
      <c r="C24" s="65" t="s">
        <v>565</v>
      </c>
    </row>
    <row r="25" spans="1:3">
      <c r="A25" s="18" t="s">
        <v>611</v>
      </c>
      <c r="B25" s="18" t="s">
        <v>505</v>
      </c>
      <c r="C25" s="65" t="s">
        <v>566</v>
      </c>
    </row>
    <row r="26" spans="1:3" ht="58">
      <c r="A26" s="18" t="s">
        <v>611</v>
      </c>
      <c r="B26" s="18" t="s">
        <v>505</v>
      </c>
      <c r="C26" s="65" t="s">
        <v>567</v>
      </c>
    </row>
    <row r="27" spans="1:3" ht="87">
      <c r="A27" s="18" t="s">
        <v>611</v>
      </c>
      <c r="B27" s="18" t="s">
        <v>505</v>
      </c>
      <c r="C27" s="65" t="s">
        <v>568</v>
      </c>
    </row>
    <row r="28" spans="1:3">
      <c r="A28" s="18" t="s">
        <v>612</v>
      </c>
      <c r="B28" s="18" t="s">
        <v>426</v>
      </c>
      <c r="C28" s="65" t="s">
        <v>507</v>
      </c>
    </row>
    <row r="29" spans="1:3">
      <c r="A29" s="18" t="s">
        <v>612</v>
      </c>
      <c r="B29" s="18" t="s">
        <v>443</v>
      </c>
      <c r="C29" s="65" t="s">
        <v>484</v>
      </c>
    </row>
    <row r="30" spans="1:3">
      <c r="A30" s="18" t="s">
        <v>612</v>
      </c>
      <c r="B30" s="18" t="s">
        <v>443</v>
      </c>
      <c r="C30" s="65" t="s">
        <v>444</v>
      </c>
    </row>
    <row r="31" spans="1:3">
      <c r="A31" s="18" t="s">
        <v>612</v>
      </c>
      <c r="B31" s="18" t="s">
        <v>443</v>
      </c>
      <c r="C31" s="65" t="s">
        <v>445</v>
      </c>
    </row>
    <row r="32" spans="1:3">
      <c r="A32" s="18" t="s">
        <v>612</v>
      </c>
      <c r="B32" s="18" t="s">
        <v>443</v>
      </c>
      <c r="C32" s="65" t="s">
        <v>478</v>
      </c>
    </row>
    <row r="33" spans="1:3">
      <c r="A33" s="18" t="s">
        <v>612</v>
      </c>
      <c r="B33" s="18" t="s">
        <v>443</v>
      </c>
      <c r="C33" s="65" t="s">
        <v>582</v>
      </c>
    </row>
    <row r="34" spans="1:3">
      <c r="A34" s="18" t="s">
        <v>612</v>
      </c>
      <c r="B34" s="18" t="s">
        <v>443</v>
      </c>
      <c r="C34" s="18" t="s">
        <v>583</v>
      </c>
    </row>
    <row r="35" spans="1:3">
      <c r="A35" s="18" t="s">
        <v>612</v>
      </c>
      <c r="B35" s="18" t="s">
        <v>443</v>
      </c>
      <c r="C35" s="18" t="s">
        <v>446</v>
      </c>
    </row>
    <row r="36" spans="1:3">
      <c r="A36" s="18" t="s">
        <v>612</v>
      </c>
      <c r="B36" s="18" t="s">
        <v>443</v>
      </c>
      <c r="C36" s="18" t="s">
        <v>549</v>
      </c>
    </row>
    <row r="37" spans="1:3">
      <c r="A37" s="18" t="s">
        <v>612</v>
      </c>
      <c r="B37" s="18" t="s">
        <v>443</v>
      </c>
      <c r="C37" s="18" t="s">
        <v>502</v>
      </c>
    </row>
    <row r="38" spans="1:3">
      <c r="A38" s="18" t="s">
        <v>612</v>
      </c>
      <c r="B38" s="18" t="s">
        <v>443</v>
      </c>
      <c r="C38" s="65" t="s">
        <v>613</v>
      </c>
    </row>
    <row r="39" spans="1:3">
      <c r="A39" s="18" t="s">
        <v>612</v>
      </c>
      <c r="B39" s="18" t="s">
        <v>443</v>
      </c>
      <c r="C39" s="18" t="s">
        <v>446</v>
      </c>
    </row>
    <row r="40" spans="1:3">
      <c r="A40" s="18" t="s">
        <v>612</v>
      </c>
      <c r="B40" s="18" t="s">
        <v>443</v>
      </c>
      <c r="C40" s="18" t="s">
        <v>549</v>
      </c>
    </row>
    <row r="41" spans="1:3">
      <c r="A41" s="18" t="s">
        <v>612</v>
      </c>
      <c r="B41" s="18" t="s">
        <v>443</v>
      </c>
      <c r="C41" s="18" t="s">
        <v>502</v>
      </c>
    </row>
    <row r="42" spans="1:3">
      <c r="A42" s="18" t="s">
        <v>612</v>
      </c>
      <c r="B42" s="18" t="s">
        <v>443</v>
      </c>
      <c r="C42" s="65" t="s">
        <v>447</v>
      </c>
    </row>
    <row r="43" spans="1:3">
      <c r="A43" s="18" t="s">
        <v>612</v>
      </c>
      <c r="B43" s="18" t="s">
        <v>443</v>
      </c>
      <c r="C43" s="18" t="s">
        <v>584</v>
      </c>
    </row>
    <row r="44" spans="1:3" ht="29">
      <c r="A44" s="18" t="s">
        <v>612</v>
      </c>
      <c r="B44" s="18" t="s">
        <v>443</v>
      </c>
      <c r="C44" s="65" t="s">
        <v>614</v>
      </c>
    </row>
    <row r="45" spans="1:3">
      <c r="A45" s="18" t="s">
        <v>612</v>
      </c>
      <c r="B45" s="18" t="s">
        <v>443</v>
      </c>
      <c r="C45" s="18" t="s">
        <v>615</v>
      </c>
    </row>
    <row r="46" spans="1:3" ht="29">
      <c r="A46" s="18" t="s">
        <v>612</v>
      </c>
      <c r="B46" s="18" t="s">
        <v>443</v>
      </c>
      <c r="C46" s="65" t="s">
        <v>616</v>
      </c>
    </row>
    <row r="47" spans="1:3">
      <c r="A47" s="18" t="s">
        <v>612</v>
      </c>
      <c r="B47" s="18" t="s">
        <v>443</v>
      </c>
      <c r="C47" s="18" t="s">
        <v>485</v>
      </c>
    </row>
    <row r="48" spans="1:3">
      <c r="A48" s="18" t="s">
        <v>617</v>
      </c>
      <c r="B48" s="18" t="s">
        <v>426</v>
      </c>
      <c r="C48" s="65" t="s">
        <v>456</v>
      </c>
    </row>
    <row r="49" spans="1:3">
      <c r="A49" s="18" t="s">
        <v>617</v>
      </c>
      <c r="B49" s="18" t="s">
        <v>429</v>
      </c>
      <c r="C49" s="18" t="s">
        <v>432</v>
      </c>
    </row>
    <row r="50" spans="1:3">
      <c r="A50" s="18" t="s">
        <v>617</v>
      </c>
      <c r="B50" s="18" t="s">
        <v>429</v>
      </c>
      <c r="C50" s="65" t="s">
        <v>585</v>
      </c>
    </row>
    <row r="51" spans="1:3">
      <c r="A51" s="18" t="s">
        <v>617</v>
      </c>
      <c r="B51" s="18" t="s">
        <v>429</v>
      </c>
      <c r="C51" s="18" t="s">
        <v>514</v>
      </c>
    </row>
    <row r="52" spans="1:3">
      <c r="A52" s="18" t="s">
        <v>617</v>
      </c>
      <c r="B52" s="18" t="s">
        <v>429</v>
      </c>
      <c r="C52" s="65" t="s">
        <v>586</v>
      </c>
    </row>
    <row r="53" spans="1:3">
      <c r="A53" s="18" t="s">
        <v>617</v>
      </c>
      <c r="B53" s="18" t="s">
        <v>429</v>
      </c>
      <c r="C53" s="65" t="s">
        <v>587</v>
      </c>
    </row>
    <row r="54" spans="1:3">
      <c r="A54" s="18" t="s">
        <v>617</v>
      </c>
      <c r="B54" s="18" t="s">
        <v>429</v>
      </c>
      <c r="C54" s="65" t="s">
        <v>588</v>
      </c>
    </row>
    <row r="55" spans="1:3">
      <c r="A55" s="18" t="s">
        <v>617</v>
      </c>
      <c r="B55" s="18" t="s">
        <v>429</v>
      </c>
      <c r="C55" s="65" t="s">
        <v>589</v>
      </c>
    </row>
    <row r="56" spans="1:3">
      <c r="A56" s="18" t="s">
        <v>617</v>
      </c>
      <c r="B56" s="18" t="s">
        <v>429</v>
      </c>
      <c r="C56" s="65" t="s">
        <v>579</v>
      </c>
    </row>
    <row r="57" spans="1:3">
      <c r="A57" s="18" t="s">
        <v>618</v>
      </c>
      <c r="B57" s="18" t="s">
        <v>429</v>
      </c>
      <c r="C57" s="65" t="s">
        <v>569</v>
      </c>
    </row>
    <row r="58" spans="1:3">
      <c r="A58" s="18" t="s">
        <v>618</v>
      </c>
      <c r="B58" s="18" t="s">
        <v>429</v>
      </c>
      <c r="C58" s="65" t="s">
        <v>570</v>
      </c>
    </row>
    <row r="59" spans="1:3">
      <c r="A59" s="18" t="s">
        <v>619</v>
      </c>
      <c r="B59" s="18" t="s">
        <v>426</v>
      </c>
      <c r="C59" s="18" t="s">
        <v>430</v>
      </c>
    </row>
    <row r="60" spans="1:3" ht="29">
      <c r="A60" s="18" t="s">
        <v>619</v>
      </c>
      <c r="B60" s="18" t="s">
        <v>550</v>
      </c>
      <c r="C60" s="65" t="s">
        <v>551</v>
      </c>
    </row>
    <row r="61" spans="1:3" ht="43.5">
      <c r="A61" s="18" t="s">
        <v>619</v>
      </c>
      <c r="B61" s="18" t="s">
        <v>550</v>
      </c>
      <c r="C61" s="65" t="s">
        <v>552</v>
      </c>
    </row>
    <row r="62" spans="1:3" ht="29">
      <c r="A62" s="18" t="s">
        <v>619</v>
      </c>
      <c r="B62" s="18" t="s">
        <v>550</v>
      </c>
      <c r="C62" s="65" t="s">
        <v>553</v>
      </c>
    </row>
    <row r="63" spans="1:3" ht="29">
      <c r="A63" s="18" t="s">
        <v>619</v>
      </c>
      <c r="B63" s="18" t="s">
        <v>550</v>
      </c>
      <c r="C63" s="65" t="s">
        <v>554</v>
      </c>
    </row>
    <row r="64" spans="1:3">
      <c r="A64" s="18" t="s">
        <v>619</v>
      </c>
      <c r="B64" s="18" t="s">
        <v>426</v>
      </c>
      <c r="C64" s="65" t="s">
        <v>555</v>
      </c>
    </row>
    <row r="65" spans="1:3">
      <c r="A65" s="18" t="s">
        <v>619</v>
      </c>
      <c r="B65" s="18" t="s">
        <v>457</v>
      </c>
      <c r="C65" s="65" t="s">
        <v>486</v>
      </c>
    </row>
    <row r="66" spans="1:3">
      <c r="A66" s="18" t="s">
        <v>619</v>
      </c>
      <c r="B66" s="18" t="s">
        <v>457</v>
      </c>
      <c r="C66" s="18" t="s">
        <v>590</v>
      </c>
    </row>
    <row r="67" spans="1:3">
      <c r="A67" s="18" t="s">
        <v>619</v>
      </c>
      <c r="B67" s="18" t="s">
        <v>428</v>
      </c>
      <c r="C67" s="18" t="s">
        <v>620</v>
      </c>
    </row>
    <row r="68" spans="1:3">
      <c r="A68" s="18" t="s">
        <v>619</v>
      </c>
      <c r="B68" s="18" t="s">
        <v>428</v>
      </c>
      <c r="C68" s="18" t="s">
        <v>621</v>
      </c>
    </row>
    <row r="69" spans="1:3">
      <c r="A69" s="18" t="s">
        <v>619</v>
      </c>
      <c r="B69" s="18" t="s">
        <v>428</v>
      </c>
      <c r="C69" s="18" t="s">
        <v>622</v>
      </c>
    </row>
    <row r="70" spans="1:3">
      <c r="A70" s="18" t="s">
        <v>619</v>
      </c>
      <c r="B70" s="18" t="s">
        <v>428</v>
      </c>
      <c r="C70" s="18" t="s">
        <v>623</v>
      </c>
    </row>
    <row r="71" spans="1:3">
      <c r="A71" s="18" t="s">
        <v>619</v>
      </c>
      <c r="B71" s="18" t="s">
        <v>428</v>
      </c>
      <c r="C71" s="65" t="s">
        <v>624</v>
      </c>
    </row>
    <row r="72" spans="1:3">
      <c r="A72" s="18" t="s">
        <v>619</v>
      </c>
      <c r="B72" s="18" t="s">
        <v>428</v>
      </c>
      <c r="C72" s="18" t="s">
        <v>625</v>
      </c>
    </row>
    <row r="73" spans="1:3">
      <c r="A73" s="18" t="s">
        <v>619</v>
      </c>
      <c r="B73" s="18" t="s">
        <v>428</v>
      </c>
      <c r="C73" s="65" t="s">
        <v>626</v>
      </c>
    </row>
    <row r="74" spans="1:3">
      <c r="A74" s="18" t="s">
        <v>619</v>
      </c>
      <c r="B74" s="18" t="s">
        <v>428</v>
      </c>
      <c r="C74" s="18" t="s">
        <v>627</v>
      </c>
    </row>
    <row r="75" spans="1:3">
      <c r="A75" s="18" t="s">
        <v>619</v>
      </c>
      <c r="B75" s="18" t="s">
        <v>428</v>
      </c>
      <c r="C75" s="65" t="s">
        <v>628</v>
      </c>
    </row>
    <row r="76" spans="1:3">
      <c r="A76" s="18" t="s">
        <v>619</v>
      </c>
      <c r="B76" s="18" t="s">
        <v>428</v>
      </c>
      <c r="C76" s="65" t="s">
        <v>629</v>
      </c>
    </row>
    <row r="77" spans="1:3">
      <c r="A77" s="18" t="s">
        <v>619</v>
      </c>
      <c r="B77" s="18" t="s">
        <v>428</v>
      </c>
      <c r="C77" s="65" t="s">
        <v>630</v>
      </c>
    </row>
    <row r="78" spans="1:3">
      <c r="A78" s="18" t="s">
        <v>619</v>
      </c>
      <c r="B78" s="18" t="s">
        <v>428</v>
      </c>
      <c r="C78" s="65" t="s">
        <v>631</v>
      </c>
    </row>
    <row r="79" spans="1:3">
      <c r="A79" s="18" t="s">
        <v>619</v>
      </c>
      <c r="B79" s="18" t="s">
        <v>428</v>
      </c>
      <c r="C79" s="65" t="s">
        <v>632</v>
      </c>
    </row>
    <row r="80" spans="1:3">
      <c r="A80" s="18" t="s">
        <v>619</v>
      </c>
      <c r="B80" s="18" t="s">
        <v>457</v>
      </c>
      <c r="C80" s="18" t="s">
        <v>591</v>
      </c>
    </row>
    <row r="81" spans="1:3">
      <c r="A81" s="18" t="s">
        <v>619</v>
      </c>
      <c r="B81" s="18" t="s">
        <v>457</v>
      </c>
      <c r="C81" s="65" t="s">
        <v>592</v>
      </c>
    </row>
    <row r="82" spans="1:3">
      <c r="A82" s="18" t="s">
        <v>619</v>
      </c>
      <c r="B82" s="18" t="s">
        <v>457</v>
      </c>
      <c r="C82" s="18" t="s">
        <v>487</v>
      </c>
    </row>
    <row r="83" spans="1:3" ht="29">
      <c r="A83" s="18" t="s">
        <v>619</v>
      </c>
      <c r="B83" s="18" t="s">
        <v>457</v>
      </c>
      <c r="C83" s="65" t="s">
        <v>488</v>
      </c>
    </row>
    <row r="84" spans="1:3">
      <c r="A84" s="18" t="s">
        <v>619</v>
      </c>
      <c r="B84" s="18" t="s">
        <v>457</v>
      </c>
      <c r="C84" s="18" t="s">
        <v>489</v>
      </c>
    </row>
    <row r="85" spans="1:3" ht="29">
      <c r="A85" s="18" t="s">
        <v>619</v>
      </c>
      <c r="B85" s="18" t="s">
        <v>457</v>
      </c>
      <c r="C85" s="65" t="s">
        <v>490</v>
      </c>
    </row>
    <row r="86" spans="1:3">
      <c r="A86" s="18" t="s">
        <v>619</v>
      </c>
      <c r="B86" s="18" t="s">
        <v>457</v>
      </c>
      <c r="C86" s="65" t="s">
        <v>492</v>
      </c>
    </row>
    <row r="87" spans="1:3" ht="29">
      <c r="A87" s="18" t="s">
        <v>619</v>
      </c>
      <c r="B87" s="18" t="s">
        <v>457</v>
      </c>
      <c r="C87" s="65" t="s">
        <v>493</v>
      </c>
    </row>
    <row r="88" spans="1:3">
      <c r="A88" s="18" t="s">
        <v>619</v>
      </c>
      <c r="B88" s="18" t="s">
        <v>457</v>
      </c>
      <c r="C88" s="18" t="s">
        <v>494</v>
      </c>
    </row>
    <row r="89" spans="1:3" ht="29">
      <c r="A89" s="18" t="s">
        <v>619</v>
      </c>
      <c r="B89" s="18" t="s">
        <v>457</v>
      </c>
      <c r="C89" s="65" t="s">
        <v>495</v>
      </c>
    </row>
    <row r="90" spans="1:3">
      <c r="A90" s="18" t="s">
        <v>619</v>
      </c>
      <c r="B90" s="18" t="s">
        <v>457</v>
      </c>
      <c r="C90" s="18" t="s">
        <v>496</v>
      </c>
    </row>
    <row r="91" spans="1:3" ht="29">
      <c r="A91" s="18" t="s">
        <v>619</v>
      </c>
      <c r="B91" s="18" t="s">
        <v>457</v>
      </c>
      <c r="C91" s="65" t="s">
        <v>497</v>
      </c>
    </row>
    <row r="92" spans="1:3">
      <c r="A92" s="18" t="s">
        <v>619</v>
      </c>
      <c r="B92" s="18" t="s">
        <v>457</v>
      </c>
      <c r="C92" s="18" t="s">
        <v>503</v>
      </c>
    </row>
    <row r="93" spans="1:3" ht="29">
      <c r="A93" s="18" t="s">
        <v>619</v>
      </c>
      <c r="B93" s="18" t="s">
        <v>457</v>
      </c>
      <c r="C93" s="65" t="s">
        <v>504</v>
      </c>
    </row>
    <row r="94" spans="1:3">
      <c r="A94" s="18" t="s">
        <v>619</v>
      </c>
      <c r="B94" s="18" t="s">
        <v>457</v>
      </c>
      <c r="C94" s="65" t="s">
        <v>508</v>
      </c>
    </row>
    <row r="95" spans="1:3" ht="29">
      <c r="A95" s="18" t="s">
        <v>619</v>
      </c>
      <c r="B95" s="18" t="s">
        <v>457</v>
      </c>
      <c r="C95" s="65" t="s">
        <v>509</v>
      </c>
    </row>
    <row r="96" spans="1:3">
      <c r="A96" s="18" t="s">
        <v>619</v>
      </c>
      <c r="B96" s="18" t="s">
        <v>457</v>
      </c>
      <c r="C96" s="18" t="s">
        <v>593</v>
      </c>
    </row>
    <row r="97" spans="1:3" ht="29">
      <c r="A97" s="18" t="s">
        <v>619</v>
      </c>
      <c r="B97" s="18" t="s">
        <v>457</v>
      </c>
      <c r="C97" s="65" t="s">
        <v>594</v>
      </c>
    </row>
    <row r="98" spans="1:3">
      <c r="A98" s="18" t="s">
        <v>619</v>
      </c>
      <c r="B98" s="18" t="s">
        <v>457</v>
      </c>
      <c r="C98" s="65" t="s">
        <v>510</v>
      </c>
    </row>
    <row r="99" spans="1:3">
      <c r="A99" s="18" t="s">
        <v>633</v>
      </c>
      <c r="B99" s="18" t="s">
        <v>426</v>
      </c>
      <c r="C99" s="65" t="s">
        <v>458</v>
      </c>
    </row>
    <row r="100" spans="1:3">
      <c r="A100" s="18" t="s">
        <v>633</v>
      </c>
      <c r="B100" s="18" t="s">
        <v>425</v>
      </c>
      <c r="C100" s="65" t="s">
        <v>491</v>
      </c>
    </row>
    <row r="101" spans="1:3">
      <c r="A101" s="18" t="s">
        <v>633</v>
      </c>
      <c r="B101" s="18" t="s">
        <v>425</v>
      </c>
      <c r="C101" s="65" t="s">
        <v>595</v>
      </c>
    </row>
    <row r="102" spans="1:3">
      <c r="A102" s="18" t="s">
        <v>633</v>
      </c>
      <c r="B102" s="18" t="s">
        <v>425</v>
      </c>
      <c r="C102" s="65" t="s">
        <v>596</v>
      </c>
    </row>
    <row r="103" spans="1:3">
      <c r="A103" s="18" t="s">
        <v>633</v>
      </c>
      <c r="B103" s="18" t="s">
        <v>425</v>
      </c>
      <c r="C103" s="65" t="s">
        <v>597</v>
      </c>
    </row>
    <row r="104" spans="1:3">
      <c r="A104" s="18" t="s">
        <v>633</v>
      </c>
      <c r="B104" s="18" t="s">
        <v>425</v>
      </c>
      <c r="C104" s="65" t="s">
        <v>598</v>
      </c>
    </row>
    <row r="105" spans="1:3">
      <c r="A105" s="18" t="s">
        <v>633</v>
      </c>
      <c r="B105" s="18" t="s">
        <v>425</v>
      </c>
      <c r="C105" s="65" t="s">
        <v>599</v>
      </c>
    </row>
    <row r="106" spans="1:3">
      <c r="A106" s="18" t="s">
        <v>633</v>
      </c>
      <c r="B106" s="18" t="s">
        <v>425</v>
      </c>
      <c r="C106" s="65" t="s">
        <v>600</v>
      </c>
    </row>
    <row r="107" spans="1:3">
      <c r="A107" s="18" t="s">
        <v>633</v>
      </c>
      <c r="B107" s="18" t="s">
        <v>425</v>
      </c>
      <c r="C107" s="65" t="s">
        <v>601</v>
      </c>
    </row>
    <row r="108" spans="1:3">
      <c r="A108" s="18" t="s">
        <v>633</v>
      </c>
      <c r="B108" s="18" t="s">
        <v>425</v>
      </c>
      <c r="C108" s="65" t="s">
        <v>602</v>
      </c>
    </row>
    <row r="109" spans="1:3">
      <c r="A109" s="18" t="s">
        <v>633</v>
      </c>
      <c r="B109" s="18" t="s">
        <v>425</v>
      </c>
      <c r="C109" s="65" t="s">
        <v>603</v>
      </c>
    </row>
    <row r="110" spans="1:3">
      <c r="A110" s="18" t="s">
        <v>634</v>
      </c>
      <c r="B110" s="18" t="s">
        <v>426</v>
      </c>
      <c r="C110" s="65" t="s">
        <v>459</v>
      </c>
    </row>
    <row r="111" spans="1:3">
      <c r="A111" s="18" t="s">
        <v>634</v>
      </c>
      <c r="B111" s="18" t="s">
        <v>426</v>
      </c>
      <c r="C111" s="65" t="s">
        <v>460</v>
      </c>
    </row>
    <row r="112" spans="1:3">
      <c r="A112" s="18" t="s">
        <v>635</v>
      </c>
      <c r="B112" s="18" t="s">
        <v>426</v>
      </c>
      <c r="C112" s="65" t="s">
        <v>451</v>
      </c>
    </row>
    <row r="113" spans="1:3">
      <c r="A113" s="18" t="s">
        <v>636</v>
      </c>
      <c r="B113" s="18" t="s">
        <v>428</v>
      </c>
      <c r="C113" s="65" t="s">
        <v>637</v>
      </c>
    </row>
    <row r="114" spans="1:3">
      <c r="A114" s="18" t="s">
        <v>636</v>
      </c>
      <c r="B114" s="18" t="s">
        <v>473</v>
      </c>
      <c r="C114" s="65" t="s">
        <v>638</v>
      </c>
    </row>
    <row r="115" spans="1:3">
      <c r="A115" s="18" t="s">
        <v>636</v>
      </c>
      <c r="B115" s="18" t="s">
        <v>473</v>
      </c>
      <c r="C115" s="65" t="s">
        <v>575</v>
      </c>
    </row>
    <row r="116" spans="1:3">
      <c r="A116" s="18" t="s">
        <v>636</v>
      </c>
      <c r="B116" s="18" t="s">
        <v>473</v>
      </c>
      <c r="C116" s="18" t="s">
        <v>474</v>
      </c>
    </row>
    <row r="117" spans="1:3">
      <c r="A117" s="18" t="s">
        <v>636</v>
      </c>
      <c r="B117" s="18" t="s">
        <v>473</v>
      </c>
      <c r="C117" s="65" t="s">
        <v>516</v>
      </c>
    </row>
    <row r="118" spans="1:3">
      <c r="A118" s="18" t="s">
        <v>636</v>
      </c>
      <c r="B118" s="18" t="s">
        <v>426</v>
      </c>
      <c r="C118" s="18" t="s">
        <v>498</v>
      </c>
    </row>
    <row r="119" spans="1:3">
      <c r="A119" s="18" t="s">
        <v>639</v>
      </c>
      <c r="B119" s="18" t="s">
        <v>426</v>
      </c>
      <c r="C119" s="65" t="s">
        <v>431</v>
      </c>
    </row>
    <row r="120" spans="1:3">
      <c r="A120" s="18" t="s">
        <v>640</v>
      </c>
      <c r="B120" s="18" t="s">
        <v>426</v>
      </c>
      <c r="C120" s="65" t="s">
        <v>452</v>
      </c>
    </row>
    <row r="121" spans="1:3">
      <c r="A121" s="18" t="s">
        <v>641</v>
      </c>
      <c r="B121" s="18" t="s">
        <v>426</v>
      </c>
      <c r="C121" s="65" t="s">
        <v>546</v>
      </c>
    </row>
    <row r="122" spans="1:3">
      <c r="A122" s="18" t="s">
        <v>641</v>
      </c>
      <c r="B122" s="18" t="s">
        <v>465</v>
      </c>
      <c r="C122" s="18" t="s">
        <v>642</v>
      </c>
    </row>
    <row r="123" spans="1:3">
      <c r="A123" s="18" t="s">
        <v>641</v>
      </c>
      <c r="B123" s="18" t="s">
        <v>426</v>
      </c>
      <c r="C123" s="65" t="s">
        <v>466</v>
      </c>
    </row>
    <row r="124" spans="1:3">
      <c r="A124" s="18" t="s">
        <v>641</v>
      </c>
      <c r="B124" s="18" t="s">
        <v>426</v>
      </c>
      <c r="C124" s="18" t="s">
        <v>453</v>
      </c>
    </row>
    <row r="125" spans="1:3">
      <c r="A125" s="18" t="s">
        <v>643</v>
      </c>
      <c r="B125" s="18" t="s">
        <v>426</v>
      </c>
      <c r="C125" s="65" t="s">
        <v>454</v>
      </c>
    </row>
    <row r="126" spans="1:3" ht="29">
      <c r="A126" s="18" t="s">
        <v>643</v>
      </c>
      <c r="B126" s="18" t="s">
        <v>461</v>
      </c>
      <c r="C126" s="65" t="s">
        <v>644</v>
      </c>
    </row>
    <row r="127" spans="1:3">
      <c r="A127" s="18" t="s">
        <v>643</v>
      </c>
      <c r="B127" s="18" t="s">
        <v>426</v>
      </c>
      <c r="C127" s="65" t="s">
        <v>462</v>
      </c>
    </row>
    <row r="128" spans="1:3">
      <c r="A128" s="18" t="s">
        <v>643</v>
      </c>
      <c r="B128" s="18" t="s">
        <v>442</v>
      </c>
      <c r="C128" s="18" t="s">
        <v>481</v>
      </c>
    </row>
    <row r="129" spans="1:3">
      <c r="A129" s="18" t="s">
        <v>643</v>
      </c>
      <c r="B129" s="18" t="s">
        <v>442</v>
      </c>
      <c r="C129" s="65" t="s">
        <v>499</v>
      </c>
    </row>
    <row r="130" spans="1:3">
      <c r="A130" s="18" t="s">
        <v>643</v>
      </c>
      <c r="B130" s="18" t="s">
        <v>442</v>
      </c>
      <c r="C130" s="65" t="s">
        <v>477</v>
      </c>
    </row>
    <row r="131" spans="1:3" ht="29">
      <c r="A131" s="18" t="s">
        <v>643</v>
      </c>
      <c r="B131" s="18" t="s">
        <v>442</v>
      </c>
      <c r="C131" s="65" t="s">
        <v>500</v>
      </c>
    </row>
    <row r="132" spans="1:3" ht="29">
      <c r="A132" s="18" t="s">
        <v>643</v>
      </c>
      <c r="B132" s="18" t="s">
        <v>442</v>
      </c>
      <c r="C132" s="65" t="s">
        <v>501</v>
      </c>
    </row>
    <row r="133" spans="1:3" ht="29">
      <c r="A133" s="18" t="s">
        <v>643</v>
      </c>
      <c r="B133" s="18" t="s">
        <v>442</v>
      </c>
      <c r="C133" s="65" t="s">
        <v>482</v>
      </c>
    </row>
    <row r="134" spans="1:3">
      <c r="A134" s="18" t="s">
        <v>645</v>
      </c>
      <c r="B134" s="18" t="s">
        <v>442</v>
      </c>
      <c r="C134" s="65" t="s">
        <v>483</v>
      </c>
    </row>
    <row r="135" spans="1:3">
      <c r="A135" s="18" t="s">
        <v>645</v>
      </c>
      <c r="B135" s="18" t="s">
        <v>426</v>
      </c>
      <c r="C135" s="18" t="s">
        <v>455</v>
      </c>
    </row>
    <row r="136" spans="1:3">
      <c r="A136" s="18" t="s">
        <v>645</v>
      </c>
      <c r="B136" s="18" t="s">
        <v>511</v>
      </c>
      <c r="C136" s="65" t="s">
        <v>581</v>
      </c>
    </row>
    <row r="137" spans="1:3">
      <c r="A137" s="18" t="s">
        <v>646</v>
      </c>
      <c r="B137" s="18" t="s">
        <v>511</v>
      </c>
      <c r="C137" s="65" t="s">
        <v>512</v>
      </c>
    </row>
    <row r="138" spans="1:3" ht="43.5">
      <c r="A138" s="18" t="s">
        <v>646</v>
      </c>
      <c r="B138" s="18" t="s">
        <v>511</v>
      </c>
      <c r="C138" s="65" t="s">
        <v>571</v>
      </c>
    </row>
    <row r="139" spans="1:3">
      <c r="A139" s="18" t="s">
        <v>646</v>
      </c>
      <c r="B139" s="18" t="s">
        <v>426</v>
      </c>
      <c r="C139" s="18" t="s">
        <v>513</v>
      </c>
    </row>
    <row r="140" spans="1:3">
      <c r="A140" s="18" t="s">
        <v>646</v>
      </c>
      <c r="B140" s="18" t="s">
        <v>505</v>
      </c>
      <c r="C140" s="65" t="s">
        <v>506</v>
      </c>
    </row>
    <row r="141" spans="1:3">
      <c r="A141" s="18" t="s">
        <v>646</v>
      </c>
      <c r="B141" s="18" t="s">
        <v>505</v>
      </c>
      <c r="C141" s="65" t="s">
        <v>560</v>
      </c>
    </row>
    <row r="142" spans="1:3">
      <c r="A142" s="18" t="s">
        <v>646</v>
      </c>
      <c r="B142" s="18" t="s">
        <v>505</v>
      </c>
      <c r="C142" s="65" t="s">
        <v>561</v>
      </c>
    </row>
    <row r="143" spans="1:3">
      <c r="A143" s="18" t="s">
        <v>646</v>
      </c>
      <c r="B143" s="18" t="s">
        <v>505</v>
      </c>
      <c r="C143" s="18" t="s">
        <v>562</v>
      </c>
    </row>
    <row r="144" spans="1:3">
      <c r="A144" s="18" t="s">
        <v>646</v>
      </c>
      <c r="B144" s="18" t="s">
        <v>505</v>
      </c>
      <c r="C144" s="65" t="s">
        <v>563</v>
      </c>
    </row>
    <row r="145" spans="1:3">
      <c r="A145" s="18" t="s">
        <v>646</v>
      </c>
      <c r="B145" s="18" t="s">
        <v>505</v>
      </c>
      <c r="C145" s="18" t="s">
        <v>564</v>
      </c>
    </row>
    <row r="146" spans="1:3" ht="29">
      <c r="A146" s="18" t="s">
        <v>647</v>
      </c>
      <c r="B146" s="18" t="s">
        <v>427</v>
      </c>
      <c r="C146" s="65" t="s">
        <v>559</v>
      </c>
    </row>
    <row r="147" spans="1:3">
      <c r="A147" s="18" t="s">
        <v>647</v>
      </c>
      <c r="B147" s="18" t="s">
        <v>505</v>
      </c>
      <c r="C147" s="18" t="s">
        <v>565</v>
      </c>
    </row>
    <row r="148" spans="1:3">
      <c r="A148" s="18" t="s">
        <v>647</v>
      </c>
      <c r="B148" s="18" t="s">
        <v>505</v>
      </c>
      <c r="C148" s="18" t="s">
        <v>566</v>
      </c>
    </row>
    <row r="149" spans="1:3" ht="58">
      <c r="A149" s="18" t="s">
        <v>647</v>
      </c>
      <c r="B149" s="18" t="s">
        <v>505</v>
      </c>
      <c r="C149" s="65" t="s">
        <v>567</v>
      </c>
    </row>
    <row r="150" spans="1:3" ht="87">
      <c r="A150" s="18" t="s">
        <v>647</v>
      </c>
      <c r="B150" s="18" t="s">
        <v>505</v>
      </c>
      <c r="C150" s="65" t="s">
        <v>568</v>
      </c>
    </row>
    <row r="151" spans="1:3">
      <c r="A151" s="18" t="s">
        <v>648</v>
      </c>
      <c r="B151" s="18" t="s">
        <v>426</v>
      </c>
      <c r="C151" s="65" t="s">
        <v>507</v>
      </c>
    </row>
    <row r="152" spans="1:3">
      <c r="A152" s="18" t="s">
        <v>648</v>
      </c>
      <c r="B152" s="18" t="s">
        <v>443</v>
      </c>
      <c r="C152" s="65" t="s">
        <v>484</v>
      </c>
    </row>
    <row r="153" spans="1:3">
      <c r="A153" s="18" t="s">
        <v>648</v>
      </c>
      <c r="B153" s="18" t="s">
        <v>443</v>
      </c>
      <c r="C153" s="65" t="s">
        <v>444</v>
      </c>
    </row>
    <row r="154" spans="1:3">
      <c r="A154" s="18" t="s">
        <v>648</v>
      </c>
      <c r="B154" s="18" t="s">
        <v>443</v>
      </c>
      <c r="C154" s="65" t="s">
        <v>445</v>
      </c>
    </row>
    <row r="155" spans="1:3">
      <c r="A155" s="18" t="s">
        <v>648</v>
      </c>
      <c r="B155" s="18" t="s">
        <v>443</v>
      </c>
      <c r="C155" s="18" t="s">
        <v>478</v>
      </c>
    </row>
    <row r="156" spans="1:3">
      <c r="A156" s="18" t="s">
        <v>648</v>
      </c>
      <c r="B156" s="18" t="s">
        <v>443</v>
      </c>
      <c r="C156" s="65" t="s">
        <v>649</v>
      </c>
    </row>
    <row r="157" spans="1:3">
      <c r="A157" s="18" t="s">
        <v>648</v>
      </c>
      <c r="B157" s="18" t="s">
        <v>443</v>
      </c>
      <c r="C157" s="18" t="s">
        <v>446</v>
      </c>
    </row>
    <row r="158" spans="1:3">
      <c r="A158" s="18" t="s">
        <v>648</v>
      </c>
      <c r="B158" s="18" t="s">
        <v>443</v>
      </c>
      <c r="C158" s="65" t="s">
        <v>549</v>
      </c>
    </row>
    <row r="159" spans="1:3">
      <c r="A159" s="18" t="s">
        <v>648</v>
      </c>
      <c r="B159" s="18" t="s">
        <v>443</v>
      </c>
      <c r="C159" s="18" t="s">
        <v>502</v>
      </c>
    </row>
    <row r="160" spans="1:3">
      <c r="A160" s="18" t="s">
        <v>648</v>
      </c>
      <c r="B160" s="18" t="s">
        <v>443</v>
      </c>
      <c r="C160" s="65" t="s">
        <v>577</v>
      </c>
    </row>
    <row r="161" spans="1:3">
      <c r="A161" s="18" t="s">
        <v>648</v>
      </c>
      <c r="B161" s="18" t="s">
        <v>443</v>
      </c>
      <c r="C161" s="18" t="s">
        <v>650</v>
      </c>
    </row>
    <row r="162" spans="1:3" ht="29">
      <c r="A162" s="18" t="s">
        <v>648</v>
      </c>
      <c r="B162" s="18" t="s">
        <v>443</v>
      </c>
      <c r="C162" s="65" t="s">
        <v>651</v>
      </c>
    </row>
    <row r="163" spans="1:3">
      <c r="A163" s="18" t="s">
        <v>648</v>
      </c>
      <c r="B163" s="18" t="s">
        <v>443</v>
      </c>
      <c r="C163" s="65" t="s">
        <v>578</v>
      </c>
    </row>
    <row r="164" spans="1:3">
      <c r="A164" s="18" t="s">
        <v>652</v>
      </c>
      <c r="B164" s="18" t="s">
        <v>426</v>
      </c>
      <c r="C164" s="65" t="s">
        <v>456</v>
      </c>
    </row>
    <row r="165" spans="1:3">
      <c r="A165" s="18" t="s">
        <v>652</v>
      </c>
      <c r="B165" s="18" t="s">
        <v>429</v>
      </c>
      <c r="C165" s="65" t="s">
        <v>432</v>
      </c>
    </row>
    <row r="166" spans="1:3">
      <c r="A166" s="18" t="s">
        <v>652</v>
      </c>
      <c r="B166" s="18" t="s">
        <v>429</v>
      </c>
      <c r="C166" s="65" t="s">
        <v>585</v>
      </c>
    </row>
    <row r="167" spans="1:3">
      <c r="A167" s="18" t="s">
        <v>652</v>
      </c>
      <c r="B167" s="18" t="s">
        <v>429</v>
      </c>
      <c r="C167" s="18" t="s">
        <v>514</v>
      </c>
    </row>
    <row r="168" spans="1:3">
      <c r="A168" s="18" t="s">
        <v>652</v>
      </c>
      <c r="B168" s="18" t="s">
        <v>429</v>
      </c>
      <c r="C168" s="18" t="s">
        <v>604</v>
      </c>
    </row>
    <row r="169" spans="1:3">
      <c r="A169" s="18" t="s">
        <v>652</v>
      </c>
      <c r="B169" s="18" t="s">
        <v>429</v>
      </c>
      <c r="C169" s="18" t="s">
        <v>605</v>
      </c>
    </row>
    <row r="170" spans="1:3">
      <c r="A170" s="18" t="s">
        <v>652</v>
      </c>
      <c r="B170" s="18" t="s">
        <v>429</v>
      </c>
      <c r="C170" s="18" t="s">
        <v>606</v>
      </c>
    </row>
    <row r="171" spans="1:3">
      <c r="A171" s="18" t="s">
        <v>652</v>
      </c>
      <c r="B171" s="18" t="s">
        <v>429</v>
      </c>
      <c r="C171" s="65" t="s">
        <v>607</v>
      </c>
    </row>
    <row r="172" spans="1:3">
      <c r="A172" s="18" t="s">
        <v>652</v>
      </c>
      <c r="B172" s="18" t="s">
        <v>429</v>
      </c>
      <c r="C172" s="18" t="s">
        <v>579</v>
      </c>
    </row>
    <row r="173" spans="1:3">
      <c r="A173" s="18" t="s">
        <v>652</v>
      </c>
      <c r="B173" s="18" t="s">
        <v>429</v>
      </c>
      <c r="C173" s="65" t="s">
        <v>569</v>
      </c>
    </row>
    <row r="174" spans="1:3">
      <c r="A174" s="18" t="s">
        <v>652</v>
      </c>
      <c r="B174" s="18" t="s">
        <v>429</v>
      </c>
      <c r="C174" s="65" t="s">
        <v>570</v>
      </c>
    </row>
    <row r="175" spans="1:3">
      <c r="A175" s="18" t="s">
        <v>653</v>
      </c>
      <c r="B175" s="18" t="s">
        <v>426</v>
      </c>
      <c r="C175" s="18" t="s">
        <v>430</v>
      </c>
    </row>
    <row r="176" spans="1:3" ht="29">
      <c r="A176" s="18" t="s">
        <v>653</v>
      </c>
      <c r="B176" s="18" t="s">
        <v>550</v>
      </c>
      <c r="C176" s="65" t="s">
        <v>551</v>
      </c>
    </row>
    <row r="177" spans="1:3" ht="43.5">
      <c r="A177" s="18" t="s">
        <v>653</v>
      </c>
      <c r="B177" s="18" t="s">
        <v>550</v>
      </c>
      <c r="C177" s="65" t="s">
        <v>552</v>
      </c>
    </row>
    <row r="178" spans="1:3" ht="29">
      <c r="A178" s="18" t="s">
        <v>653</v>
      </c>
      <c r="B178" s="18" t="s">
        <v>550</v>
      </c>
      <c r="C178" s="65" t="s">
        <v>553</v>
      </c>
    </row>
    <row r="179" spans="1:3" ht="29">
      <c r="A179" s="18" t="s">
        <v>653</v>
      </c>
      <c r="B179" s="18" t="s">
        <v>550</v>
      </c>
      <c r="C179" s="65" t="s">
        <v>554</v>
      </c>
    </row>
    <row r="180" spans="1:3">
      <c r="A180" s="18" t="s">
        <v>653</v>
      </c>
      <c r="B180" s="18" t="s">
        <v>426</v>
      </c>
      <c r="C180" s="65" t="s">
        <v>555</v>
      </c>
    </row>
    <row r="181" spans="1:3">
      <c r="A181" s="18" t="s">
        <v>653</v>
      </c>
      <c r="B181" s="18" t="s">
        <v>457</v>
      </c>
      <c r="C181" s="65" t="s">
        <v>486</v>
      </c>
    </row>
    <row r="182" spans="1:3">
      <c r="A182" s="18" t="s">
        <v>653</v>
      </c>
      <c r="B182" s="18" t="s">
        <v>428</v>
      </c>
      <c r="C182" s="65" t="s">
        <v>654</v>
      </c>
    </row>
    <row r="183" spans="1:3">
      <c r="A183" s="18" t="s">
        <v>653</v>
      </c>
      <c r="B183" s="18" t="s">
        <v>428</v>
      </c>
      <c r="C183" s="65" t="s">
        <v>655</v>
      </c>
    </row>
    <row r="184" spans="1:3">
      <c r="A184" s="18" t="s">
        <v>653</v>
      </c>
      <c r="B184" s="18" t="s">
        <v>428</v>
      </c>
      <c r="C184" s="18" t="s">
        <v>656</v>
      </c>
    </row>
    <row r="185" spans="1:3">
      <c r="A185" s="18" t="s">
        <v>653</v>
      </c>
      <c r="B185" s="18" t="s">
        <v>428</v>
      </c>
      <c r="C185" s="65" t="s">
        <v>657</v>
      </c>
    </row>
    <row r="186" spans="1:3">
      <c r="A186" s="18" t="s">
        <v>653</v>
      </c>
      <c r="B186" s="18" t="s">
        <v>428</v>
      </c>
      <c r="C186" s="18" t="s">
        <v>658</v>
      </c>
    </row>
    <row r="187" spans="1:3">
      <c r="A187" s="18" t="s">
        <v>653</v>
      </c>
      <c r="B187" s="18" t="s">
        <v>428</v>
      </c>
      <c r="C187" s="65" t="s">
        <v>659</v>
      </c>
    </row>
    <row r="188" spans="1:3">
      <c r="A188" s="18" t="s">
        <v>653</v>
      </c>
      <c r="B188" s="18" t="s">
        <v>428</v>
      </c>
      <c r="C188" s="65" t="s">
        <v>660</v>
      </c>
    </row>
    <row r="189" spans="1:3">
      <c r="A189" s="18" t="s">
        <v>653</v>
      </c>
      <c r="B189" s="18" t="s">
        <v>428</v>
      </c>
      <c r="C189" s="65" t="s">
        <v>661</v>
      </c>
    </row>
    <row r="190" spans="1:3">
      <c r="A190" s="18" t="s">
        <v>653</v>
      </c>
      <c r="B190" s="18" t="s">
        <v>428</v>
      </c>
      <c r="C190" s="18" t="s">
        <v>662</v>
      </c>
    </row>
    <row r="191" spans="1:3">
      <c r="A191" s="18" t="s">
        <v>653</v>
      </c>
      <c r="B191" s="18" t="s">
        <v>428</v>
      </c>
      <c r="C191" s="65" t="s">
        <v>663</v>
      </c>
    </row>
    <row r="192" spans="1:3">
      <c r="A192" s="18" t="s">
        <v>653</v>
      </c>
      <c r="B192" s="18" t="s">
        <v>428</v>
      </c>
      <c r="C192" s="18" t="s">
        <v>664</v>
      </c>
    </row>
    <row r="193" spans="1:3">
      <c r="A193" s="18" t="s">
        <v>653</v>
      </c>
      <c r="B193" s="18" t="s">
        <v>428</v>
      </c>
      <c r="C193" s="65" t="s">
        <v>665</v>
      </c>
    </row>
    <row r="194" spans="1:3">
      <c r="A194" s="18" t="s">
        <v>653</v>
      </c>
      <c r="B194" s="18" t="s">
        <v>428</v>
      </c>
      <c r="C194" s="18" t="s">
        <v>666</v>
      </c>
    </row>
    <row r="195" spans="1:3">
      <c r="A195" s="18" t="s">
        <v>653</v>
      </c>
      <c r="B195" s="18" t="s">
        <v>457</v>
      </c>
      <c r="C195" s="65" t="s">
        <v>591</v>
      </c>
    </row>
    <row r="196" spans="1:3">
      <c r="A196" s="18" t="s">
        <v>653</v>
      </c>
      <c r="B196" s="18" t="s">
        <v>457</v>
      </c>
      <c r="C196" s="18" t="s">
        <v>667</v>
      </c>
    </row>
    <row r="197" spans="1:3">
      <c r="A197" s="18" t="s">
        <v>653</v>
      </c>
      <c r="B197" s="18" t="s">
        <v>457</v>
      </c>
      <c r="C197" s="65" t="s">
        <v>487</v>
      </c>
    </row>
    <row r="198" spans="1:3" ht="29">
      <c r="A198" s="18" t="s">
        <v>653</v>
      </c>
      <c r="B198" s="18" t="s">
        <v>457</v>
      </c>
      <c r="C198" s="65" t="s">
        <v>488</v>
      </c>
    </row>
    <row r="199" spans="1:3">
      <c r="A199" s="18" t="s">
        <v>653</v>
      </c>
      <c r="B199" s="18" t="s">
        <v>457</v>
      </c>
      <c r="C199" s="65" t="s">
        <v>489</v>
      </c>
    </row>
    <row r="200" spans="1:3" ht="29">
      <c r="A200" s="18" t="s">
        <v>653</v>
      </c>
      <c r="B200" s="18" t="s">
        <v>457</v>
      </c>
      <c r="C200" s="65" t="s">
        <v>490</v>
      </c>
    </row>
    <row r="201" spans="1:3">
      <c r="A201" s="18" t="s">
        <v>653</v>
      </c>
      <c r="B201" s="18" t="s">
        <v>457</v>
      </c>
      <c r="C201" s="65" t="s">
        <v>492</v>
      </c>
    </row>
    <row r="202" spans="1:3" ht="29">
      <c r="A202" s="18" t="s">
        <v>653</v>
      </c>
      <c r="B202" s="18" t="s">
        <v>457</v>
      </c>
      <c r="C202" s="65" t="s">
        <v>493</v>
      </c>
    </row>
    <row r="203" spans="1:3">
      <c r="A203" s="18" t="s">
        <v>653</v>
      </c>
      <c r="B203" s="18" t="s">
        <v>457</v>
      </c>
      <c r="C203" s="65" t="s">
        <v>494</v>
      </c>
    </row>
    <row r="204" spans="1:3" ht="29">
      <c r="A204" s="18" t="s">
        <v>653</v>
      </c>
      <c r="B204" s="18" t="s">
        <v>457</v>
      </c>
      <c r="C204" s="65" t="s">
        <v>495</v>
      </c>
    </row>
    <row r="205" spans="1:3">
      <c r="A205" s="18" t="s">
        <v>653</v>
      </c>
      <c r="B205" s="18" t="s">
        <v>457</v>
      </c>
      <c r="C205" s="65" t="s">
        <v>496</v>
      </c>
    </row>
    <row r="206" spans="1:3" ht="29">
      <c r="A206" s="18" t="s">
        <v>653</v>
      </c>
      <c r="B206" s="18" t="s">
        <v>457</v>
      </c>
      <c r="C206" s="65" t="s">
        <v>497</v>
      </c>
    </row>
    <row r="207" spans="1:3">
      <c r="A207" s="18" t="s">
        <v>653</v>
      </c>
      <c r="B207" s="18" t="s">
        <v>457</v>
      </c>
      <c r="C207" s="65" t="s">
        <v>503</v>
      </c>
    </row>
    <row r="208" spans="1:3" ht="29">
      <c r="A208" s="18" t="s">
        <v>653</v>
      </c>
      <c r="B208" s="18" t="s">
        <v>457</v>
      </c>
      <c r="C208" s="65" t="s">
        <v>504</v>
      </c>
    </row>
    <row r="209" spans="1:3">
      <c r="A209" s="18" t="s">
        <v>653</v>
      </c>
      <c r="B209" s="18" t="s">
        <v>457</v>
      </c>
      <c r="C209" s="65" t="s">
        <v>668</v>
      </c>
    </row>
    <row r="210" spans="1:3" ht="29">
      <c r="A210" s="18" t="s">
        <v>669</v>
      </c>
      <c r="B210" s="18" t="s">
        <v>457</v>
      </c>
      <c r="C210" s="65" t="s">
        <v>670</v>
      </c>
    </row>
    <row r="211" spans="1:3">
      <c r="A211" s="18" t="s">
        <v>669</v>
      </c>
      <c r="B211" s="18" t="s">
        <v>457</v>
      </c>
      <c r="C211" s="65" t="s">
        <v>574</v>
      </c>
    </row>
    <row r="212" spans="1:3">
      <c r="A212" s="18" t="s">
        <v>671</v>
      </c>
      <c r="B212" s="18" t="s">
        <v>426</v>
      </c>
      <c r="C212" s="18" t="s">
        <v>458</v>
      </c>
    </row>
    <row r="213" spans="1:3">
      <c r="A213" s="18" t="s">
        <v>671</v>
      </c>
      <c r="B213" s="18" t="s">
        <v>425</v>
      </c>
      <c r="C213" s="65" t="s">
        <v>491</v>
      </c>
    </row>
    <row r="214" spans="1:3">
      <c r="A214" s="18" t="s">
        <v>671</v>
      </c>
      <c r="B214" s="18" t="s">
        <v>425</v>
      </c>
      <c r="C214" s="18" t="s">
        <v>672</v>
      </c>
    </row>
    <row r="215" spans="1:3">
      <c r="A215" s="18" t="s">
        <v>671</v>
      </c>
      <c r="B215" s="18" t="s">
        <v>426</v>
      </c>
      <c r="C215" s="65" t="s">
        <v>459</v>
      </c>
    </row>
    <row r="216" spans="1:3">
      <c r="A216" s="18" t="s">
        <v>671</v>
      </c>
      <c r="B216" s="18" t="s">
        <v>426</v>
      </c>
      <c r="C216" s="18" t="s">
        <v>460</v>
      </c>
    </row>
    <row r="217" spans="1:3">
      <c r="A217" s="18" t="s">
        <v>673</v>
      </c>
      <c r="B217" s="18" t="s">
        <v>426</v>
      </c>
      <c r="C217" s="65" t="s">
        <v>454</v>
      </c>
    </row>
    <row r="218" spans="1:3" ht="29">
      <c r="A218" s="18" t="s">
        <v>673</v>
      </c>
      <c r="B218" s="18" t="s">
        <v>461</v>
      </c>
      <c r="C218" s="65" t="s">
        <v>674</v>
      </c>
    </row>
    <row r="219" spans="1:3">
      <c r="A219" s="18" t="s">
        <v>673</v>
      </c>
      <c r="B219" s="18" t="s">
        <v>426</v>
      </c>
      <c r="C219" s="65" t="s">
        <v>462</v>
      </c>
    </row>
    <row r="220" spans="1:3">
      <c r="A220" s="18" t="s">
        <v>673</v>
      </c>
      <c r="B220" s="18" t="s">
        <v>442</v>
      </c>
      <c r="C220" s="65" t="s">
        <v>481</v>
      </c>
    </row>
    <row r="221" spans="1:3">
      <c r="A221" s="18" t="s">
        <v>673</v>
      </c>
      <c r="B221" s="18" t="s">
        <v>442</v>
      </c>
      <c r="C221" s="65" t="s">
        <v>499</v>
      </c>
    </row>
    <row r="222" spans="1:3">
      <c r="A222" s="18" t="s">
        <v>673</v>
      </c>
      <c r="B222" s="18" t="s">
        <v>442</v>
      </c>
      <c r="C222" s="65" t="s">
        <v>477</v>
      </c>
    </row>
    <row r="223" spans="1:3" ht="29">
      <c r="A223" s="18" t="s">
        <v>673</v>
      </c>
      <c r="B223" s="18" t="s">
        <v>442</v>
      </c>
      <c r="C223" s="65" t="s">
        <v>500</v>
      </c>
    </row>
    <row r="224" spans="1:3" ht="29">
      <c r="A224" s="18" t="s">
        <v>673</v>
      </c>
      <c r="B224" s="18" t="s">
        <v>442</v>
      </c>
      <c r="C224" s="65" t="s">
        <v>501</v>
      </c>
    </row>
    <row r="225" spans="1:3" ht="29">
      <c r="A225" s="18" t="s">
        <v>673</v>
      </c>
      <c r="B225" s="18" t="s">
        <v>442</v>
      </c>
      <c r="C225" s="65" t="s">
        <v>482</v>
      </c>
    </row>
    <row r="226" spans="1:3">
      <c r="A226" s="18" t="s">
        <v>675</v>
      </c>
      <c r="B226" s="18" t="s">
        <v>442</v>
      </c>
      <c r="C226" s="65" t="s">
        <v>483</v>
      </c>
    </row>
    <row r="227" spans="1:3">
      <c r="A227" s="18" t="s">
        <v>675</v>
      </c>
      <c r="B227" s="18" t="s">
        <v>426</v>
      </c>
      <c r="C227" s="65" t="s">
        <v>455</v>
      </c>
    </row>
    <row r="228" spans="1:3">
      <c r="A228" s="18" t="s">
        <v>675</v>
      </c>
      <c r="B228" s="18" t="s">
        <v>511</v>
      </c>
      <c r="C228" s="65" t="s">
        <v>581</v>
      </c>
    </row>
    <row r="229" spans="1:3">
      <c r="A229" s="18" t="s">
        <v>676</v>
      </c>
      <c r="B229" s="18" t="s">
        <v>511</v>
      </c>
      <c r="C229" s="65" t="s">
        <v>512</v>
      </c>
    </row>
    <row r="230" spans="1:3" ht="43.5">
      <c r="A230" s="18" t="s">
        <v>676</v>
      </c>
      <c r="B230" s="18" t="s">
        <v>511</v>
      </c>
      <c r="C230" s="65" t="s">
        <v>571</v>
      </c>
    </row>
    <row r="231" spans="1:3">
      <c r="A231" s="18" t="s">
        <v>676</v>
      </c>
      <c r="B231" s="18" t="s">
        <v>426</v>
      </c>
      <c r="C231" s="65" t="s">
        <v>513</v>
      </c>
    </row>
    <row r="232" spans="1:3">
      <c r="A232" s="18" t="s">
        <v>676</v>
      </c>
      <c r="B232" s="18" t="s">
        <v>505</v>
      </c>
      <c r="C232" s="65" t="s">
        <v>506</v>
      </c>
    </row>
    <row r="233" spans="1:3">
      <c r="A233" s="18" t="s">
        <v>676</v>
      </c>
      <c r="B233" s="18" t="s">
        <v>505</v>
      </c>
      <c r="C233" s="65" t="s">
        <v>560</v>
      </c>
    </row>
    <row r="234" spans="1:3">
      <c r="A234" s="18" t="s">
        <v>677</v>
      </c>
      <c r="B234" s="18" t="s">
        <v>505</v>
      </c>
      <c r="C234" s="65" t="s">
        <v>561</v>
      </c>
    </row>
    <row r="235" spans="1:3">
      <c r="A235" s="18" t="s">
        <v>677</v>
      </c>
      <c r="B235" s="18" t="s">
        <v>505</v>
      </c>
      <c r="C235" s="65" t="s">
        <v>562</v>
      </c>
    </row>
    <row r="236" spans="1:3">
      <c r="A236" s="18" t="s">
        <v>677</v>
      </c>
      <c r="B236" s="18" t="s">
        <v>505</v>
      </c>
      <c r="C236" s="18" t="s">
        <v>563</v>
      </c>
    </row>
    <row r="237" spans="1:3">
      <c r="A237" s="18" t="s">
        <v>677</v>
      </c>
      <c r="B237" s="18" t="s">
        <v>505</v>
      </c>
      <c r="C237" s="65" t="s">
        <v>564</v>
      </c>
    </row>
    <row r="238" spans="1:3">
      <c r="A238" s="18" t="s">
        <v>677</v>
      </c>
      <c r="B238" s="18" t="s">
        <v>427</v>
      </c>
      <c r="C238" s="18" t="s">
        <v>559</v>
      </c>
    </row>
    <row r="239" spans="1:3">
      <c r="A239" s="18" t="s">
        <v>677</v>
      </c>
      <c r="B239" s="18" t="s">
        <v>505</v>
      </c>
      <c r="C239" s="65" t="s">
        <v>565</v>
      </c>
    </row>
    <row r="240" spans="1:3">
      <c r="A240" s="18" t="s">
        <v>677</v>
      </c>
      <c r="B240" s="18" t="s">
        <v>505</v>
      </c>
      <c r="C240" s="18" t="s">
        <v>566</v>
      </c>
    </row>
    <row r="241" spans="1:3" ht="58">
      <c r="A241" s="18" t="s">
        <v>677</v>
      </c>
      <c r="B241" s="18" t="s">
        <v>505</v>
      </c>
      <c r="C241" s="65" t="s">
        <v>567</v>
      </c>
    </row>
    <row r="242" spans="1:3" ht="87">
      <c r="A242" s="18" t="s">
        <v>677</v>
      </c>
      <c r="B242" s="18" t="s">
        <v>505</v>
      </c>
      <c r="C242" s="65" t="s">
        <v>568</v>
      </c>
    </row>
    <row r="243" spans="1:3">
      <c r="A243" s="18" t="s">
        <v>678</v>
      </c>
      <c r="B243" s="18" t="s">
        <v>426</v>
      </c>
      <c r="C243" s="65" t="s">
        <v>507</v>
      </c>
    </row>
    <row r="244" spans="1:3">
      <c r="A244" s="18" t="s">
        <v>678</v>
      </c>
      <c r="B244" s="18" t="s">
        <v>443</v>
      </c>
      <c r="C244" s="18" t="s">
        <v>484</v>
      </c>
    </row>
    <row r="245" spans="1:3">
      <c r="A245" s="18" t="s">
        <v>678</v>
      </c>
      <c r="B245" s="18" t="s">
        <v>443</v>
      </c>
      <c r="C245" s="65" t="s">
        <v>444</v>
      </c>
    </row>
    <row r="246" spans="1:3">
      <c r="A246" s="18" t="s">
        <v>678</v>
      </c>
      <c r="B246" s="18" t="s">
        <v>443</v>
      </c>
      <c r="C246" s="65" t="s">
        <v>445</v>
      </c>
    </row>
    <row r="247" spans="1:3">
      <c r="A247" s="18" t="s">
        <v>678</v>
      </c>
      <c r="B247" s="18" t="s">
        <v>443</v>
      </c>
      <c r="C247" s="65" t="s">
        <v>478</v>
      </c>
    </row>
    <row r="248" spans="1:3">
      <c r="A248" s="18" t="s">
        <v>678</v>
      </c>
      <c r="B248" s="18" t="s">
        <v>443</v>
      </c>
      <c r="C248" s="18" t="s">
        <v>649</v>
      </c>
    </row>
    <row r="249" spans="1:3">
      <c r="A249" s="18" t="s">
        <v>678</v>
      </c>
      <c r="B249" s="18" t="s">
        <v>443</v>
      </c>
      <c r="C249" s="65" t="s">
        <v>446</v>
      </c>
    </row>
    <row r="250" spans="1:3">
      <c r="A250" s="18" t="s">
        <v>678</v>
      </c>
      <c r="B250" s="18" t="s">
        <v>443</v>
      </c>
      <c r="C250" s="18" t="s">
        <v>549</v>
      </c>
    </row>
    <row r="251" spans="1:3">
      <c r="A251" s="18" t="s">
        <v>678</v>
      </c>
      <c r="B251" s="18" t="s">
        <v>443</v>
      </c>
      <c r="C251" s="65" t="s">
        <v>502</v>
      </c>
    </row>
    <row r="252" spans="1:3">
      <c r="A252" s="18" t="s">
        <v>678</v>
      </c>
      <c r="B252" s="18" t="s">
        <v>443</v>
      </c>
      <c r="C252" s="18" t="s">
        <v>577</v>
      </c>
    </row>
    <row r="253" spans="1:3" ht="58">
      <c r="A253" s="18" t="s">
        <v>678</v>
      </c>
      <c r="B253" s="18" t="s">
        <v>443</v>
      </c>
      <c r="C253" s="65" t="s">
        <v>650</v>
      </c>
    </row>
    <row r="254" spans="1:3" ht="29">
      <c r="A254" s="18" t="s">
        <v>678</v>
      </c>
      <c r="B254" s="18" t="s">
        <v>443</v>
      </c>
      <c r="C254" s="65" t="s">
        <v>679</v>
      </c>
    </row>
    <row r="255" spans="1:3">
      <c r="A255" s="18" t="s">
        <v>678</v>
      </c>
      <c r="B255" s="18" t="s">
        <v>443</v>
      </c>
      <c r="C255" s="65" t="s">
        <v>578</v>
      </c>
    </row>
    <row r="256" spans="1:3">
      <c r="A256" s="18" t="s">
        <v>680</v>
      </c>
      <c r="B256" s="18" t="s">
        <v>426</v>
      </c>
      <c r="C256" s="18" t="s">
        <v>456</v>
      </c>
    </row>
    <row r="257" spans="1:3">
      <c r="A257" s="18" t="s">
        <v>680</v>
      </c>
      <c r="B257" s="18" t="s">
        <v>429</v>
      </c>
      <c r="C257" s="65" t="s">
        <v>432</v>
      </c>
    </row>
    <row r="258" spans="1:3">
      <c r="A258" s="18" t="s">
        <v>680</v>
      </c>
      <c r="B258" s="18" t="s">
        <v>429</v>
      </c>
      <c r="C258" s="18" t="s">
        <v>585</v>
      </c>
    </row>
    <row r="259" spans="1:3">
      <c r="A259" s="18" t="s">
        <v>680</v>
      </c>
      <c r="B259" s="18" t="s">
        <v>429</v>
      </c>
      <c r="C259" s="65" t="s">
        <v>514</v>
      </c>
    </row>
    <row r="260" spans="1:3">
      <c r="A260" s="18" t="s">
        <v>680</v>
      </c>
      <c r="B260" s="18" t="s">
        <v>429</v>
      </c>
      <c r="C260" s="18" t="s">
        <v>604</v>
      </c>
    </row>
    <row r="261" spans="1:3">
      <c r="A261" s="18" t="s">
        <v>680</v>
      </c>
      <c r="B261" s="18" t="s">
        <v>429</v>
      </c>
      <c r="C261" s="65" t="s">
        <v>605</v>
      </c>
    </row>
    <row r="262" spans="1:3">
      <c r="A262" s="18" t="s">
        <v>680</v>
      </c>
      <c r="B262" s="18" t="s">
        <v>429</v>
      </c>
      <c r="C262" s="18" t="s">
        <v>606</v>
      </c>
    </row>
    <row r="263" spans="1:3">
      <c r="A263" s="18" t="s">
        <v>680</v>
      </c>
      <c r="B263" s="18" t="s">
        <v>429</v>
      </c>
      <c r="C263" s="65" t="s">
        <v>607</v>
      </c>
    </row>
    <row r="264" spans="1:3">
      <c r="A264" s="18" t="s">
        <v>680</v>
      </c>
      <c r="B264" s="18" t="s">
        <v>429</v>
      </c>
      <c r="C264" s="65" t="s">
        <v>579</v>
      </c>
    </row>
    <row r="265" spans="1:3">
      <c r="A265" s="18" t="s">
        <v>680</v>
      </c>
      <c r="B265" s="18" t="s">
        <v>429</v>
      </c>
      <c r="C265" s="65" t="s">
        <v>569</v>
      </c>
    </row>
    <row r="266" spans="1:3">
      <c r="A266" s="18" t="s">
        <v>680</v>
      </c>
      <c r="B266" s="18" t="s">
        <v>429</v>
      </c>
      <c r="C266" s="65" t="s">
        <v>570</v>
      </c>
    </row>
    <row r="267" spans="1:3">
      <c r="A267" s="18" t="s">
        <v>681</v>
      </c>
      <c r="B267" s="18" t="s">
        <v>426</v>
      </c>
      <c r="C267" s="18" t="s">
        <v>430</v>
      </c>
    </row>
    <row r="268" spans="1:3" ht="29">
      <c r="A268" s="18" t="s">
        <v>681</v>
      </c>
      <c r="B268" s="18" t="s">
        <v>550</v>
      </c>
      <c r="C268" s="65" t="s">
        <v>551</v>
      </c>
    </row>
    <row r="269" spans="1:3" ht="43.5">
      <c r="A269" s="18" t="s">
        <v>681</v>
      </c>
      <c r="B269" s="18" t="s">
        <v>550</v>
      </c>
      <c r="C269" s="65" t="s">
        <v>552</v>
      </c>
    </row>
    <row r="270" spans="1:3" ht="29">
      <c r="A270" s="18" t="s">
        <v>681</v>
      </c>
      <c r="B270" s="18" t="s">
        <v>550</v>
      </c>
      <c r="C270" s="65" t="s">
        <v>553</v>
      </c>
    </row>
    <row r="271" spans="1:3" ht="29">
      <c r="A271" s="18" t="s">
        <v>681</v>
      </c>
      <c r="B271" s="18" t="s">
        <v>550</v>
      </c>
      <c r="C271" s="65" t="s">
        <v>554</v>
      </c>
    </row>
    <row r="272" spans="1:3">
      <c r="A272" s="18" t="s">
        <v>681</v>
      </c>
      <c r="B272" s="18" t="s">
        <v>426</v>
      </c>
      <c r="C272" s="65" t="s">
        <v>555</v>
      </c>
    </row>
    <row r="273" spans="1:3">
      <c r="A273" s="18" t="s">
        <v>681</v>
      </c>
      <c r="B273" s="18" t="s">
        <v>457</v>
      </c>
      <c r="C273" s="18" t="s">
        <v>486</v>
      </c>
    </row>
    <row r="274" spans="1:3">
      <c r="A274" s="18" t="s">
        <v>681</v>
      </c>
      <c r="B274" s="18" t="s">
        <v>428</v>
      </c>
      <c r="C274" s="65" t="s">
        <v>682</v>
      </c>
    </row>
    <row r="275" spans="1:3">
      <c r="A275" s="18" t="s">
        <v>681</v>
      </c>
      <c r="B275" s="18" t="s">
        <v>428</v>
      </c>
      <c r="C275" s="65" t="s">
        <v>683</v>
      </c>
    </row>
    <row r="276" spans="1:3">
      <c r="A276" s="18" t="s">
        <v>681</v>
      </c>
      <c r="B276" s="18" t="s">
        <v>428</v>
      </c>
      <c r="C276" s="65" t="s">
        <v>684</v>
      </c>
    </row>
    <row r="277" spans="1:3">
      <c r="A277" s="18" t="s">
        <v>681</v>
      </c>
      <c r="B277" s="18" t="s">
        <v>428</v>
      </c>
      <c r="C277" s="65" t="s">
        <v>685</v>
      </c>
    </row>
    <row r="278" spans="1:3">
      <c r="A278" s="18" t="s">
        <v>681</v>
      </c>
      <c r="B278" s="18" t="s">
        <v>428</v>
      </c>
      <c r="C278" s="65" t="s">
        <v>686</v>
      </c>
    </row>
    <row r="279" spans="1:3">
      <c r="A279" s="18" t="s">
        <v>681</v>
      </c>
      <c r="B279" s="18" t="s">
        <v>428</v>
      </c>
      <c r="C279" s="65" t="s">
        <v>687</v>
      </c>
    </row>
    <row r="280" spans="1:3">
      <c r="A280" s="18" t="s">
        <v>681</v>
      </c>
      <c r="B280" s="18" t="s">
        <v>428</v>
      </c>
      <c r="C280" s="65" t="s">
        <v>688</v>
      </c>
    </row>
    <row r="281" spans="1:3">
      <c r="A281" s="18" t="s">
        <v>681</v>
      </c>
      <c r="B281" s="18" t="s">
        <v>428</v>
      </c>
      <c r="C281" s="65" t="s">
        <v>689</v>
      </c>
    </row>
    <row r="282" spans="1:3">
      <c r="A282" s="18" t="s">
        <v>681</v>
      </c>
      <c r="B282" s="18" t="s">
        <v>428</v>
      </c>
      <c r="C282" s="65" t="s">
        <v>690</v>
      </c>
    </row>
    <row r="283" spans="1:3">
      <c r="A283" s="18" t="s">
        <v>681</v>
      </c>
      <c r="B283" s="18" t="s">
        <v>428</v>
      </c>
      <c r="C283" s="65" t="s">
        <v>691</v>
      </c>
    </row>
    <row r="284" spans="1:3">
      <c r="A284" s="18" t="s">
        <v>681</v>
      </c>
      <c r="B284" s="18" t="s">
        <v>428</v>
      </c>
      <c r="C284" s="65" t="s">
        <v>692</v>
      </c>
    </row>
    <row r="285" spans="1:3">
      <c r="A285" s="18" t="s">
        <v>681</v>
      </c>
      <c r="B285" s="18" t="s">
        <v>428</v>
      </c>
      <c r="C285" s="65" t="s">
        <v>693</v>
      </c>
    </row>
    <row r="286" spans="1:3">
      <c r="A286" s="18" t="s">
        <v>681</v>
      </c>
      <c r="B286" s="18" t="s">
        <v>428</v>
      </c>
      <c r="C286" s="65" t="s">
        <v>694</v>
      </c>
    </row>
    <row r="287" spans="1:3">
      <c r="A287" s="18" t="s">
        <v>681</v>
      </c>
      <c r="B287" s="18" t="s">
        <v>457</v>
      </c>
      <c r="C287" s="65" t="s">
        <v>591</v>
      </c>
    </row>
    <row r="288" spans="1:3">
      <c r="A288" s="18" t="s">
        <v>681</v>
      </c>
      <c r="B288" s="18" t="s">
        <v>457</v>
      </c>
      <c r="C288" s="65" t="s">
        <v>695</v>
      </c>
    </row>
    <row r="289" spans="1:3">
      <c r="A289" s="18" t="s">
        <v>681</v>
      </c>
      <c r="B289" s="18" t="s">
        <v>457</v>
      </c>
      <c r="C289" s="65" t="s">
        <v>487</v>
      </c>
    </row>
    <row r="290" spans="1:3" ht="29">
      <c r="A290" s="18" t="s">
        <v>681</v>
      </c>
      <c r="B290" s="18" t="s">
        <v>457</v>
      </c>
      <c r="C290" s="65" t="s">
        <v>488</v>
      </c>
    </row>
    <row r="291" spans="1:3">
      <c r="A291" s="18" t="s">
        <v>681</v>
      </c>
      <c r="B291" s="18" t="s">
        <v>457</v>
      </c>
      <c r="C291" s="65" t="s">
        <v>489</v>
      </c>
    </row>
    <row r="292" spans="1:3" ht="29">
      <c r="A292" s="18" t="s">
        <v>681</v>
      </c>
      <c r="B292" s="18" t="s">
        <v>457</v>
      </c>
      <c r="C292" s="65" t="s">
        <v>490</v>
      </c>
    </row>
    <row r="293" spans="1:3">
      <c r="A293" s="18" t="s">
        <v>681</v>
      </c>
      <c r="B293" s="18" t="s">
        <v>457</v>
      </c>
      <c r="C293" s="65" t="s">
        <v>492</v>
      </c>
    </row>
    <row r="294" spans="1:3" ht="29">
      <c r="A294" s="18" t="s">
        <v>681</v>
      </c>
      <c r="B294" s="18" t="s">
        <v>457</v>
      </c>
      <c r="C294" s="65" t="s">
        <v>493</v>
      </c>
    </row>
    <row r="295" spans="1:3">
      <c r="A295" s="18" t="s">
        <v>681</v>
      </c>
      <c r="B295" s="18" t="s">
        <v>457</v>
      </c>
      <c r="C295" s="65" t="s">
        <v>494</v>
      </c>
    </row>
    <row r="296" spans="1:3" ht="29">
      <c r="A296" s="18" t="s">
        <v>681</v>
      </c>
      <c r="B296" s="18" t="s">
        <v>457</v>
      </c>
      <c r="C296" s="65" t="s">
        <v>495</v>
      </c>
    </row>
    <row r="297" spans="1:3">
      <c r="A297" s="18" t="s">
        <v>681</v>
      </c>
      <c r="B297" s="18" t="s">
        <v>457</v>
      </c>
      <c r="C297" s="65" t="s">
        <v>496</v>
      </c>
    </row>
    <row r="298" spans="1:3" ht="29">
      <c r="A298" s="18" t="s">
        <v>681</v>
      </c>
      <c r="B298" s="18" t="s">
        <v>457</v>
      </c>
      <c r="C298" s="65" t="s">
        <v>497</v>
      </c>
    </row>
    <row r="299" spans="1:3">
      <c r="A299" s="18" t="s">
        <v>681</v>
      </c>
      <c r="B299" s="18" t="s">
        <v>457</v>
      </c>
      <c r="C299" s="65" t="s">
        <v>503</v>
      </c>
    </row>
    <row r="300" spans="1:3" ht="29">
      <c r="A300" s="18" t="s">
        <v>681</v>
      </c>
      <c r="B300" s="18" t="s">
        <v>457</v>
      </c>
      <c r="C300" s="65" t="s">
        <v>504</v>
      </c>
    </row>
    <row r="301" spans="1:3">
      <c r="A301" s="18" t="s">
        <v>681</v>
      </c>
      <c r="B301" s="18" t="s">
        <v>457</v>
      </c>
      <c r="C301" s="65" t="s">
        <v>696</v>
      </c>
    </row>
    <row r="302" spans="1:3" ht="29">
      <c r="A302" s="18" t="s">
        <v>681</v>
      </c>
      <c r="B302" s="18" t="s">
        <v>457</v>
      </c>
      <c r="C302" s="65" t="s">
        <v>697</v>
      </c>
    </row>
    <row r="303" spans="1:3">
      <c r="A303" s="18" t="s">
        <v>681</v>
      </c>
      <c r="B303" s="18" t="s">
        <v>457</v>
      </c>
      <c r="C303" s="18" t="s">
        <v>574</v>
      </c>
    </row>
    <row r="304" spans="1:3">
      <c r="A304" s="18" t="s">
        <v>698</v>
      </c>
      <c r="B304" s="18" t="s">
        <v>426</v>
      </c>
      <c r="C304" s="18" t="s">
        <v>458</v>
      </c>
    </row>
    <row r="305" spans="1:3">
      <c r="A305" s="18" t="s">
        <v>698</v>
      </c>
      <c r="B305" s="18" t="s">
        <v>425</v>
      </c>
      <c r="C305" s="18" t="s">
        <v>491</v>
      </c>
    </row>
    <row r="306" spans="1:3">
      <c r="A306" s="18" t="s">
        <v>698</v>
      </c>
      <c r="B306" s="18" t="s">
        <v>425</v>
      </c>
      <c r="C306" s="18" t="s">
        <v>672</v>
      </c>
    </row>
    <row r="307" spans="1:3">
      <c r="A307" s="18" t="s">
        <v>699</v>
      </c>
      <c r="B307" s="18" t="s">
        <v>426</v>
      </c>
      <c r="C307" s="65" t="s">
        <v>459</v>
      </c>
    </row>
    <row r="308" spans="1:3">
      <c r="A308" s="18" t="s">
        <v>699</v>
      </c>
      <c r="B308" s="18" t="s">
        <v>426</v>
      </c>
      <c r="C308" s="65" t="s">
        <v>460</v>
      </c>
    </row>
    <row r="309" spans="1:3">
      <c r="A309" s="18" t="s">
        <v>700</v>
      </c>
      <c r="B309" s="18" t="s">
        <v>426</v>
      </c>
      <c r="C309" s="18" t="s">
        <v>454</v>
      </c>
    </row>
    <row r="310" spans="1:3" ht="29">
      <c r="A310" s="18" t="s">
        <v>700</v>
      </c>
      <c r="B310" s="18" t="s">
        <v>461</v>
      </c>
      <c r="C310" s="65" t="s">
        <v>701</v>
      </c>
    </row>
    <row r="311" spans="1:3">
      <c r="A311" s="18" t="s">
        <v>700</v>
      </c>
      <c r="B311" s="18" t="s">
        <v>426</v>
      </c>
      <c r="C311" s="18" t="s">
        <v>462</v>
      </c>
    </row>
    <row r="312" spans="1:3">
      <c r="A312" s="18" t="s">
        <v>700</v>
      </c>
      <c r="B312" s="18" t="s">
        <v>442</v>
      </c>
      <c r="C312" s="18" t="s">
        <v>481</v>
      </c>
    </row>
    <row r="313" spans="1:3">
      <c r="A313" s="18" t="s">
        <v>700</v>
      </c>
      <c r="B313" s="18" t="s">
        <v>442</v>
      </c>
      <c r="C313" s="65" t="s">
        <v>499</v>
      </c>
    </row>
    <row r="314" spans="1:3">
      <c r="A314" s="18" t="s">
        <v>700</v>
      </c>
      <c r="B314" s="18" t="s">
        <v>442</v>
      </c>
      <c r="C314" s="65" t="s">
        <v>477</v>
      </c>
    </row>
    <row r="315" spans="1:3" ht="29">
      <c r="A315" s="18" t="s">
        <v>700</v>
      </c>
      <c r="B315" s="18" t="s">
        <v>442</v>
      </c>
      <c r="C315" s="65" t="s">
        <v>500</v>
      </c>
    </row>
    <row r="316" spans="1:3">
      <c r="A316" s="18" t="s">
        <v>700</v>
      </c>
      <c r="B316" s="18" t="s">
        <v>442</v>
      </c>
      <c r="C316" s="18" t="s">
        <v>501</v>
      </c>
    </row>
    <row r="317" spans="1:3" ht="29">
      <c r="A317" s="18" t="s">
        <v>702</v>
      </c>
      <c r="B317" s="18" t="s">
        <v>442</v>
      </c>
      <c r="C317" s="65" t="s">
        <v>482</v>
      </c>
    </row>
    <row r="318" spans="1:3">
      <c r="A318" s="18" t="s">
        <v>703</v>
      </c>
      <c r="B318" s="18" t="s">
        <v>442</v>
      </c>
      <c r="C318" s="65" t="s">
        <v>483</v>
      </c>
    </row>
    <row r="319" spans="1:3">
      <c r="A319" s="18" t="s">
        <v>703</v>
      </c>
      <c r="B319" s="18" t="s">
        <v>426</v>
      </c>
      <c r="C319" s="65" t="s">
        <v>455</v>
      </c>
    </row>
    <row r="320" spans="1:3">
      <c r="A320" s="18" t="s">
        <v>703</v>
      </c>
      <c r="B320" s="18" t="s">
        <v>511</v>
      </c>
      <c r="C320" s="65" t="s">
        <v>576</v>
      </c>
    </row>
    <row r="321" spans="1:3" ht="72.5">
      <c r="A321" s="18" t="s">
        <v>703</v>
      </c>
      <c r="B321" s="18" t="s">
        <v>511</v>
      </c>
      <c r="C321" s="65" t="s">
        <v>704</v>
      </c>
    </row>
    <row r="322" spans="1:3" ht="43.5">
      <c r="A322" s="18" t="s">
        <v>703</v>
      </c>
      <c r="B322" s="18" t="s">
        <v>511</v>
      </c>
      <c r="C322" s="65" t="s">
        <v>571</v>
      </c>
    </row>
    <row r="323" spans="1:3">
      <c r="A323" s="18" t="s">
        <v>703</v>
      </c>
      <c r="B323" s="18" t="s">
        <v>426</v>
      </c>
      <c r="C323" s="65" t="s">
        <v>513</v>
      </c>
    </row>
    <row r="324" spans="1:3">
      <c r="A324" s="18" t="s">
        <v>703</v>
      </c>
      <c r="B324" s="18" t="s">
        <v>505</v>
      </c>
      <c r="C324" s="65" t="s">
        <v>506</v>
      </c>
    </row>
    <row r="325" spans="1:3">
      <c r="A325" s="18" t="s">
        <v>703</v>
      </c>
      <c r="B325" s="18" t="s">
        <v>505</v>
      </c>
      <c r="C325" s="65" t="s">
        <v>560</v>
      </c>
    </row>
    <row r="326" spans="1:3">
      <c r="A326" s="18" t="s">
        <v>703</v>
      </c>
      <c r="B326" s="18" t="s">
        <v>505</v>
      </c>
      <c r="C326" s="18" t="s">
        <v>561</v>
      </c>
    </row>
    <row r="327" spans="1:3">
      <c r="A327" s="18" t="s">
        <v>703</v>
      </c>
      <c r="B327" s="18" t="s">
        <v>505</v>
      </c>
      <c r="C327" s="65" t="s">
        <v>562</v>
      </c>
    </row>
    <row r="328" spans="1:3">
      <c r="A328" s="18" t="s">
        <v>703</v>
      </c>
      <c r="B328" s="18" t="s">
        <v>505</v>
      </c>
      <c r="C328" s="65" t="s">
        <v>563</v>
      </c>
    </row>
    <row r="329" spans="1:3">
      <c r="A329" s="18" t="s">
        <v>703</v>
      </c>
      <c r="B329" s="18" t="s">
        <v>505</v>
      </c>
      <c r="C329" s="18" t="s">
        <v>564</v>
      </c>
    </row>
    <row r="330" spans="1:3" ht="29">
      <c r="A330" s="18" t="s">
        <v>703</v>
      </c>
      <c r="B330" s="18" t="s">
        <v>427</v>
      </c>
      <c r="C330" s="65" t="s">
        <v>559</v>
      </c>
    </row>
    <row r="331" spans="1:3">
      <c r="A331" s="18" t="s">
        <v>703</v>
      </c>
      <c r="B331" s="18" t="s">
        <v>505</v>
      </c>
      <c r="C331" s="18" t="s">
        <v>565</v>
      </c>
    </row>
    <row r="332" spans="1:3">
      <c r="A332" s="18" t="s">
        <v>703</v>
      </c>
      <c r="B332" s="18" t="s">
        <v>505</v>
      </c>
      <c r="C332" s="18" t="s">
        <v>566</v>
      </c>
    </row>
    <row r="333" spans="1:3" ht="58">
      <c r="A333" s="18" t="s">
        <v>703</v>
      </c>
      <c r="B333" s="18" t="s">
        <v>505</v>
      </c>
      <c r="C333" s="65" t="s">
        <v>567</v>
      </c>
    </row>
    <row r="334" spans="1:3" ht="87">
      <c r="A334" s="18" t="s">
        <v>703</v>
      </c>
      <c r="B334" s="18" t="s">
        <v>505</v>
      </c>
      <c r="C334" s="65" t="s">
        <v>568</v>
      </c>
    </row>
    <row r="335" spans="1:3">
      <c r="A335" s="18" t="s">
        <v>705</v>
      </c>
      <c r="B335" s="18" t="s">
        <v>426</v>
      </c>
      <c r="C335" s="18" t="s">
        <v>507</v>
      </c>
    </row>
    <row r="336" spans="1:3">
      <c r="A336" s="18" t="s">
        <v>705</v>
      </c>
      <c r="B336" s="18" t="s">
        <v>443</v>
      </c>
      <c r="C336" s="18" t="s">
        <v>484</v>
      </c>
    </row>
    <row r="337" spans="1:3">
      <c r="A337" s="18" t="s">
        <v>705</v>
      </c>
      <c r="B337" s="18" t="s">
        <v>443</v>
      </c>
      <c r="C337" s="65" t="s">
        <v>444</v>
      </c>
    </row>
    <row r="338" spans="1:3">
      <c r="A338" s="18" t="s">
        <v>705</v>
      </c>
      <c r="B338" s="18" t="s">
        <v>443</v>
      </c>
      <c r="C338" s="18" t="s">
        <v>445</v>
      </c>
    </row>
    <row r="339" spans="1:3">
      <c r="A339" s="18" t="s">
        <v>705</v>
      </c>
      <c r="B339" s="18" t="s">
        <v>443</v>
      </c>
      <c r="C339" s="18" t="s">
        <v>478</v>
      </c>
    </row>
    <row r="340" spans="1:3">
      <c r="A340" s="18" t="s">
        <v>705</v>
      </c>
      <c r="B340" s="18" t="s">
        <v>443</v>
      </c>
      <c r="C340" s="18" t="s">
        <v>649</v>
      </c>
    </row>
    <row r="341" spans="1:3">
      <c r="A341" s="18" t="s">
        <v>705</v>
      </c>
      <c r="B341" s="18" t="s">
        <v>443</v>
      </c>
      <c r="C341" s="65" t="s">
        <v>446</v>
      </c>
    </row>
    <row r="342" spans="1:3">
      <c r="A342" s="18" t="s">
        <v>705</v>
      </c>
      <c r="B342" s="18" t="s">
        <v>443</v>
      </c>
      <c r="C342" s="65" t="s">
        <v>549</v>
      </c>
    </row>
    <row r="343" spans="1:3">
      <c r="A343" s="18" t="s">
        <v>705</v>
      </c>
      <c r="B343" s="18" t="s">
        <v>443</v>
      </c>
      <c r="C343" s="18" t="s">
        <v>502</v>
      </c>
    </row>
    <row r="344" spans="1:3">
      <c r="A344" s="18" t="s">
        <v>705</v>
      </c>
      <c r="B344" s="18" t="s">
        <v>443</v>
      </c>
      <c r="C344" s="18" t="s">
        <v>577</v>
      </c>
    </row>
    <row r="345" spans="1:3" ht="58">
      <c r="A345" s="18" t="s">
        <v>705</v>
      </c>
      <c r="B345" s="18" t="s">
        <v>443</v>
      </c>
      <c r="C345" s="65" t="s">
        <v>650</v>
      </c>
    </row>
    <row r="346" spans="1:3" ht="29">
      <c r="A346" s="18" t="s">
        <v>705</v>
      </c>
      <c r="B346" s="18" t="s">
        <v>443</v>
      </c>
      <c r="C346" s="65" t="s">
        <v>706</v>
      </c>
    </row>
    <row r="347" spans="1:3">
      <c r="A347" s="18" t="s">
        <v>705</v>
      </c>
      <c r="B347" s="18" t="s">
        <v>443</v>
      </c>
      <c r="C347" s="18" t="s">
        <v>578</v>
      </c>
    </row>
    <row r="348" spans="1:3">
      <c r="A348" s="18" t="s">
        <v>707</v>
      </c>
      <c r="B348" s="18" t="s">
        <v>426</v>
      </c>
      <c r="C348" s="65" t="s">
        <v>456</v>
      </c>
    </row>
    <row r="349" spans="1:3">
      <c r="A349" s="18" t="s">
        <v>707</v>
      </c>
      <c r="B349" s="18" t="s">
        <v>429</v>
      </c>
      <c r="C349" s="18" t="s">
        <v>432</v>
      </c>
    </row>
    <row r="350" spans="1:3">
      <c r="A350" s="18" t="s">
        <v>707</v>
      </c>
      <c r="B350" s="18" t="s">
        <v>429</v>
      </c>
      <c r="C350" s="65" t="s">
        <v>585</v>
      </c>
    </row>
    <row r="351" spans="1:3">
      <c r="A351" s="18" t="s">
        <v>707</v>
      </c>
      <c r="B351" s="18" t="s">
        <v>429</v>
      </c>
      <c r="C351" s="18" t="s">
        <v>708</v>
      </c>
    </row>
    <row r="352" spans="1:3">
      <c r="A352" s="18" t="s">
        <v>707</v>
      </c>
      <c r="B352" s="18" t="s">
        <v>429</v>
      </c>
      <c r="C352" s="18" t="s">
        <v>586</v>
      </c>
    </row>
    <row r="353" spans="1:3">
      <c r="A353" s="18" t="s">
        <v>707</v>
      </c>
      <c r="B353" s="18" t="s">
        <v>429</v>
      </c>
      <c r="C353" s="65" t="s">
        <v>587</v>
      </c>
    </row>
    <row r="354" spans="1:3">
      <c r="A354" s="18" t="s">
        <v>707</v>
      </c>
      <c r="B354" s="18" t="s">
        <v>429</v>
      </c>
      <c r="C354" s="65" t="s">
        <v>588</v>
      </c>
    </row>
    <row r="355" spans="1:3">
      <c r="A355" s="18" t="s">
        <v>707</v>
      </c>
      <c r="B355" s="18" t="s">
        <v>429</v>
      </c>
      <c r="C355" s="65" t="s">
        <v>589</v>
      </c>
    </row>
    <row r="356" spans="1:3">
      <c r="A356" s="18" t="s">
        <v>707</v>
      </c>
      <c r="B356" s="18" t="s">
        <v>429</v>
      </c>
      <c r="C356" s="18" t="s">
        <v>579</v>
      </c>
    </row>
    <row r="357" spans="1:3">
      <c r="A357" s="18" t="s">
        <v>707</v>
      </c>
      <c r="B357" s="18" t="s">
        <v>429</v>
      </c>
      <c r="C357" s="65" t="s">
        <v>569</v>
      </c>
    </row>
    <row r="358" spans="1:3">
      <c r="A358" s="18" t="s">
        <v>707</v>
      </c>
      <c r="B358" s="18" t="s">
        <v>429</v>
      </c>
      <c r="C358" s="65" t="s">
        <v>570</v>
      </c>
    </row>
    <row r="359" spans="1:3">
      <c r="A359" s="18" t="s">
        <v>709</v>
      </c>
      <c r="B359" s="18" t="s">
        <v>426</v>
      </c>
      <c r="C359" s="65" t="s">
        <v>430</v>
      </c>
    </row>
    <row r="360" spans="1:3" ht="29">
      <c r="A360" s="18" t="s">
        <v>709</v>
      </c>
      <c r="B360" s="18" t="s">
        <v>550</v>
      </c>
      <c r="C360" s="65" t="s">
        <v>551</v>
      </c>
    </row>
    <row r="361" spans="1:3" ht="43.5">
      <c r="A361" s="18" t="s">
        <v>709</v>
      </c>
      <c r="B361" s="18" t="s">
        <v>550</v>
      </c>
      <c r="C361" s="65" t="s">
        <v>552</v>
      </c>
    </row>
    <row r="362" spans="1:3">
      <c r="A362" s="18" t="s">
        <v>709</v>
      </c>
      <c r="B362" s="18" t="s">
        <v>550</v>
      </c>
      <c r="C362" s="18" t="s">
        <v>553</v>
      </c>
    </row>
    <row r="363" spans="1:3" ht="29">
      <c r="A363" s="18" t="s">
        <v>710</v>
      </c>
      <c r="B363" s="18" t="s">
        <v>550</v>
      </c>
      <c r="C363" s="65" t="s">
        <v>554</v>
      </c>
    </row>
    <row r="364" spans="1:3">
      <c r="A364" s="18" t="s">
        <v>710</v>
      </c>
      <c r="B364" s="18" t="s">
        <v>426</v>
      </c>
      <c r="C364" s="65" t="s">
        <v>555</v>
      </c>
    </row>
    <row r="365" spans="1:3">
      <c r="A365" s="18" t="s">
        <v>710</v>
      </c>
      <c r="B365" s="18" t="s">
        <v>457</v>
      </c>
      <c r="C365" s="65" t="s">
        <v>486</v>
      </c>
    </row>
    <row r="366" spans="1:3">
      <c r="A366" s="18" t="s">
        <v>710</v>
      </c>
      <c r="B366" s="18" t="s">
        <v>428</v>
      </c>
      <c r="C366" s="65" t="s">
        <v>711</v>
      </c>
    </row>
    <row r="367" spans="1:3">
      <c r="A367" s="18" t="s">
        <v>710</v>
      </c>
      <c r="B367" s="18" t="s">
        <v>428</v>
      </c>
      <c r="C367" s="65" t="s">
        <v>712</v>
      </c>
    </row>
    <row r="368" spans="1:3">
      <c r="A368" s="18" t="s">
        <v>710</v>
      </c>
      <c r="B368" s="18" t="s">
        <v>428</v>
      </c>
      <c r="C368" s="65" t="s">
        <v>713</v>
      </c>
    </row>
    <row r="369" spans="1:3">
      <c r="A369" s="18" t="s">
        <v>710</v>
      </c>
      <c r="B369" s="18" t="s">
        <v>428</v>
      </c>
      <c r="C369" s="18" t="s">
        <v>714</v>
      </c>
    </row>
    <row r="370" spans="1:3">
      <c r="A370" s="18" t="s">
        <v>710</v>
      </c>
      <c r="B370" s="18" t="s">
        <v>428</v>
      </c>
      <c r="C370" s="65" t="s">
        <v>715</v>
      </c>
    </row>
    <row r="371" spans="1:3">
      <c r="A371" s="18" t="s">
        <v>710</v>
      </c>
      <c r="B371" s="18" t="s">
        <v>428</v>
      </c>
      <c r="C371" s="18" t="s">
        <v>716</v>
      </c>
    </row>
    <row r="372" spans="1:3">
      <c r="A372" s="18" t="s">
        <v>710</v>
      </c>
      <c r="B372" s="18" t="s">
        <v>428</v>
      </c>
      <c r="C372" s="18" t="s">
        <v>717</v>
      </c>
    </row>
    <row r="373" spans="1:3">
      <c r="A373" s="18" t="s">
        <v>710</v>
      </c>
      <c r="B373" s="18" t="s">
        <v>428</v>
      </c>
      <c r="C373" s="65" t="s">
        <v>718</v>
      </c>
    </row>
    <row r="374" spans="1:3">
      <c r="A374" s="18" t="s">
        <v>710</v>
      </c>
      <c r="B374" s="18" t="s">
        <v>428</v>
      </c>
      <c r="C374" s="65" t="s">
        <v>719</v>
      </c>
    </row>
    <row r="375" spans="1:3">
      <c r="A375" s="18" t="s">
        <v>710</v>
      </c>
      <c r="B375" s="18" t="s">
        <v>428</v>
      </c>
      <c r="C375" s="18" t="s">
        <v>720</v>
      </c>
    </row>
    <row r="376" spans="1:3">
      <c r="A376" s="18" t="s">
        <v>710</v>
      </c>
      <c r="B376" s="18" t="s">
        <v>428</v>
      </c>
      <c r="C376" s="65" t="s">
        <v>721</v>
      </c>
    </row>
    <row r="377" spans="1:3">
      <c r="A377" s="18" t="s">
        <v>710</v>
      </c>
      <c r="B377" s="18" t="s">
        <v>428</v>
      </c>
      <c r="C377" s="18" t="s">
        <v>722</v>
      </c>
    </row>
    <row r="378" spans="1:3">
      <c r="A378" s="18" t="s">
        <v>710</v>
      </c>
      <c r="B378" s="18" t="s">
        <v>428</v>
      </c>
      <c r="C378" s="18" t="s">
        <v>723</v>
      </c>
    </row>
    <row r="379" spans="1:3">
      <c r="A379" s="18" t="s">
        <v>710</v>
      </c>
      <c r="B379" s="18" t="s">
        <v>457</v>
      </c>
      <c r="C379" s="65" t="s">
        <v>591</v>
      </c>
    </row>
    <row r="380" spans="1:3">
      <c r="A380" s="18" t="s">
        <v>710</v>
      </c>
      <c r="B380" s="18" t="s">
        <v>457</v>
      </c>
      <c r="C380" s="18" t="s">
        <v>724</v>
      </c>
    </row>
    <row r="381" spans="1:3">
      <c r="A381" s="18" t="s">
        <v>710</v>
      </c>
      <c r="B381" s="18" t="s">
        <v>457</v>
      </c>
      <c r="C381" s="18" t="s">
        <v>487</v>
      </c>
    </row>
    <row r="382" spans="1:3" ht="29">
      <c r="A382" s="18" t="s">
        <v>710</v>
      </c>
      <c r="B382" s="18" t="s">
        <v>457</v>
      </c>
      <c r="C382" s="65" t="s">
        <v>488</v>
      </c>
    </row>
    <row r="383" spans="1:3">
      <c r="A383" s="18" t="s">
        <v>710</v>
      </c>
      <c r="B383" s="18" t="s">
        <v>457</v>
      </c>
      <c r="C383" s="65" t="s">
        <v>489</v>
      </c>
    </row>
    <row r="384" spans="1:3" ht="29">
      <c r="A384" s="18" t="s">
        <v>710</v>
      </c>
      <c r="B384" s="18" t="s">
        <v>457</v>
      </c>
      <c r="C384" s="65" t="s">
        <v>490</v>
      </c>
    </row>
    <row r="385" spans="1:3">
      <c r="A385" s="18" t="s">
        <v>710</v>
      </c>
      <c r="B385" s="18" t="s">
        <v>457</v>
      </c>
      <c r="C385" s="65" t="s">
        <v>492</v>
      </c>
    </row>
    <row r="386" spans="1:3" ht="29">
      <c r="A386" s="18" t="s">
        <v>710</v>
      </c>
      <c r="B386" s="18" t="s">
        <v>457</v>
      </c>
      <c r="C386" s="65" t="s">
        <v>493</v>
      </c>
    </row>
    <row r="387" spans="1:3">
      <c r="A387" s="18" t="s">
        <v>710</v>
      </c>
      <c r="B387" s="18" t="s">
        <v>457</v>
      </c>
      <c r="C387" s="18" t="s">
        <v>494</v>
      </c>
    </row>
    <row r="388" spans="1:3" ht="29">
      <c r="A388" s="18" t="s">
        <v>710</v>
      </c>
      <c r="B388" s="18" t="s">
        <v>457</v>
      </c>
      <c r="C388" s="65" t="s">
        <v>495</v>
      </c>
    </row>
    <row r="389" spans="1:3">
      <c r="A389" s="18" t="s">
        <v>710</v>
      </c>
      <c r="B389" s="18" t="s">
        <v>457</v>
      </c>
      <c r="C389" s="18" t="s">
        <v>496</v>
      </c>
    </row>
    <row r="390" spans="1:3" ht="29">
      <c r="A390" s="18" t="s">
        <v>710</v>
      </c>
      <c r="B390" s="18" t="s">
        <v>457</v>
      </c>
      <c r="C390" s="65" t="s">
        <v>497</v>
      </c>
    </row>
    <row r="391" spans="1:3">
      <c r="A391" s="18" t="s">
        <v>710</v>
      </c>
      <c r="B391" s="18" t="s">
        <v>457</v>
      </c>
      <c r="C391" s="18" t="s">
        <v>503</v>
      </c>
    </row>
    <row r="392" spans="1:3" ht="29">
      <c r="A392" s="18" t="s">
        <v>710</v>
      </c>
      <c r="B392" s="18" t="s">
        <v>457</v>
      </c>
      <c r="C392" s="65" t="s">
        <v>504</v>
      </c>
    </row>
    <row r="393" spans="1:3">
      <c r="A393" s="18" t="s">
        <v>710</v>
      </c>
      <c r="B393" s="18" t="s">
        <v>457</v>
      </c>
      <c r="C393" s="65" t="s">
        <v>725</v>
      </c>
    </row>
    <row r="394" spans="1:3" ht="29">
      <c r="A394" s="18" t="s">
        <v>710</v>
      </c>
      <c r="B394" s="18" t="s">
        <v>457</v>
      </c>
      <c r="C394" s="65" t="s">
        <v>726</v>
      </c>
    </row>
    <row r="395" spans="1:3">
      <c r="A395" s="18" t="s">
        <v>710</v>
      </c>
      <c r="B395" s="18" t="s">
        <v>457</v>
      </c>
      <c r="C395" s="65" t="s">
        <v>574</v>
      </c>
    </row>
    <row r="396" spans="1:3">
      <c r="A396" s="18" t="s">
        <v>727</v>
      </c>
      <c r="B396" s="18" t="s">
        <v>426</v>
      </c>
      <c r="C396" s="65" t="s">
        <v>458</v>
      </c>
    </row>
    <row r="397" spans="1:3">
      <c r="A397" s="18" t="s">
        <v>727</v>
      </c>
      <c r="B397" s="18" t="s">
        <v>425</v>
      </c>
      <c r="C397" s="65" t="s">
        <v>491</v>
      </c>
    </row>
    <row r="398" spans="1:3">
      <c r="A398" s="18" t="s">
        <v>727</v>
      </c>
      <c r="B398" s="18" t="s">
        <v>425</v>
      </c>
      <c r="C398" s="65" t="s">
        <v>672</v>
      </c>
    </row>
    <row r="399" spans="1:3">
      <c r="A399" s="18" t="s">
        <v>727</v>
      </c>
      <c r="B399" s="18" t="s">
        <v>426</v>
      </c>
      <c r="C399" s="65" t="s">
        <v>459</v>
      </c>
    </row>
    <row r="400" spans="1:3">
      <c r="A400" s="18" t="s">
        <v>727</v>
      </c>
      <c r="B400" s="18" t="s">
        <v>426</v>
      </c>
      <c r="C400" s="65" t="s">
        <v>460</v>
      </c>
    </row>
    <row r="401" spans="1:3">
      <c r="A401" s="18" t="s">
        <v>728</v>
      </c>
      <c r="B401" s="18" t="s">
        <v>426</v>
      </c>
      <c r="C401" s="65" t="s">
        <v>454</v>
      </c>
    </row>
    <row r="402" spans="1:3" ht="29">
      <c r="A402" s="18" t="s">
        <v>728</v>
      </c>
      <c r="B402" s="18" t="s">
        <v>461</v>
      </c>
      <c r="C402" s="65" t="s">
        <v>729</v>
      </c>
    </row>
    <row r="403" spans="1:3">
      <c r="A403" s="18" t="s">
        <v>728</v>
      </c>
      <c r="B403" s="18" t="s">
        <v>426</v>
      </c>
      <c r="C403" s="65" t="s">
        <v>462</v>
      </c>
    </row>
    <row r="404" spans="1:3">
      <c r="A404" s="18" t="s">
        <v>728</v>
      </c>
      <c r="B404" s="18" t="s">
        <v>442</v>
      </c>
      <c r="C404" s="65" t="s">
        <v>481</v>
      </c>
    </row>
    <row r="405" spans="1:3">
      <c r="A405" s="18" t="s">
        <v>728</v>
      </c>
      <c r="B405" s="18" t="s">
        <v>442</v>
      </c>
      <c r="C405" s="65" t="s">
        <v>499</v>
      </c>
    </row>
    <row r="406" spans="1:3">
      <c r="A406" s="18" t="s">
        <v>728</v>
      </c>
      <c r="B406" s="18" t="s">
        <v>442</v>
      </c>
      <c r="C406" s="65" t="s">
        <v>477</v>
      </c>
    </row>
    <row r="407" spans="1:3" ht="29">
      <c r="A407" s="18" t="s">
        <v>728</v>
      </c>
      <c r="B407" s="18" t="s">
        <v>442</v>
      </c>
      <c r="C407" s="65" t="s">
        <v>500</v>
      </c>
    </row>
    <row r="408" spans="1:3" ht="29">
      <c r="A408" s="18" t="s">
        <v>728</v>
      </c>
      <c r="B408" s="18" t="s">
        <v>442</v>
      </c>
      <c r="C408" s="65" t="s">
        <v>501</v>
      </c>
    </row>
    <row r="409" spans="1:3" ht="29">
      <c r="A409" s="18" t="s">
        <v>728</v>
      </c>
      <c r="B409" s="18" t="s">
        <v>442</v>
      </c>
      <c r="C409" s="65" t="s">
        <v>482</v>
      </c>
    </row>
    <row r="410" spans="1:3">
      <c r="A410" s="18" t="s">
        <v>730</v>
      </c>
      <c r="B410" s="18" t="s">
        <v>442</v>
      </c>
      <c r="C410" s="18" t="s">
        <v>483</v>
      </c>
    </row>
    <row r="411" spans="1:3">
      <c r="A411" s="18" t="s">
        <v>730</v>
      </c>
      <c r="B411" s="18" t="s">
        <v>426</v>
      </c>
      <c r="C411" s="65" t="s">
        <v>455</v>
      </c>
    </row>
    <row r="412" spans="1:3">
      <c r="A412" s="18" t="s">
        <v>730</v>
      </c>
      <c r="B412" s="18" t="s">
        <v>511</v>
      </c>
      <c r="C412" s="18" t="s">
        <v>576</v>
      </c>
    </row>
    <row r="413" spans="1:3" ht="72.5">
      <c r="A413" s="18" t="s">
        <v>730</v>
      </c>
      <c r="B413" s="18" t="s">
        <v>511</v>
      </c>
      <c r="C413" s="65" t="s">
        <v>731</v>
      </c>
    </row>
    <row r="414" spans="1:3" ht="43.5">
      <c r="A414" s="18" t="s">
        <v>730</v>
      </c>
      <c r="B414" s="18" t="s">
        <v>511</v>
      </c>
      <c r="C414" s="65" t="s">
        <v>732</v>
      </c>
    </row>
    <row r="415" spans="1:3">
      <c r="A415" s="18" t="s">
        <v>730</v>
      </c>
      <c r="B415" s="18" t="s">
        <v>426</v>
      </c>
      <c r="C415" s="65" t="s">
        <v>513</v>
      </c>
    </row>
    <row r="416" spans="1:3">
      <c r="A416" s="18" t="s">
        <v>730</v>
      </c>
      <c r="B416" s="18" t="s">
        <v>505</v>
      </c>
      <c r="C416" s="65" t="s">
        <v>506</v>
      </c>
    </row>
    <row r="417" spans="1:3">
      <c r="A417" s="18" t="s">
        <v>730</v>
      </c>
      <c r="B417" s="18" t="s">
        <v>505</v>
      </c>
      <c r="C417" s="18" t="s">
        <v>560</v>
      </c>
    </row>
    <row r="418" spans="1:3">
      <c r="A418" s="18" t="s">
        <v>730</v>
      </c>
      <c r="B418" s="18" t="s">
        <v>505</v>
      </c>
      <c r="C418" s="65" t="s">
        <v>561</v>
      </c>
    </row>
    <row r="419" spans="1:3">
      <c r="A419" s="18" t="s">
        <v>730</v>
      </c>
      <c r="B419" s="18" t="s">
        <v>505</v>
      </c>
      <c r="C419" s="65" t="s">
        <v>562</v>
      </c>
    </row>
    <row r="420" spans="1:3">
      <c r="A420" s="18" t="s">
        <v>730</v>
      </c>
      <c r="B420" s="18" t="s">
        <v>505</v>
      </c>
      <c r="C420" s="65" t="s">
        <v>563</v>
      </c>
    </row>
    <row r="421" spans="1:3">
      <c r="A421" s="18" t="s">
        <v>730</v>
      </c>
      <c r="B421" s="18" t="s">
        <v>505</v>
      </c>
      <c r="C421" s="18" t="s">
        <v>564</v>
      </c>
    </row>
    <row r="422" spans="1:3">
      <c r="A422" s="18" t="s">
        <v>730</v>
      </c>
      <c r="B422" s="18" t="s">
        <v>427</v>
      </c>
      <c r="C422" s="18" t="s">
        <v>559</v>
      </c>
    </row>
    <row r="423" spans="1:3">
      <c r="A423" s="18" t="s">
        <v>730</v>
      </c>
      <c r="B423" s="18" t="s">
        <v>505</v>
      </c>
      <c r="C423" s="18" t="s">
        <v>565</v>
      </c>
    </row>
    <row r="424" spans="1:3">
      <c r="A424" s="18" t="s">
        <v>730</v>
      </c>
      <c r="B424" s="18" t="s">
        <v>505</v>
      </c>
      <c r="C424" s="65" t="s">
        <v>566</v>
      </c>
    </row>
    <row r="425" spans="1:3" ht="58">
      <c r="A425" s="18" t="s">
        <v>730</v>
      </c>
      <c r="B425" s="18" t="s">
        <v>505</v>
      </c>
      <c r="C425" s="65" t="s">
        <v>567</v>
      </c>
    </row>
    <row r="426" spans="1:3" ht="87">
      <c r="A426" s="18" t="s">
        <v>730</v>
      </c>
      <c r="B426" s="18" t="s">
        <v>505</v>
      </c>
      <c r="C426" s="65" t="s">
        <v>568</v>
      </c>
    </row>
    <row r="427" spans="1:3">
      <c r="A427" s="18" t="s">
        <v>733</v>
      </c>
      <c r="B427" s="18" t="s">
        <v>426</v>
      </c>
      <c r="C427" s="65" t="s">
        <v>507</v>
      </c>
    </row>
    <row r="428" spans="1:3">
      <c r="A428" s="18" t="s">
        <v>733</v>
      </c>
      <c r="B428" s="18" t="s">
        <v>443</v>
      </c>
      <c r="C428" s="65" t="s">
        <v>484</v>
      </c>
    </row>
    <row r="429" spans="1:3">
      <c r="A429" s="18" t="s">
        <v>733</v>
      </c>
      <c r="B429" s="18" t="s">
        <v>443</v>
      </c>
      <c r="C429" s="18" t="s">
        <v>444</v>
      </c>
    </row>
    <row r="430" spans="1:3">
      <c r="A430" s="18" t="s">
        <v>733</v>
      </c>
      <c r="B430" s="18" t="s">
        <v>443</v>
      </c>
      <c r="C430" s="65" t="s">
        <v>445</v>
      </c>
    </row>
    <row r="431" spans="1:3">
      <c r="A431" s="18" t="s">
        <v>733</v>
      </c>
      <c r="B431" s="18" t="s">
        <v>443</v>
      </c>
      <c r="C431" s="65" t="s">
        <v>478</v>
      </c>
    </row>
    <row r="432" spans="1:3">
      <c r="A432" s="18" t="s">
        <v>733</v>
      </c>
      <c r="B432" s="18" t="s">
        <v>443</v>
      </c>
      <c r="C432" s="65" t="s">
        <v>649</v>
      </c>
    </row>
    <row r="433" spans="1:3">
      <c r="A433" s="18" t="s">
        <v>733</v>
      </c>
      <c r="B433" s="18" t="s">
        <v>443</v>
      </c>
      <c r="C433" s="18" t="s">
        <v>446</v>
      </c>
    </row>
    <row r="434" spans="1:3">
      <c r="A434" s="18" t="s">
        <v>733</v>
      </c>
      <c r="B434" s="18" t="s">
        <v>443</v>
      </c>
      <c r="C434" s="65" t="s">
        <v>549</v>
      </c>
    </row>
    <row r="435" spans="1:3">
      <c r="A435" s="18" t="s">
        <v>733</v>
      </c>
      <c r="B435" s="18" t="s">
        <v>443</v>
      </c>
      <c r="C435" s="65" t="s">
        <v>502</v>
      </c>
    </row>
    <row r="436" spans="1:3">
      <c r="A436" s="18" t="s">
        <v>733</v>
      </c>
      <c r="B436" s="18" t="s">
        <v>443</v>
      </c>
      <c r="C436" s="65" t="s">
        <v>577</v>
      </c>
    </row>
    <row r="437" spans="1:3" ht="58">
      <c r="A437" s="18" t="s">
        <v>733</v>
      </c>
      <c r="B437" s="18" t="s">
        <v>443</v>
      </c>
      <c r="C437" s="65" t="s">
        <v>650</v>
      </c>
    </row>
    <row r="438" spans="1:3" ht="29">
      <c r="A438" s="18" t="s">
        <v>733</v>
      </c>
      <c r="B438" s="18" t="s">
        <v>443</v>
      </c>
      <c r="C438" s="65" t="s">
        <v>734</v>
      </c>
    </row>
    <row r="439" spans="1:3">
      <c r="A439" s="18" t="s">
        <v>733</v>
      </c>
      <c r="B439" s="18" t="s">
        <v>443</v>
      </c>
      <c r="C439" s="65" t="s">
        <v>578</v>
      </c>
    </row>
    <row r="440" spans="1:3">
      <c r="A440" s="18" t="s">
        <v>735</v>
      </c>
      <c r="B440" s="18" t="s">
        <v>426</v>
      </c>
      <c r="C440" s="65" t="s">
        <v>456</v>
      </c>
    </row>
    <row r="441" spans="1:3">
      <c r="A441" s="18" t="s">
        <v>735</v>
      </c>
      <c r="B441" s="18" t="s">
        <v>429</v>
      </c>
      <c r="C441" s="65" t="s">
        <v>432</v>
      </c>
    </row>
    <row r="442" spans="1:3">
      <c r="A442" s="18" t="s">
        <v>735</v>
      </c>
      <c r="B442" s="18" t="s">
        <v>429</v>
      </c>
      <c r="C442" s="65" t="s">
        <v>585</v>
      </c>
    </row>
    <row r="443" spans="1:3">
      <c r="A443" s="18" t="s">
        <v>735</v>
      </c>
      <c r="B443" s="18" t="s">
        <v>429</v>
      </c>
      <c r="C443" s="65" t="s">
        <v>736</v>
      </c>
    </row>
    <row r="444" spans="1:3">
      <c r="A444" s="18" t="s">
        <v>735</v>
      </c>
      <c r="B444" s="18" t="s">
        <v>429</v>
      </c>
      <c r="C444" s="18" t="s">
        <v>586</v>
      </c>
    </row>
    <row r="445" spans="1:3">
      <c r="A445" s="18" t="s">
        <v>735</v>
      </c>
      <c r="B445" s="18" t="s">
        <v>429</v>
      </c>
      <c r="C445" s="65" t="s">
        <v>587</v>
      </c>
    </row>
    <row r="446" spans="1:3">
      <c r="A446" s="18" t="s">
        <v>735</v>
      </c>
      <c r="B446" s="18" t="s">
        <v>429</v>
      </c>
      <c r="C446" s="18" t="s">
        <v>588</v>
      </c>
    </row>
    <row r="447" spans="1:3">
      <c r="A447" s="18" t="s">
        <v>737</v>
      </c>
      <c r="B447" s="18" t="s">
        <v>429</v>
      </c>
      <c r="C447" s="65" t="s">
        <v>589</v>
      </c>
    </row>
    <row r="448" spans="1:3">
      <c r="A448" s="18" t="s">
        <v>737</v>
      </c>
      <c r="B448" s="18" t="s">
        <v>429</v>
      </c>
      <c r="C448" s="65" t="s">
        <v>579</v>
      </c>
    </row>
    <row r="449" spans="1:3">
      <c r="A449" s="18" t="s">
        <v>737</v>
      </c>
      <c r="B449" s="18" t="s">
        <v>429</v>
      </c>
      <c r="C449" s="65" t="s">
        <v>569</v>
      </c>
    </row>
    <row r="450" spans="1:3">
      <c r="A450" s="18" t="s">
        <v>737</v>
      </c>
      <c r="B450" s="18" t="s">
        <v>429</v>
      </c>
      <c r="C450" s="65" t="s">
        <v>570</v>
      </c>
    </row>
    <row r="451" spans="1:3">
      <c r="A451" s="18" t="s">
        <v>737</v>
      </c>
      <c r="B451" s="18" t="s">
        <v>426</v>
      </c>
      <c r="C451" s="65" t="s">
        <v>430</v>
      </c>
    </row>
    <row r="452" spans="1:3">
      <c r="A452" s="18" t="s">
        <v>737</v>
      </c>
      <c r="B452" s="18" t="s">
        <v>550</v>
      </c>
      <c r="C452" s="18" t="s">
        <v>551</v>
      </c>
    </row>
    <row r="453" spans="1:3" ht="43.5">
      <c r="A453" s="18" t="s">
        <v>737</v>
      </c>
      <c r="B453" s="18" t="s">
        <v>550</v>
      </c>
      <c r="C453" s="65" t="s">
        <v>552</v>
      </c>
    </row>
    <row r="454" spans="1:3">
      <c r="A454" s="18" t="s">
        <v>737</v>
      </c>
      <c r="B454" s="18" t="s">
        <v>550</v>
      </c>
      <c r="C454" s="18" t="s">
        <v>553</v>
      </c>
    </row>
    <row r="455" spans="1:3" ht="29">
      <c r="A455" s="18" t="s">
        <v>737</v>
      </c>
      <c r="B455" s="18" t="s">
        <v>550</v>
      </c>
      <c r="C455" s="65" t="s">
        <v>554</v>
      </c>
    </row>
    <row r="456" spans="1:3">
      <c r="A456" s="18" t="s">
        <v>737</v>
      </c>
      <c r="B456" s="18" t="s">
        <v>426</v>
      </c>
      <c r="C456" s="18" t="s">
        <v>555</v>
      </c>
    </row>
    <row r="457" spans="1:3">
      <c r="A457" s="18" t="s">
        <v>737</v>
      </c>
      <c r="B457" s="18" t="s">
        <v>457</v>
      </c>
      <c r="C457" s="65" t="s">
        <v>486</v>
      </c>
    </row>
    <row r="458" spans="1:3">
      <c r="A458" s="18" t="s">
        <v>737</v>
      </c>
      <c r="B458" s="18" t="s">
        <v>428</v>
      </c>
      <c r="C458" s="18" t="s">
        <v>738</v>
      </c>
    </row>
    <row r="459" spans="1:3">
      <c r="A459" s="18" t="s">
        <v>737</v>
      </c>
      <c r="B459" s="18" t="s">
        <v>428</v>
      </c>
      <c r="C459" s="65" t="s">
        <v>739</v>
      </c>
    </row>
    <row r="460" spans="1:3">
      <c r="A460" s="18" t="s">
        <v>737</v>
      </c>
      <c r="B460" s="18" t="s">
        <v>428</v>
      </c>
      <c r="C460" s="18" t="s">
        <v>740</v>
      </c>
    </row>
    <row r="461" spans="1:3">
      <c r="A461" s="18" t="s">
        <v>737</v>
      </c>
      <c r="B461" s="18" t="s">
        <v>428</v>
      </c>
      <c r="C461" s="18" t="s">
        <v>741</v>
      </c>
    </row>
    <row r="462" spans="1:3">
      <c r="A462" s="18" t="s">
        <v>737</v>
      </c>
      <c r="B462" s="18" t="s">
        <v>428</v>
      </c>
      <c r="C462" s="18" t="s">
        <v>742</v>
      </c>
    </row>
    <row r="463" spans="1:3">
      <c r="A463" s="18" t="s">
        <v>737</v>
      </c>
      <c r="B463" s="18" t="s">
        <v>428</v>
      </c>
      <c r="C463" s="18" t="s">
        <v>743</v>
      </c>
    </row>
    <row r="464" spans="1:3">
      <c r="A464" s="18" t="s">
        <v>737</v>
      </c>
      <c r="B464" s="18" t="s">
        <v>428</v>
      </c>
      <c r="C464" s="18" t="s">
        <v>744</v>
      </c>
    </row>
    <row r="465" spans="1:3">
      <c r="A465" s="18" t="s">
        <v>737</v>
      </c>
      <c r="B465" s="18" t="s">
        <v>428</v>
      </c>
      <c r="C465" s="18" t="s">
        <v>745</v>
      </c>
    </row>
    <row r="466" spans="1:3">
      <c r="A466" s="18" t="s">
        <v>737</v>
      </c>
      <c r="B466" s="18" t="s">
        <v>428</v>
      </c>
      <c r="C466" s="65" t="s">
        <v>746</v>
      </c>
    </row>
    <row r="467" spans="1:3">
      <c r="A467" s="18" t="s">
        <v>737</v>
      </c>
      <c r="B467" s="18" t="s">
        <v>428</v>
      </c>
      <c r="C467" s="18" t="s">
        <v>747</v>
      </c>
    </row>
    <row r="468" spans="1:3">
      <c r="A468" s="18" t="s">
        <v>737</v>
      </c>
      <c r="B468" s="18" t="s">
        <v>428</v>
      </c>
      <c r="C468" s="65" t="s">
        <v>748</v>
      </c>
    </row>
    <row r="469" spans="1:3">
      <c r="A469" s="18" t="s">
        <v>737</v>
      </c>
      <c r="B469" s="18" t="s">
        <v>428</v>
      </c>
      <c r="C469" s="65" t="s">
        <v>749</v>
      </c>
    </row>
    <row r="470" spans="1:3">
      <c r="A470" s="18" t="s">
        <v>737</v>
      </c>
      <c r="B470" s="18" t="s">
        <v>428</v>
      </c>
      <c r="C470" s="65" t="s">
        <v>750</v>
      </c>
    </row>
    <row r="471" spans="1:3">
      <c r="A471" s="18" t="s">
        <v>737</v>
      </c>
      <c r="B471" s="18" t="s">
        <v>457</v>
      </c>
      <c r="C471" s="18" t="s">
        <v>591</v>
      </c>
    </row>
    <row r="472" spans="1:3">
      <c r="A472" s="18" t="s">
        <v>737</v>
      </c>
      <c r="B472" s="18" t="s">
        <v>457</v>
      </c>
      <c r="C472" s="65" t="s">
        <v>751</v>
      </c>
    </row>
    <row r="473" spans="1:3">
      <c r="A473" s="18" t="s">
        <v>737</v>
      </c>
      <c r="B473" s="18" t="s">
        <v>457</v>
      </c>
      <c r="C473" s="18" t="s">
        <v>487</v>
      </c>
    </row>
    <row r="474" spans="1:3" ht="29">
      <c r="A474" s="18" t="s">
        <v>737</v>
      </c>
      <c r="B474" s="18" t="s">
        <v>457</v>
      </c>
      <c r="C474" s="65" t="s">
        <v>488</v>
      </c>
    </row>
    <row r="475" spans="1:3">
      <c r="A475" s="18" t="s">
        <v>737</v>
      </c>
      <c r="B475" s="18" t="s">
        <v>457</v>
      </c>
      <c r="C475" s="65" t="s">
        <v>489</v>
      </c>
    </row>
    <row r="476" spans="1:3" ht="29">
      <c r="A476" s="18" t="s">
        <v>752</v>
      </c>
      <c r="B476" s="18" t="s">
        <v>457</v>
      </c>
      <c r="C476" s="65" t="s">
        <v>490</v>
      </c>
    </row>
    <row r="477" spans="1:3">
      <c r="A477" s="18" t="s">
        <v>752</v>
      </c>
      <c r="B477" s="18" t="s">
        <v>457</v>
      </c>
      <c r="C477" s="18" t="s">
        <v>492</v>
      </c>
    </row>
    <row r="478" spans="1:3" ht="29">
      <c r="A478" s="18" t="s">
        <v>752</v>
      </c>
      <c r="B478" s="18" t="s">
        <v>457</v>
      </c>
      <c r="C478" s="65" t="s">
        <v>493</v>
      </c>
    </row>
    <row r="479" spans="1:3">
      <c r="A479" s="18" t="s">
        <v>752</v>
      </c>
      <c r="B479" s="18" t="s">
        <v>457</v>
      </c>
      <c r="C479" s="18" t="s">
        <v>494</v>
      </c>
    </row>
    <row r="480" spans="1:3" ht="29">
      <c r="A480" s="18" t="s">
        <v>752</v>
      </c>
      <c r="B480" s="18" t="s">
        <v>457</v>
      </c>
      <c r="C480" s="65" t="s">
        <v>495</v>
      </c>
    </row>
    <row r="481" spans="1:3">
      <c r="A481" s="18" t="s">
        <v>752</v>
      </c>
      <c r="B481" s="18" t="s">
        <v>457</v>
      </c>
      <c r="C481" s="65" t="s">
        <v>496</v>
      </c>
    </row>
    <row r="482" spans="1:3" ht="29">
      <c r="A482" s="18" t="s">
        <v>752</v>
      </c>
      <c r="B482" s="18" t="s">
        <v>457</v>
      </c>
      <c r="C482" s="65" t="s">
        <v>497</v>
      </c>
    </row>
    <row r="483" spans="1:3">
      <c r="A483" s="18" t="s">
        <v>752</v>
      </c>
      <c r="B483" s="18" t="s">
        <v>457</v>
      </c>
      <c r="C483" s="18" t="s">
        <v>503</v>
      </c>
    </row>
    <row r="484" spans="1:3" ht="29">
      <c r="A484" s="18" t="s">
        <v>752</v>
      </c>
      <c r="B484" s="18" t="s">
        <v>457</v>
      </c>
      <c r="C484" s="65" t="s">
        <v>504</v>
      </c>
    </row>
    <row r="485" spans="1:3">
      <c r="A485" s="18" t="s">
        <v>752</v>
      </c>
      <c r="B485" s="18" t="s">
        <v>457</v>
      </c>
      <c r="C485" s="18" t="s">
        <v>572</v>
      </c>
    </row>
    <row r="486" spans="1:3" ht="29">
      <c r="A486" s="18" t="s">
        <v>752</v>
      </c>
      <c r="B486" s="18" t="s">
        <v>457</v>
      </c>
      <c r="C486" s="65" t="s">
        <v>573</v>
      </c>
    </row>
    <row r="487" spans="1:3">
      <c r="A487" s="18" t="s">
        <v>752</v>
      </c>
      <c r="B487" s="18" t="s">
        <v>457</v>
      </c>
      <c r="C487" s="18" t="s">
        <v>574</v>
      </c>
    </row>
    <row r="488" spans="1:3">
      <c r="A488" s="18" t="s">
        <v>753</v>
      </c>
      <c r="B488" s="18" t="s">
        <v>426</v>
      </c>
      <c r="C488" s="65" t="s">
        <v>458</v>
      </c>
    </row>
    <row r="489" spans="1:3">
      <c r="A489" s="18" t="s">
        <v>753</v>
      </c>
      <c r="B489" s="18" t="s">
        <v>425</v>
      </c>
      <c r="C489" s="65" t="s">
        <v>491</v>
      </c>
    </row>
    <row r="490" spans="1:3">
      <c r="A490" s="18" t="s">
        <v>753</v>
      </c>
      <c r="B490" s="18" t="s">
        <v>425</v>
      </c>
      <c r="C490" s="65" t="s">
        <v>672</v>
      </c>
    </row>
    <row r="491" spans="1:3">
      <c r="A491" s="18" t="s">
        <v>754</v>
      </c>
      <c r="B491" s="18" t="s">
        <v>426</v>
      </c>
      <c r="C491" s="65" t="s">
        <v>459</v>
      </c>
    </row>
    <row r="492" spans="1:3">
      <c r="A492" s="18" t="s">
        <v>754</v>
      </c>
      <c r="B492" s="18" t="s">
        <v>426</v>
      </c>
      <c r="C492" s="65" t="s">
        <v>460</v>
      </c>
    </row>
    <row r="493" spans="1:3">
      <c r="A493" s="18" t="s">
        <v>755</v>
      </c>
      <c r="B493" s="18" t="s">
        <v>426</v>
      </c>
      <c r="C493" s="65" t="s">
        <v>454</v>
      </c>
    </row>
    <row r="494" spans="1:3" ht="29">
      <c r="A494" s="18" t="s">
        <v>755</v>
      </c>
      <c r="B494" s="18" t="s">
        <v>461</v>
      </c>
      <c r="C494" s="65" t="s">
        <v>756</v>
      </c>
    </row>
    <row r="495" spans="1:3">
      <c r="A495" s="18" t="s">
        <v>755</v>
      </c>
      <c r="B495" s="18" t="s">
        <v>426</v>
      </c>
      <c r="C495" s="18" t="s">
        <v>462</v>
      </c>
    </row>
    <row r="496" spans="1:3">
      <c r="A496" s="18" t="s">
        <v>755</v>
      </c>
      <c r="B496" s="18" t="s">
        <v>442</v>
      </c>
      <c r="C496" s="65" t="s">
        <v>481</v>
      </c>
    </row>
    <row r="497" spans="1:3">
      <c r="A497" s="18" t="s">
        <v>755</v>
      </c>
      <c r="B497" s="18" t="s">
        <v>442</v>
      </c>
      <c r="C497" s="18" t="s">
        <v>499</v>
      </c>
    </row>
    <row r="498" spans="1:3">
      <c r="A498" s="18" t="s">
        <v>755</v>
      </c>
      <c r="B498" s="18" t="s">
        <v>442</v>
      </c>
      <c r="C498" s="65" t="s">
        <v>477</v>
      </c>
    </row>
    <row r="499" spans="1:3">
      <c r="A499" s="18" t="s">
        <v>755</v>
      </c>
      <c r="B499" s="18" t="s">
        <v>442</v>
      </c>
      <c r="C499" s="18" t="s">
        <v>500</v>
      </c>
    </row>
    <row r="500" spans="1:3" ht="29">
      <c r="A500" s="18" t="s">
        <v>755</v>
      </c>
      <c r="B500" s="18" t="s">
        <v>442</v>
      </c>
      <c r="C500" s="65" t="s">
        <v>501</v>
      </c>
    </row>
    <row r="501" spans="1:3" ht="29">
      <c r="A501" s="18" t="s">
        <v>755</v>
      </c>
      <c r="B501" s="18" t="s">
        <v>442</v>
      </c>
      <c r="C501" s="65" t="s">
        <v>482</v>
      </c>
    </row>
    <row r="502" spans="1:3">
      <c r="A502" s="18" t="s">
        <v>757</v>
      </c>
      <c r="B502" s="18" t="s">
        <v>442</v>
      </c>
      <c r="C502" s="65" t="s">
        <v>483</v>
      </c>
    </row>
    <row r="503" spans="1:3">
      <c r="A503" s="18" t="s">
        <v>757</v>
      </c>
      <c r="B503" s="18" t="s">
        <v>426</v>
      </c>
      <c r="C503" s="18" t="s">
        <v>455</v>
      </c>
    </row>
    <row r="504" spans="1:3">
      <c r="A504" s="18" t="s">
        <v>757</v>
      </c>
      <c r="B504" s="18" t="s">
        <v>511</v>
      </c>
      <c r="C504" s="65" t="s">
        <v>576</v>
      </c>
    </row>
    <row r="505" spans="1:3" ht="72.5">
      <c r="A505" s="18" t="s">
        <v>757</v>
      </c>
      <c r="B505" s="18" t="s">
        <v>511</v>
      </c>
      <c r="C505" s="65" t="s">
        <v>758</v>
      </c>
    </row>
    <row r="506" spans="1:3" ht="43.5">
      <c r="A506" s="18" t="s">
        <v>757</v>
      </c>
      <c r="B506" s="18" t="s">
        <v>511</v>
      </c>
      <c r="C506" s="65" t="s">
        <v>732</v>
      </c>
    </row>
    <row r="507" spans="1:3">
      <c r="A507" s="18" t="s">
        <v>757</v>
      </c>
      <c r="B507" s="18" t="s">
        <v>426</v>
      </c>
      <c r="C507" s="65" t="s">
        <v>513</v>
      </c>
    </row>
    <row r="508" spans="1:3">
      <c r="A508" s="18" t="s">
        <v>757</v>
      </c>
      <c r="B508" s="18" t="s">
        <v>505</v>
      </c>
      <c r="C508" s="18" t="s">
        <v>506</v>
      </c>
    </row>
    <row r="509" spans="1:3">
      <c r="A509" s="18" t="s">
        <v>757</v>
      </c>
      <c r="B509" s="18" t="s">
        <v>505</v>
      </c>
      <c r="C509" s="18" t="s">
        <v>560</v>
      </c>
    </row>
    <row r="510" spans="1:3">
      <c r="A510" s="18" t="s">
        <v>757</v>
      </c>
      <c r="B510" s="18" t="s">
        <v>505</v>
      </c>
      <c r="C510" s="18" t="s">
        <v>561</v>
      </c>
    </row>
    <row r="511" spans="1:3">
      <c r="A511" s="18" t="s">
        <v>757</v>
      </c>
      <c r="B511" s="18" t="s">
        <v>505</v>
      </c>
      <c r="C511" s="18" t="s">
        <v>562</v>
      </c>
    </row>
    <row r="512" spans="1:3">
      <c r="A512" s="18" t="s">
        <v>757</v>
      </c>
      <c r="B512" s="18" t="s">
        <v>505</v>
      </c>
      <c r="C512" s="18" t="s">
        <v>563</v>
      </c>
    </row>
    <row r="513" spans="1:3">
      <c r="A513" s="18" t="s">
        <v>757</v>
      </c>
      <c r="B513" s="18" t="s">
        <v>505</v>
      </c>
      <c r="C513" s="65" t="s">
        <v>564</v>
      </c>
    </row>
    <row r="514" spans="1:3">
      <c r="A514" s="18" t="s">
        <v>757</v>
      </c>
      <c r="B514" s="18" t="s">
        <v>427</v>
      </c>
      <c r="C514" s="18" t="s">
        <v>559</v>
      </c>
    </row>
    <row r="515" spans="1:3">
      <c r="A515" s="18" t="s">
        <v>757</v>
      </c>
      <c r="B515" s="18" t="s">
        <v>505</v>
      </c>
      <c r="C515" s="65" t="s">
        <v>565</v>
      </c>
    </row>
    <row r="516" spans="1:3">
      <c r="A516" s="18" t="s">
        <v>757</v>
      </c>
      <c r="B516" s="18" t="s">
        <v>505</v>
      </c>
      <c r="C516" s="18" t="s">
        <v>566</v>
      </c>
    </row>
    <row r="517" spans="1:3" ht="58">
      <c r="A517" s="18" t="s">
        <v>757</v>
      </c>
      <c r="B517" s="18" t="s">
        <v>505</v>
      </c>
      <c r="C517" s="65" t="s">
        <v>567</v>
      </c>
    </row>
    <row r="518" spans="1:3" ht="87">
      <c r="A518" s="18" t="s">
        <v>757</v>
      </c>
      <c r="B518" s="18" t="s">
        <v>505</v>
      </c>
      <c r="C518" s="65" t="s">
        <v>568</v>
      </c>
    </row>
    <row r="519" spans="1:3">
      <c r="A519" s="18" t="s">
        <v>759</v>
      </c>
      <c r="B519" s="18" t="s">
        <v>426</v>
      </c>
      <c r="C519" s="65" t="s">
        <v>507</v>
      </c>
    </row>
    <row r="520" spans="1:3">
      <c r="A520" s="18" t="s">
        <v>759</v>
      </c>
      <c r="B520" s="18" t="s">
        <v>443</v>
      </c>
      <c r="C520" s="18" t="s">
        <v>484</v>
      </c>
    </row>
    <row r="521" spans="1:3">
      <c r="A521" s="18" t="s">
        <v>759</v>
      </c>
      <c r="B521" s="18" t="s">
        <v>443</v>
      </c>
      <c r="C521" s="65" t="s">
        <v>444</v>
      </c>
    </row>
    <row r="522" spans="1:3">
      <c r="A522" s="18" t="s">
        <v>759</v>
      </c>
      <c r="B522" s="18" t="s">
        <v>443</v>
      </c>
      <c r="C522" s="18" t="s">
        <v>445</v>
      </c>
    </row>
    <row r="523" spans="1:3">
      <c r="A523" s="18" t="s">
        <v>759</v>
      </c>
      <c r="B523" s="18" t="s">
        <v>443</v>
      </c>
      <c r="C523" s="65" t="s">
        <v>478</v>
      </c>
    </row>
    <row r="524" spans="1:3">
      <c r="A524" s="18" t="s">
        <v>759</v>
      </c>
      <c r="B524" s="18" t="s">
        <v>443</v>
      </c>
      <c r="C524" s="18" t="s">
        <v>649</v>
      </c>
    </row>
    <row r="525" spans="1:3">
      <c r="A525" s="18" t="s">
        <v>759</v>
      </c>
      <c r="B525" s="18" t="s">
        <v>443</v>
      </c>
      <c r="C525" s="65" t="s">
        <v>446</v>
      </c>
    </row>
    <row r="526" spans="1:3">
      <c r="A526" s="18" t="s">
        <v>759</v>
      </c>
      <c r="B526" s="18" t="s">
        <v>443</v>
      </c>
      <c r="C526" s="18" t="s">
        <v>549</v>
      </c>
    </row>
    <row r="527" spans="1:3">
      <c r="A527" s="18" t="s">
        <v>759</v>
      </c>
      <c r="B527" s="18" t="s">
        <v>443</v>
      </c>
      <c r="C527" s="65" t="s">
        <v>502</v>
      </c>
    </row>
    <row r="528" spans="1:3">
      <c r="A528" s="18" t="s">
        <v>759</v>
      </c>
      <c r="B528" s="18" t="s">
        <v>443</v>
      </c>
      <c r="C528" s="65" t="s">
        <v>577</v>
      </c>
    </row>
    <row r="529" spans="1:3" ht="58">
      <c r="A529" s="18" t="s">
        <v>759</v>
      </c>
      <c r="B529" s="18" t="s">
        <v>443</v>
      </c>
      <c r="C529" s="65" t="s">
        <v>650</v>
      </c>
    </row>
    <row r="530" spans="1:3" ht="29">
      <c r="A530" s="18" t="s">
        <v>759</v>
      </c>
      <c r="B530" s="18" t="s">
        <v>443</v>
      </c>
      <c r="C530" s="65" t="s">
        <v>760</v>
      </c>
    </row>
    <row r="531" spans="1:3">
      <c r="A531" s="18" t="s">
        <v>759</v>
      </c>
      <c r="B531" s="18" t="s">
        <v>443</v>
      </c>
      <c r="C531" s="65" t="s">
        <v>578</v>
      </c>
    </row>
    <row r="532" spans="1:3">
      <c r="A532" s="18" t="s">
        <v>761</v>
      </c>
      <c r="B532" s="18" t="s">
        <v>426</v>
      </c>
      <c r="C532" s="18" t="s">
        <v>456</v>
      </c>
    </row>
    <row r="533" spans="1:3">
      <c r="A533" s="18" t="s">
        <v>761</v>
      </c>
      <c r="B533" s="18" t="s">
        <v>429</v>
      </c>
      <c r="C533" s="18" t="s">
        <v>432</v>
      </c>
    </row>
    <row r="534" spans="1:3">
      <c r="A534" s="18" t="s">
        <v>761</v>
      </c>
      <c r="B534" s="18" t="s">
        <v>429</v>
      </c>
      <c r="C534" s="18" t="s">
        <v>585</v>
      </c>
    </row>
    <row r="535" spans="1:3">
      <c r="A535" s="18" t="s">
        <v>761</v>
      </c>
      <c r="B535" s="18" t="s">
        <v>429</v>
      </c>
      <c r="C535" s="65" t="s">
        <v>762</v>
      </c>
    </row>
    <row r="536" spans="1:3">
      <c r="A536" s="18" t="s">
        <v>761</v>
      </c>
      <c r="B536" s="18" t="s">
        <v>429</v>
      </c>
      <c r="C536" s="65" t="s">
        <v>604</v>
      </c>
    </row>
    <row r="537" spans="1:3">
      <c r="A537" s="18" t="s">
        <v>761</v>
      </c>
      <c r="B537" s="18" t="s">
        <v>429</v>
      </c>
      <c r="C537" s="65" t="s">
        <v>605</v>
      </c>
    </row>
    <row r="538" spans="1:3">
      <c r="A538" s="18" t="s">
        <v>761</v>
      </c>
      <c r="B538" s="18" t="s">
        <v>429</v>
      </c>
      <c r="C538" s="18" t="s">
        <v>606</v>
      </c>
    </row>
    <row r="539" spans="1:3">
      <c r="A539" s="18" t="s">
        <v>761</v>
      </c>
      <c r="B539" s="18" t="s">
        <v>429</v>
      </c>
      <c r="C539" s="18" t="s">
        <v>607</v>
      </c>
    </row>
    <row r="540" spans="1:3">
      <c r="A540" s="18" t="s">
        <v>761</v>
      </c>
      <c r="B540" s="18" t="s">
        <v>429</v>
      </c>
      <c r="C540" s="18" t="s">
        <v>579</v>
      </c>
    </row>
    <row r="541" spans="1:3">
      <c r="A541" s="18" t="s">
        <v>761</v>
      </c>
      <c r="B541" s="18" t="s">
        <v>429</v>
      </c>
      <c r="C541" s="65" t="s">
        <v>569</v>
      </c>
    </row>
    <row r="542" spans="1:3">
      <c r="A542" s="18" t="s">
        <v>761</v>
      </c>
      <c r="B542" s="18" t="s">
        <v>429</v>
      </c>
      <c r="C542" s="65" t="s">
        <v>570</v>
      </c>
    </row>
    <row r="543" spans="1:3">
      <c r="A543" s="18" t="s">
        <v>763</v>
      </c>
      <c r="B543" s="18" t="s">
        <v>426</v>
      </c>
      <c r="C543" s="65" t="s">
        <v>430</v>
      </c>
    </row>
    <row r="544" spans="1:3">
      <c r="A544" s="18" t="s">
        <v>763</v>
      </c>
      <c r="B544" s="18" t="s">
        <v>550</v>
      </c>
      <c r="C544" s="18" t="s">
        <v>551</v>
      </c>
    </row>
    <row r="545" spans="1:3" ht="43.5">
      <c r="A545" s="18" t="s">
        <v>763</v>
      </c>
      <c r="B545" s="18" t="s">
        <v>550</v>
      </c>
      <c r="C545" s="65" t="s">
        <v>552</v>
      </c>
    </row>
    <row r="546" spans="1:3">
      <c r="A546" s="18" t="s">
        <v>763</v>
      </c>
      <c r="B546" s="18" t="s">
        <v>550</v>
      </c>
      <c r="C546" s="18" t="s">
        <v>553</v>
      </c>
    </row>
    <row r="547" spans="1:3" ht="29">
      <c r="A547" s="18" t="s">
        <v>763</v>
      </c>
      <c r="B547" s="18" t="s">
        <v>550</v>
      </c>
      <c r="C547" s="65" t="s">
        <v>554</v>
      </c>
    </row>
    <row r="548" spans="1:3">
      <c r="A548" s="18" t="s">
        <v>763</v>
      </c>
      <c r="B548" s="18" t="s">
        <v>426</v>
      </c>
      <c r="C548" s="18" t="s">
        <v>555</v>
      </c>
    </row>
    <row r="549" spans="1:3">
      <c r="A549" s="18" t="s">
        <v>763</v>
      </c>
      <c r="B549" s="18" t="s">
        <v>457</v>
      </c>
      <c r="C549" s="65" t="s">
        <v>486</v>
      </c>
    </row>
    <row r="550" spans="1:3">
      <c r="A550" s="18" t="s">
        <v>763</v>
      </c>
      <c r="B550" s="18" t="s">
        <v>428</v>
      </c>
      <c r="C550" s="18" t="s">
        <v>764</v>
      </c>
    </row>
    <row r="551" spans="1:3">
      <c r="A551" s="18" t="s">
        <v>763</v>
      </c>
      <c r="B551" s="18" t="s">
        <v>428</v>
      </c>
      <c r="C551" s="65" t="s">
        <v>765</v>
      </c>
    </row>
    <row r="552" spans="1:3">
      <c r="A552" s="18" t="s">
        <v>763</v>
      </c>
      <c r="B552" s="18" t="s">
        <v>428</v>
      </c>
      <c r="C552" s="18" t="s">
        <v>766</v>
      </c>
    </row>
    <row r="553" spans="1:3">
      <c r="A553" s="18" t="s">
        <v>763</v>
      </c>
      <c r="B553" s="18" t="s">
        <v>428</v>
      </c>
      <c r="C553" s="65" t="s">
        <v>767</v>
      </c>
    </row>
    <row r="554" spans="1:3">
      <c r="A554" s="18" t="s">
        <v>763</v>
      </c>
      <c r="B554" s="18" t="s">
        <v>428</v>
      </c>
      <c r="C554" s="18" t="s">
        <v>768</v>
      </c>
    </row>
    <row r="555" spans="1:3">
      <c r="A555" s="18" t="s">
        <v>763</v>
      </c>
      <c r="B555" s="18" t="s">
        <v>428</v>
      </c>
      <c r="C555" s="65" t="s">
        <v>769</v>
      </c>
    </row>
    <row r="556" spans="1:3">
      <c r="A556" s="18" t="s">
        <v>763</v>
      </c>
      <c r="B556" s="18" t="s">
        <v>428</v>
      </c>
      <c r="C556" s="65" t="s">
        <v>770</v>
      </c>
    </row>
    <row r="557" spans="1:3">
      <c r="A557" s="18" t="s">
        <v>763</v>
      </c>
      <c r="B557" s="18" t="s">
        <v>428</v>
      </c>
      <c r="C557" s="65" t="s">
        <v>771</v>
      </c>
    </row>
    <row r="558" spans="1:3">
      <c r="A558" s="18" t="s">
        <v>763</v>
      </c>
      <c r="B558" s="18" t="s">
        <v>428</v>
      </c>
      <c r="C558" s="65" t="s">
        <v>772</v>
      </c>
    </row>
    <row r="559" spans="1:3">
      <c r="A559" s="18" t="s">
        <v>763</v>
      </c>
      <c r="B559" s="18" t="s">
        <v>428</v>
      </c>
      <c r="C559" s="65" t="s">
        <v>773</v>
      </c>
    </row>
    <row r="560" spans="1:3">
      <c r="A560" s="18" t="s">
        <v>763</v>
      </c>
      <c r="B560" s="18" t="s">
        <v>428</v>
      </c>
      <c r="C560" s="18" t="s">
        <v>774</v>
      </c>
    </row>
    <row r="561" spans="1:3">
      <c r="A561" s="18" t="s">
        <v>763</v>
      </c>
      <c r="B561" s="18" t="s">
        <v>428</v>
      </c>
      <c r="C561" s="65" t="s">
        <v>775</v>
      </c>
    </row>
    <row r="562" spans="1:3">
      <c r="A562" s="18" t="s">
        <v>763</v>
      </c>
      <c r="B562" s="18" t="s">
        <v>428</v>
      </c>
      <c r="C562" s="18" t="s">
        <v>776</v>
      </c>
    </row>
    <row r="563" spans="1:3">
      <c r="A563" s="18" t="s">
        <v>763</v>
      </c>
      <c r="B563" s="18" t="s">
        <v>457</v>
      </c>
      <c r="C563" s="65" t="s">
        <v>591</v>
      </c>
    </row>
    <row r="564" spans="1:3">
      <c r="A564" s="18" t="s">
        <v>763</v>
      </c>
      <c r="B564" s="18" t="s">
        <v>457</v>
      </c>
      <c r="C564" s="18" t="s">
        <v>777</v>
      </c>
    </row>
    <row r="565" spans="1:3">
      <c r="A565" s="18" t="s">
        <v>763</v>
      </c>
      <c r="B565" s="18" t="s">
        <v>457</v>
      </c>
      <c r="C565" s="65" t="s">
        <v>487</v>
      </c>
    </row>
    <row r="566" spans="1:3" ht="29">
      <c r="A566" s="18" t="s">
        <v>763</v>
      </c>
      <c r="B566" s="18" t="s">
        <v>457</v>
      </c>
      <c r="C566" s="65" t="s">
        <v>488</v>
      </c>
    </row>
    <row r="567" spans="1:3">
      <c r="A567" s="18" t="s">
        <v>763</v>
      </c>
      <c r="B567" s="18" t="s">
        <v>457</v>
      </c>
      <c r="C567" s="65" t="s">
        <v>489</v>
      </c>
    </row>
    <row r="568" spans="1:3" ht="29">
      <c r="A568" s="18" t="s">
        <v>763</v>
      </c>
      <c r="B568" s="18" t="s">
        <v>457</v>
      </c>
      <c r="C568" s="65" t="s">
        <v>490</v>
      </c>
    </row>
    <row r="569" spans="1:3">
      <c r="A569" s="18" t="s">
        <v>763</v>
      </c>
      <c r="B569" s="18" t="s">
        <v>457</v>
      </c>
      <c r="C569" s="65" t="s">
        <v>492</v>
      </c>
    </row>
    <row r="570" spans="1:3" ht="29">
      <c r="A570" s="18" t="s">
        <v>763</v>
      </c>
      <c r="B570" s="18" t="s">
        <v>457</v>
      </c>
      <c r="C570" s="65" t="s">
        <v>493</v>
      </c>
    </row>
    <row r="571" spans="1:3">
      <c r="A571" s="18" t="s">
        <v>763</v>
      </c>
      <c r="B571" s="18" t="s">
        <v>457</v>
      </c>
      <c r="C571" s="65" t="s">
        <v>494</v>
      </c>
    </row>
    <row r="572" spans="1:3" ht="29">
      <c r="A572" s="18" t="s">
        <v>763</v>
      </c>
      <c r="B572" s="18" t="s">
        <v>457</v>
      </c>
      <c r="C572" s="65" t="s">
        <v>495</v>
      </c>
    </row>
    <row r="573" spans="1:3">
      <c r="A573" s="18" t="s">
        <v>763</v>
      </c>
      <c r="B573" s="18" t="s">
        <v>457</v>
      </c>
      <c r="C573" s="65" t="s">
        <v>496</v>
      </c>
    </row>
    <row r="574" spans="1:3" ht="29">
      <c r="A574" s="18" t="s">
        <v>763</v>
      </c>
      <c r="B574" s="18" t="s">
        <v>457</v>
      </c>
      <c r="C574" s="65" t="s">
        <v>497</v>
      </c>
    </row>
    <row r="575" spans="1:3">
      <c r="A575" s="18" t="s">
        <v>763</v>
      </c>
      <c r="B575" s="18" t="s">
        <v>457</v>
      </c>
      <c r="C575" s="65" t="s">
        <v>503</v>
      </c>
    </row>
    <row r="576" spans="1:3" ht="29">
      <c r="A576" s="18" t="s">
        <v>763</v>
      </c>
      <c r="B576" s="18" t="s">
        <v>457</v>
      </c>
      <c r="C576" s="65" t="s">
        <v>504</v>
      </c>
    </row>
    <row r="577" spans="1:3">
      <c r="A577" s="18" t="s">
        <v>763</v>
      </c>
      <c r="B577" s="18" t="s">
        <v>457</v>
      </c>
      <c r="C577" s="65" t="s">
        <v>572</v>
      </c>
    </row>
    <row r="578" spans="1:3" ht="29">
      <c r="A578" s="18" t="s">
        <v>763</v>
      </c>
      <c r="B578" s="18" t="s">
        <v>457</v>
      </c>
      <c r="C578" s="65" t="s">
        <v>573</v>
      </c>
    </row>
    <row r="579" spans="1:3">
      <c r="A579" s="18" t="s">
        <v>763</v>
      </c>
      <c r="B579" s="18" t="s">
        <v>457</v>
      </c>
      <c r="C579" s="65" t="s">
        <v>574</v>
      </c>
    </row>
    <row r="580" spans="1:3">
      <c r="A580" s="18" t="s">
        <v>778</v>
      </c>
      <c r="B580" s="18" t="s">
        <v>426</v>
      </c>
      <c r="C580" s="65" t="s">
        <v>458</v>
      </c>
    </row>
    <row r="581" spans="1:3">
      <c r="A581" s="18" t="s">
        <v>778</v>
      </c>
      <c r="B581" s="18" t="s">
        <v>425</v>
      </c>
      <c r="C581" s="65" t="s">
        <v>491</v>
      </c>
    </row>
    <row r="582" spans="1:3">
      <c r="A582" s="18" t="s">
        <v>778</v>
      </c>
      <c r="B582" s="18" t="s">
        <v>425</v>
      </c>
      <c r="C582" s="18" t="s">
        <v>672</v>
      </c>
    </row>
    <row r="583" spans="1:3">
      <c r="A583" s="18" t="s">
        <v>779</v>
      </c>
      <c r="B583" s="18" t="s">
        <v>426</v>
      </c>
      <c r="C583" s="65" t="s">
        <v>459</v>
      </c>
    </row>
    <row r="584" spans="1:3">
      <c r="A584" s="18" t="s">
        <v>779</v>
      </c>
      <c r="B584" s="18" t="s">
        <v>426</v>
      </c>
      <c r="C584" s="18" t="s">
        <v>460</v>
      </c>
    </row>
    <row r="585" spans="1:3">
      <c r="A585" s="18" t="s">
        <v>780</v>
      </c>
      <c r="B585" s="18" t="s">
        <v>426</v>
      </c>
      <c r="C585" s="18" t="s">
        <v>454</v>
      </c>
    </row>
    <row r="586" spans="1:3" ht="29">
      <c r="A586" s="18" t="s">
        <v>781</v>
      </c>
      <c r="B586" s="18" t="s">
        <v>461</v>
      </c>
      <c r="C586" s="65" t="s">
        <v>782</v>
      </c>
    </row>
    <row r="587" spans="1:3">
      <c r="A587" s="18" t="s">
        <v>781</v>
      </c>
      <c r="B587" s="18" t="s">
        <v>426</v>
      </c>
      <c r="C587" s="18" t="s">
        <v>462</v>
      </c>
    </row>
    <row r="588" spans="1:3">
      <c r="A588" s="18" t="s">
        <v>781</v>
      </c>
      <c r="B588" s="18" t="s">
        <v>442</v>
      </c>
      <c r="C588" s="18" t="s">
        <v>481</v>
      </c>
    </row>
    <row r="589" spans="1:3">
      <c r="A589" s="18" t="s">
        <v>781</v>
      </c>
      <c r="B589" s="18" t="s">
        <v>442</v>
      </c>
      <c r="C589" s="18" t="s">
        <v>499</v>
      </c>
    </row>
    <row r="590" spans="1:3">
      <c r="A590" s="18" t="s">
        <v>781</v>
      </c>
      <c r="B590" s="18" t="s">
        <v>442</v>
      </c>
      <c r="C590" s="18" t="s">
        <v>477</v>
      </c>
    </row>
    <row r="591" spans="1:3">
      <c r="A591" s="18" t="s">
        <v>781</v>
      </c>
      <c r="B591" s="18" t="s">
        <v>442</v>
      </c>
      <c r="C591" s="18" t="s">
        <v>500</v>
      </c>
    </row>
    <row r="592" spans="1:3">
      <c r="A592" s="18" t="s">
        <v>781</v>
      </c>
      <c r="B592" s="18" t="s">
        <v>442</v>
      </c>
      <c r="C592" s="18" t="s">
        <v>501</v>
      </c>
    </row>
    <row r="593" spans="1:3" ht="29">
      <c r="A593" s="18" t="s">
        <v>781</v>
      </c>
      <c r="B593" s="18" t="s">
        <v>442</v>
      </c>
      <c r="C593" s="65" t="s">
        <v>482</v>
      </c>
    </row>
    <row r="594" spans="1:3">
      <c r="A594" s="18" t="s">
        <v>783</v>
      </c>
      <c r="B594" s="18" t="s">
        <v>442</v>
      </c>
      <c r="C594" s="18" t="s">
        <v>483</v>
      </c>
    </row>
    <row r="595" spans="1:3">
      <c r="A595" s="18" t="s">
        <v>783</v>
      </c>
      <c r="B595" s="18" t="s">
        <v>426</v>
      </c>
      <c r="C595" s="18" t="s">
        <v>455</v>
      </c>
    </row>
    <row r="596" spans="1:3">
      <c r="A596" s="18" t="s">
        <v>783</v>
      </c>
      <c r="B596" s="18" t="s">
        <v>511</v>
      </c>
      <c r="C596" s="18" t="s">
        <v>576</v>
      </c>
    </row>
    <row r="597" spans="1:3" ht="72.5">
      <c r="A597" s="18" t="s">
        <v>783</v>
      </c>
      <c r="B597" s="18" t="s">
        <v>511</v>
      </c>
      <c r="C597" s="65" t="s">
        <v>784</v>
      </c>
    </row>
    <row r="598" spans="1:3" ht="43.5">
      <c r="A598" s="18" t="s">
        <v>783</v>
      </c>
      <c r="B598" s="18" t="s">
        <v>511</v>
      </c>
      <c r="C598" s="65" t="s">
        <v>571</v>
      </c>
    </row>
    <row r="599" spans="1:3">
      <c r="A599" s="18" t="s">
        <v>783</v>
      </c>
      <c r="B599" s="18" t="s">
        <v>426</v>
      </c>
      <c r="C599" s="18" t="s">
        <v>513</v>
      </c>
    </row>
    <row r="600" spans="1:3">
      <c r="A600" s="18" t="s">
        <v>783</v>
      </c>
      <c r="B600" s="18" t="s">
        <v>505</v>
      </c>
      <c r="C600" s="65" t="s">
        <v>506</v>
      </c>
    </row>
    <row r="601" spans="1:3">
      <c r="A601" s="18" t="s">
        <v>783</v>
      </c>
      <c r="B601" s="18" t="s">
        <v>505</v>
      </c>
      <c r="C601" s="18" t="s">
        <v>560</v>
      </c>
    </row>
    <row r="602" spans="1:3">
      <c r="A602" s="18" t="s">
        <v>783</v>
      </c>
      <c r="B602" s="18" t="s">
        <v>505</v>
      </c>
      <c r="C602" s="18" t="s">
        <v>561</v>
      </c>
    </row>
    <row r="603" spans="1:3">
      <c r="A603" s="18" t="s">
        <v>783</v>
      </c>
      <c r="B603" s="18" t="s">
        <v>505</v>
      </c>
      <c r="C603" s="18" t="s">
        <v>562</v>
      </c>
    </row>
    <row r="604" spans="1:3">
      <c r="A604" s="18" t="s">
        <v>783</v>
      </c>
      <c r="B604" s="18" t="s">
        <v>505</v>
      </c>
      <c r="C604" s="18" t="s">
        <v>563</v>
      </c>
    </row>
    <row r="605" spans="1:3">
      <c r="A605" s="18" t="s">
        <v>783</v>
      </c>
      <c r="B605" s="18" t="s">
        <v>505</v>
      </c>
      <c r="C605" s="18" t="s">
        <v>564</v>
      </c>
    </row>
    <row r="606" spans="1:3">
      <c r="A606" s="18" t="s">
        <v>783</v>
      </c>
      <c r="B606" s="18" t="s">
        <v>427</v>
      </c>
      <c r="C606" s="18" t="s">
        <v>559</v>
      </c>
    </row>
    <row r="607" spans="1:3">
      <c r="A607" s="18" t="s">
        <v>783</v>
      </c>
      <c r="B607" s="18" t="s">
        <v>505</v>
      </c>
      <c r="C607" s="65" t="s">
        <v>565</v>
      </c>
    </row>
    <row r="608" spans="1:3">
      <c r="A608" s="18" t="s">
        <v>783</v>
      </c>
      <c r="B608" s="18" t="s">
        <v>505</v>
      </c>
      <c r="C608" s="65" t="s">
        <v>566</v>
      </c>
    </row>
    <row r="609" spans="1:3" ht="58">
      <c r="A609" s="18" t="s">
        <v>783</v>
      </c>
      <c r="B609" s="18" t="s">
        <v>505</v>
      </c>
      <c r="C609" s="65" t="s">
        <v>567</v>
      </c>
    </row>
    <row r="610" spans="1:3" ht="87">
      <c r="A610" s="18" t="s">
        <v>783</v>
      </c>
      <c r="B610" s="18" t="s">
        <v>505</v>
      </c>
      <c r="C610" s="65" t="s">
        <v>568</v>
      </c>
    </row>
    <row r="611" spans="1:3">
      <c r="A611" s="18" t="s">
        <v>785</v>
      </c>
      <c r="B611" s="18" t="s">
        <v>426</v>
      </c>
      <c r="C611" s="65" t="s">
        <v>507</v>
      </c>
    </row>
    <row r="612" spans="1:3">
      <c r="A612" s="18" t="s">
        <v>785</v>
      </c>
      <c r="B612" s="18" t="s">
        <v>443</v>
      </c>
      <c r="C612" s="18" t="s">
        <v>484</v>
      </c>
    </row>
    <row r="613" spans="1:3">
      <c r="A613" s="18" t="s">
        <v>785</v>
      </c>
      <c r="B613" s="18" t="s">
        <v>443</v>
      </c>
      <c r="C613" s="18" t="s">
        <v>444</v>
      </c>
    </row>
    <row r="614" spans="1:3">
      <c r="A614" s="18" t="s">
        <v>785</v>
      </c>
      <c r="B614" s="18" t="s">
        <v>443</v>
      </c>
      <c r="C614" s="65" t="s">
        <v>445</v>
      </c>
    </row>
    <row r="615" spans="1:3">
      <c r="A615" s="18" t="s">
        <v>785</v>
      </c>
      <c r="B615" s="18" t="s">
        <v>443</v>
      </c>
      <c r="C615" s="18" t="s">
        <v>478</v>
      </c>
    </row>
    <row r="616" spans="1:3">
      <c r="A616" s="18" t="s">
        <v>785</v>
      </c>
      <c r="B616" s="18" t="s">
        <v>443</v>
      </c>
      <c r="C616" s="65" t="s">
        <v>649</v>
      </c>
    </row>
    <row r="617" spans="1:3">
      <c r="A617" s="18" t="s">
        <v>785</v>
      </c>
      <c r="B617" s="18" t="s">
        <v>443</v>
      </c>
      <c r="C617" s="18" t="s">
        <v>446</v>
      </c>
    </row>
    <row r="618" spans="1:3">
      <c r="A618" s="18" t="s">
        <v>785</v>
      </c>
      <c r="B618" s="18" t="s">
        <v>443</v>
      </c>
      <c r="C618" s="65" t="s">
        <v>549</v>
      </c>
    </row>
    <row r="619" spans="1:3">
      <c r="A619" s="18" t="s">
        <v>785</v>
      </c>
      <c r="B619" s="18" t="s">
        <v>443</v>
      </c>
      <c r="C619" s="65" t="s">
        <v>502</v>
      </c>
    </row>
    <row r="620" spans="1:3">
      <c r="A620" s="18" t="s">
        <v>785</v>
      </c>
      <c r="B620" s="18" t="s">
        <v>443</v>
      </c>
      <c r="C620" s="18" t="s">
        <v>577</v>
      </c>
    </row>
    <row r="621" spans="1:3">
      <c r="A621" s="18" t="s">
        <v>785</v>
      </c>
      <c r="B621" s="18" t="s">
        <v>443</v>
      </c>
      <c r="C621" s="18" t="s">
        <v>650</v>
      </c>
    </row>
    <row r="622" spans="1:3" ht="29">
      <c r="A622" s="18" t="s">
        <v>785</v>
      </c>
      <c r="B622" s="18" t="s">
        <v>443</v>
      </c>
      <c r="C622" s="65" t="s">
        <v>786</v>
      </c>
    </row>
    <row r="623" spans="1:3">
      <c r="A623" s="18" t="s">
        <v>785</v>
      </c>
      <c r="B623" s="18" t="s">
        <v>443</v>
      </c>
      <c r="C623" s="65" t="s">
        <v>578</v>
      </c>
    </row>
    <row r="624" spans="1:3">
      <c r="A624" s="18" t="s">
        <v>787</v>
      </c>
      <c r="B624" s="18" t="s">
        <v>426</v>
      </c>
      <c r="C624" s="18" t="s">
        <v>456</v>
      </c>
    </row>
    <row r="625" spans="1:3">
      <c r="A625" s="18" t="s">
        <v>787</v>
      </c>
      <c r="B625" s="18" t="s">
        <v>429</v>
      </c>
      <c r="C625" s="18" t="s">
        <v>432</v>
      </c>
    </row>
    <row r="626" spans="1:3">
      <c r="A626" s="18" t="s">
        <v>787</v>
      </c>
      <c r="B626" s="18" t="s">
        <v>429</v>
      </c>
      <c r="C626" s="18" t="s">
        <v>585</v>
      </c>
    </row>
    <row r="627" spans="1:3">
      <c r="A627" s="18" t="s">
        <v>787</v>
      </c>
      <c r="B627" s="18" t="s">
        <v>429</v>
      </c>
      <c r="C627" s="18" t="s">
        <v>788</v>
      </c>
    </row>
    <row r="628" spans="1:3">
      <c r="A628" s="18" t="s">
        <v>787</v>
      </c>
      <c r="B628" s="18" t="s">
        <v>429</v>
      </c>
      <c r="C628" s="18" t="s">
        <v>586</v>
      </c>
    </row>
    <row r="629" spans="1:3">
      <c r="A629" s="18" t="s">
        <v>787</v>
      </c>
      <c r="B629" s="18" t="s">
        <v>429</v>
      </c>
      <c r="C629" s="18" t="s">
        <v>587</v>
      </c>
    </row>
    <row r="630" spans="1:3">
      <c r="A630" s="18" t="s">
        <v>787</v>
      </c>
      <c r="B630" s="18" t="s">
        <v>429</v>
      </c>
      <c r="C630" s="18" t="s">
        <v>588</v>
      </c>
    </row>
    <row r="631" spans="1:3">
      <c r="A631" s="18" t="s">
        <v>789</v>
      </c>
      <c r="B631" s="18" t="s">
        <v>429</v>
      </c>
      <c r="C631" s="18" t="s">
        <v>589</v>
      </c>
    </row>
    <row r="632" spans="1:3">
      <c r="A632" s="18" t="s">
        <v>789</v>
      </c>
      <c r="B632" s="18" t="s">
        <v>429</v>
      </c>
      <c r="C632" s="18" t="s">
        <v>579</v>
      </c>
    </row>
    <row r="633" spans="1:3">
      <c r="A633" s="18" t="s">
        <v>789</v>
      </c>
      <c r="B633" s="18" t="s">
        <v>429</v>
      </c>
      <c r="C633" s="18" t="s">
        <v>569</v>
      </c>
    </row>
    <row r="634" spans="1:3">
      <c r="A634" s="18" t="s">
        <v>789</v>
      </c>
      <c r="B634" s="18" t="s">
        <v>429</v>
      </c>
      <c r="C634" s="65" t="s">
        <v>570</v>
      </c>
    </row>
    <row r="635" spans="1:3">
      <c r="A635" s="18" t="s">
        <v>790</v>
      </c>
      <c r="B635" s="18" t="s">
        <v>426</v>
      </c>
      <c r="C635" s="18" t="s">
        <v>430</v>
      </c>
    </row>
    <row r="636" spans="1:3" ht="29">
      <c r="A636" s="18" t="s">
        <v>790</v>
      </c>
      <c r="B636" s="18" t="s">
        <v>550</v>
      </c>
      <c r="C636" s="65" t="s">
        <v>551</v>
      </c>
    </row>
    <row r="637" spans="1:3" ht="43.5">
      <c r="A637" s="18" t="s">
        <v>790</v>
      </c>
      <c r="B637" s="18" t="s">
        <v>550</v>
      </c>
      <c r="C637" s="65" t="s">
        <v>552</v>
      </c>
    </row>
    <row r="638" spans="1:3">
      <c r="A638" s="18" t="s">
        <v>790</v>
      </c>
      <c r="B638" s="18" t="s">
        <v>550</v>
      </c>
      <c r="C638" s="18" t="s">
        <v>553</v>
      </c>
    </row>
    <row r="639" spans="1:3" ht="29">
      <c r="A639" s="18" t="s">
        <v>790</v>
      </c>
      <c r="B639" s="18" t="s">
        <v>550</v>
      </c>
      <c r="C639" s="65" t="s">
        <v>554</v>
      </c>
    </row>
    <row r="640" spans="1:3">
      <c r="A640" s="18" t="s">
        <v>790</v>
      </c>
      <c r="B640" s="18" t="s">
        <v>426</v>
      </c>
      <c r="C640" s="18" t="s">
        <v>555</v>
      </c>
    </row>
    <row r="641" spans="1:3">
      <c r="A641" s="18" t="s">
        <v>790</v>
      </c>
      <c r="B641" s="18" t="s">
        <v>457</v>
      </c>
      <c r="C641" s="18" t="s">
        <v>486</v>
      </c>
    </row>
    <row r="642" spans="1:3">
      <c r="A642" s="18" t="s">
        <v>790</v>
      </c>
      <c r="B642" s="18" t="s">
        <v>428</v>
      </c>
      <c r="C642" s="18" t="s">
        <v>791</v>
      </c>
    </row>
    <row r="643" spans="1:3">
      <c r="A643" s="18" t="s">
        <v>790</v>
      </c>
      <c r="B643" s="18" t="s">
        <v>428</v>
      </c>
      <c r="C643" s="65" t="s">
        <v>792</v>
      </c>
    </row>
    <row r="644" spans="1:3">
      <c r="A644" s="18" t="s">
        <v>790</v>
      </c>
      <c r="B644" s="18" t="s">
        <v>428</v>
      </c>
      <c r="C644" s="18" t="s">
        <v>793</v>
      </c>
    </row>
    <row r="645" spans="1:3">
      <c r="A645" s="18" t="s">
        <v>790</v>
      </c>
      <c r="B645" s="18" t="s">
        <v>428</v>
      </c>
      <c r="C645" s="65" t="s">
        <v>794</v>
      </c>
    </row>
    <row r="646" spans="1:3">
      <c r="A646" s="18" t="s">
        <v>790</v>
      </c>
      <c r="B646" s="18" t="s">
        <v>428</v>
      </c>
      <c r="C646" s="18" t="s">
        <v>795</v>
      </c>
    </row>
    <row r="647" spans="1:3">
      <c r="A647" s="18" t="s">
        <v>790</v>
      </c>
      <c r="B647" s="18" t="s">
        <v>428</v>
      </c>
      <c r="C647" s="65" t="s">
        <v>796</v>
      </c>
    </row>
    <row r="648" spans="1:3">
      <c r="A648" s="18" t="s">
        <v>790</v>
      </c>
      <c r="B648" s="18" t="s">
        <v>428</v>
      </c>
      <c r="C648" s="18" t="s">
        <v>797</v>
      </c>
    </row>
    <row r="649" spans="1:3">
      <c r="A649" s="18" t="s">
        <v>790</v>
      </c>
      <c r="B649" s="18" t="s">
        <v>428</v>
      </c>
      <c r="C649" s="65" t="s">
        <v>798</v>
      </c>
    </row>
    <row r="650" spans="1:3">
      <c r="A650" s="18" t="s">
        <v>790</v>
      </c>
      <c r="B650" s="18" t="s">
        <v>428</v>
      </c>
      <c r="C650" s="65" t="s">
        <v>799</v>
      </c>
    </row>
    <row r="651" spans="1:3">
      <c r="A651" s="18" t="s">
        <v>790</v>
      </c>
      <c r="B651" s="18" t="s">
        <v>428</v>
      </c>
      <c r="C651" s="65" t="s">
        <v>800</v>
      </c>
    </row>
    <row r="652" spans="1:3">
      <c r="A652" s="18" t="s">
        <v>790</v>
      </c>
      <c r="B652" s="18" t="s">
        <v>428</v>
      </c>
      <c r="C652" s="65" t="s">
        <v>801</v>
      </c>
    </row>
    <row r="653" spans="1:3">
      <c r="A653" s="18" t="s">
        <v>790</v>
      </c>
      <c r="B653" s="18" t="s">
        <v>428</v>
      </c>
      <c r="C653" s="65" t="s">
        <v>802</v>
      </c>
    </row>
    <row r="654" spans="1:3">
      <c r="A654" s="18" t="s">
        <v>790</v>
      </c>
      <c r="B654" s="18" t="s">
        <v>428</v>
      </c>
      <c r="C654" s="18" t="s">
        <v>803</v>
      </c>
    </row>
    <row r="655" spans="1:3">
      <c r="A655" s="18" t="s">
        <v>790</v>
      </c>
      <c r="B655" s="18" t="s">
        <v>457</v>
      </c>
      <c r="C655" s="65" t="s">
        <v>591</v>
      </c>
    </row>
    <row r="656" spans="1:3">
      <c r="A656" s="18" t="s">
        <v>790</v>
      </c>
      <c r="B656" s="18" t="s">
        <v>457</v>
      </c>
      <c r="C656" s="18" t="s">
        <v>804</v>
      </c>
    </row>
    <row r="657" spans="1:3">
      <c r="A657" s="18" t="s">
        <v>790</v>
      </c>
      <c r="B657" s="18" t="s">
        <v>457</v>
      </c>
      <c r="C657" s="65" t="s">
        <v>487</v>
      </c>
    </row>
    <row r="658" spans="1:3" ht="29">
      <c r="A658" s="18" t="s">
        <v>790</v>
      </c>
      <c r="B658" s="18" t="s">
        <v>457</v>
      </c>
      <c r="C658" s="65" t="s">
        <v>488</v>
      </c>
    </row>
    <row r="659" spans="1:3">
      <c r="A659" s="18" t="s">
        <v>790</v>
      </c>
      <c r="B659" s="18" t="s">
        <v>457</v>
      </c>
      <c r="C659" s="65" t="s">
        <v>489</v>
      </c>
    </row>
    <row r="660" spans="1:3" ht="29">
      <c r="A660" s="18" t="s">
        <v>790</v>
      </c>
      <c r="B660" s="18" t="s">
        <v>457</v>
      </c>
      <c r="C660" s="65" t="s">
        <v>490</v>
      </c>
    </row>
    <row r="661" spans="1:3">
      <c r="A661" s="18" t="s">
        <v>790</v>
      </c>
      <c r="B661" s="18" t="s">
        <v>457</v>
      </c>
      <c r="C661" s="65" t="s">
        <v>492</v>
      </c>
    </row>
    <row r="662" spans="1:3" ht="29">
      <c r="A662" s="18" t="s">
        <v>790</v>
      </c>
      <c r="B662" s="18" t="s">
        <v>457</v>
      </c>
      <c r="C662" s="65" t="s">
        <v>493</v>
      </c>
    </row>
    <row r="663" spans="1:3">
      <c r="A663" s="18" t="s">
        <v>805</v>
      </c>
      <c r="B663" s="18" t="s">
        <v>457</v>
      </c>
      <c r="C663" s="18" t="s">
        <v>494</v>
      </c>
    </row>
    <row r="664" spans="1:3" ht="29">
      <c r="A664" s="18" t="s">
        <v>805</v>
      </c>
      <c r="B664" s="18" t="s">
        <v>457</v>
      </c>
      <c r="C664" s="65" t="s">
        <v>495</v>
      </c>
    </row>
    <row r="665" spans="1:3">
      <c r="A665" s="18" t="s">
        <v>805</v>
      </c>
      <c r="B665" s="18" t="s">
        <v>457</v>
      </c>
      <c r="C665" s="18" t="s">
        <v>496</v>
      </c>
    </row>
    <row r="666" spans="1:3" ht="29">
      <c r="A666" s="18" t="s">
        <v>805</v>
      </c>
      <c r="B666" s="18" t="s">
        <v>457</v>
      </c>
      <c r="C666" s="65" t="s">
        <v>497</v>
      </c>
    </row>
    <row r="667" spans="1:3">
      <c r="A667" s="18" t="s">
        <v>805</v>
      </c>
      <c r="B667" s="18" t="s">
        <v>457</v>
      </c>
      <c r="C667" s="18" t="s">
        <v>503</v>
      </c>
    </row>
    <row r="668" spans="1:3" ht="29">
      <c r="A668" s="18" t="s">
        <v>805</v>
      </c>
      <c r="B668" s="18" t="s">
        <v>457</v>
      </c>
      <c r="C668" s="65" t="s">
        <v>504</v>
      </c>
    </row>
    <row r="669" spans="1:3">
      <c r="A669" s="18" t="s">
        <v>805</v>
      </c>
      <c r="B669" s="18" t="s">
        <v>457</v>
      </c>
      <c r="C669" s="18" t="s">
        <v>572</v>
      </c>
    </row>
    <row r="670" spans="1:3" ht="29">
      <c r="A670" s="18" t="s">
        <v>805</v>
      </c>
      <c r="B670" s="18" t="s">
        <v>457</v>
      </c>
      <c r="C670" s="65" t="s">
        <v>573</v>
      </c>
    </row>
    <row r="671" spans="1:3">
      <c r="A671" s="18" t="s">
        <v>805</v>
      </c>
      <c r="B671" s="18" t="s">
        <v>457</v>
      </c>
      <c r="C671" s="18" t="s">
        <v>574</v>
      </c>
    </row>
    <row r="672" spans="1:3">
      <c r="A672" s="18" t="s">
        <v>806</v>
      </c>
      <c r="B672" s="18" t="s">
        <v>426</v>
      </c>
      <c r="C672" s="18" t="s">
        <v>458</v>
      </c>
    </row>
    <row r="673" spans="1:3">
      <c r="A673" s="18" t="s">
        <v>806</v>
      </c>
      <c r="B673" s="18" t="s">
        <v>425</v>
      </c>
      <c r="C673" s="18" t="s">
        <v>491</v>
      </c>
    </row>
    <row r="674" spans="1:3">
      <c r="A674" s="18" t="s">
        <v>806</v>
      </c>
      <c r="B674" s="18" t="s">
        <v>425</v>
      </c>
      <c r="C674" s="18" t="s">
        <v>672</v>
      </c>
    </row>
    <row r="675" spans="1:3">
      <c r="A675" s="18" t="s">
        <v>807</v>
      </c>
      <c r="B675" s="18" t="s">
        <v>426</v>
      </c>
      <c r="C675" s="65" t="s">
        <v>459</v>
      </c>
    </row>
    <row r="676" spans="1:3">
      <c r="A676" s="18" t="s">
        <v>807</v>
      </c>
      <c r="B676" s="18" t="s">
        <v>426</v>
      </c>
      <c r="C676" s="18" t="s">
        <v>460</v>
      </c>
    </row>
    <row r="677" spans="1:3">
      <c r="A677" s="18" t="s">
        <v>808</v>
      </c>
      <c r="B677" s="18" t="s">
        <v>426</v>
      </c>
      <c r="C677" s="65" t="s">
        <v>454</v>
      </c>
    </row>
    <row r="678" spans="1:3" ht="29">
      <c r="A678" s="18" t="s">
        <v>808</v>
      </c>
      <c r="B678" s="18" t="s">
        <v>461</v>
      </c>
      <c r="C678" s="65" t="s">
        <v>809</v>
      </c>
    </row>
    <row r="679" spans="1:3">
      <c r="A679" s="18" t="s">
        <v>808</v>
      </c>
      <c r="B679" s="18" t="s">
        <v>426</v>
      </c>
      <c r="C679" s="18" t="s">
        <v>462</v>
      </c>
    </row>
    <row r="680" spans="1:3">
      <c r="A680" s="18" t="s">
        <v>808</v>
      </c>
      <c r="B680" s="18" t="s">
        <v>442</v>
      </c>
      <c r="C680" s="18" t="s">
        <v>481</v>
      </c>
    </row>
    <row r="681" spans="1:3">
      <c r="A681" s="18" t="s">
        <v>808</v>
      </c>
      <c r="B681" s="18" t="s">
        <v>442</v>
      </c>
      <c r="C681" s="18" t="s">
        <v>499</v>
      </c>
    </row>
    <row r="682" spans="1:3">
      <c r="A682" s="18" t="s">
        <v>808</v>
      </c>
      <c r="B682" s="18" t="s">
        <v>442</v>
      </c>
      <c r="C682" s="18" t="s">
        <v>477</v>
      </c>
    </row>
    <row r="683" spans="1:3">
      <c r="A683" s="18" t="s">
        <v>808</v>
      </c>
      <c r="B683" s="18" t="s">
        <v>442</v>
      </c>
      <c r="C683" s="18" t="s">
        <v>500</v>
      </c>
    </row>
    <row r="684" spans="1:3">
      <c r="A684" s="18" t="s">
        <v>808</v>
      </c>
      <c r="B684" s="18" t="s">
        <v>442</v>
      </c>
      <c r="C684" s="18" t="s">
        <v>501</v>
      </c>
    </row>
    <row r="685" spans="1:3" ht="29">
      <c r="A685" s="18" t="s">
        <v>808</v>
      </c>
      <c r="B685" s="18" t="s">
        <v>442</v>
      </c>
      <c r="C685" s="65" t="s">
        <v>482</v>
      </c>
    </row>
    <row r="686" spans="1:3">
      <c r="A686" s="18" t="s">
        <v>810</v>
      </c>
      <c r="B686" s="18" t="s">
        <v>442</v>
      </c>
      <c r="C686" s="18" t="s">
        <v>483</v>
      </c>
    </row>
    <row r="687" spans="1:3">
      <c r="A687" s="18" t="s">
        <v>810</v>
      </c>
      <c r="B687" s="18" t="s">
        <v>426</v>
      </c>
      <c r="C687" s="65" t="s">
        <v>455</v>
      </c>
    </row>
    <row r="688" spans="1:3">
      <c r="A688" s="18" t="s">
        <v>810</v>
      </c>
      <c r="B688" s="18" t="s">
        <v>511</v>
      </c>
      <c r="C688" s="65" t="s">
        <v>576</v>
      </c>
    </row>
    <row r="689" spans="1:3" ht="72.5">
      <c r="A689" s="18" t="s">
        <v>811</v>
      </c>
      <c r="B689" s="18" t="s">
        <v>511</v>
      </c>
      <c r="C689" s="65" t="s">
        <v>812</v>
      </c>
    </row>
    <row r="690" spans="1:3" ht="43.5">
      <c r="A690" s="18" t="s">
        <v>811</v>
      </c>
      <c r="B690" s="18" t="s">
        <v>511</v>
      </c>
      <c r="C690" s="65" t="s">
        <v>571</v>
      </c>
    </row>
    <row r="691" spans="1:3">
      <c r="A691" s="18" t="s">
        <v>811</v>
      </c>
      <c r="B691" s="18" t="s">
        <v>426</v>
      </c>
      <c r="C691" s="65" t="s">
        <v>513</v>
      </c>
    </row>
    <row r="692" spans="1:3">
      <c r="A692" s="18" t="s">
        <v>811</v>
      </c>
      <c r="B692" s="18" t="s">
        <v>505</v>
      </c>
      <c r="C692" s="65" t="s">
        <v>506</v>
      </c>
    </row>
    <row r="693" spans="1:3">
      <c r="A693" s="18" t="s">
        <v>811</v>
      </c>
      <c r="B693" s="18" t="s">
        <v>505</v>
      </c>
      <c r="C693" s="65" t="s">
        <v>560</v>
      </c>
    </row>
    <row r="694" spans="1:3">
      <c r="A694" s="18" t="s">
        <v>811</v>
      </c>
      <c r="B694" s="18" t="s">
        <v>505</v>
      </c>
      <c r="C694" s="65" t="s">
        <v>561</v>
      </c>
    </row>
    <row r="695" spans="1:3">
      <c r="A695" s="18" t="s">
        <v>811</v>
      </c>
      <c r="B695" s="18" t="s">
        <v>505</v>
      </c>
      <c r="C695" s="65" t="s">
        <v>562</v>
      </c>
    </row>
    <row r="696" spans="1:3">
      <c r="A696" s="18" t="s">
        <v>811</v>
      </c>
      <c r="B696" s="18" t="s">
        <v>505</v>
      </c>
      <c r="C696" s="65" t="s">
        <v>563</v>
      </c>
    </row>
    <row r="697" spans="1:3">
      <c r="A697" s="18" t="s">
        <v>811</v>
      </c>
      <c r="B697" s="18" t="s">
        <v>505</v>
      </c>
      <c r="C697" s="65" t="s">
        <v>564</v>
      </c>
    </row>
    <row r="698" spans="1:3" ht="29">
      <c r="A698" s="18" t="s">
        <v>811</v>
      </c>
      <c r="B698" s="18" t="s">
        <v>427</v>
      </c>
      <c r="C698" s="65" t="s">
        <v>559</v>
      </c>
    </row>
    <row r="699" spans="1:3">
      <c r="A699" s="18" t="s">
        <v>811</v>
      </c>
      <c r="B699" s="18" t="s">
        <v>505</v>
      </c>
      <c r="C699" s="65" t="s">
        <v>565</v>
      </c>
    </row>
    <row r="700" spans="1:3">
      <c r="A700" s="18" t="s">
        <v>811</v>
      </c>
      <c r="B700" s="18" t="s">
        <v>505</v>
      </c>
      <c r="C700" s="65" t="s">
        <v>566</v>
      </c>
    </row>
    <row r="701" spans="1:3" ht="58">
      <c r="A701" s="18" t="s">
        <v>811</v>
      </c>
      <c r="B701" s="18" t="s">
        <v>505</v>
      </c>
      <c r="C701" s="65" t="s">
        <v>567</v>
      </c>
    </row>
    <row r="702" spans="1:3" ht="87">
      <c r="A702" s="18" t="s">
        <v>811</v>
      </c>
      <c r="B702" s="18" t="s">
        <v>505</v>
      </c>
      <c r="C702" s="65" t="s">
        <v>568</v>
      </c>
    </row>
    <row r="703" spans="1:3">
      <c r="A703" s="18" t="s">
        <v>813</v>
      </c>
      <c r="B703" s="18" t="s">
        <v>426</v>
      </c>
      <c r="C703" s="65" t="s">
        <v>507</v>
      </c>
    </row>
    <row r="704" spans="1:3">
      <c r="A704" s="18" t="s">
        <v>813</v>
      </c>
      <c r="B704" s="18" t="s">
        <v>443</v>
      </c>
      <c r="C704" s="18" t="s">
        <v>484</v>
      </c>
    </row>
    <row r="705" spans="1:3">
      <c r="A705" s="18" t="s">
        <v>813</v>
      </c>
      <c r="B705" s="18" t="s">
        <v>443</v>
      </c>
      <c r="C705" s="65" t="s">
        <v>444</v>
      </c>
    </row>
    <row r="706" spans="1:3">
      <c r="A706" s="18" t="s">
        <v>813</v>
      </c>
      <c r="B706" s="18" t="s">
        <v>443</v>
      </c>
      <c r="C706" s="18" t="s">
        <v>445</v>
      </c>
    </row>
    <row r="707" spans="1:3">
      <c r="A707" s="18" t="s">
        <v>813</v>
      </c>
      <c r="B707" s="18" t="s">
        <v>443</v>
      </c>
      <c r="C707" s="65" t="s">
        <v>478</v>
      </c>
    </row>
    <row r="708" spans="1:3">
      <c r="A708" s="18" t="s">
        <v>813</v>
      </c>
      <c r="B708" s="18" t="s">
        <v>443</v>
      </c>
      <c r="C708" s="18" t="s">
        <v>649</v>
      </c>
    </row>
    <row r="709" spans="1:3">
      <c r="A709" s="18" t="s">
        <v>813</v>
      </c>
      <c r="B709" s="18" t="s">
        <v>443</v>
      </c>
      <c r="C709" s="65" t="s">
        <v>446</v>
      </c>
    </row>
    <row r="710" spans="1:3">
      <c r="A710" s="18" t="s">
        <v>813</v>
      </c>
      <c r="B710" s="18" t="s">
        <v>443</v>
      </c>
      <c r="C710" s="18" t="s">
        <v>549</v>
      </c>
    </row>
    <row r="711" spans="1:3">
      <c r="A711" s="18" t="s">
        <v>813</v>
      </c>
      <c r="B711" s="18" t="s">
        <v>443</v>
      </c>
      <c r="C711" s="18" t="s">
        <v>502</v>
      </c>
    </row>
    <row r="712" spans="1:3">
      <c r="A712" s="18" t="s">
        <v>813</v>
      </c>
      <c r="B712" s="18" t="s">
        <v>443</v>
      </c>
      <c r="C712" s="18" t="s">
        <v>577</v>
      </c>
    </row>
    <row r="713" spans="1:3">
      <c r="A713" s="18" t="s">
        <v>813</v>
      </c>
      <c r="B713" s="18" t="s">
        <v>443</v>
      </c>
      <c r="C713" s="18" t="s">
        <v>650</v>
      </c>
    </row>
    <row r="714" spans="1:3" ht="29">
      <c r="A714" s="18" t="s">
        <v>813</v>
      </c>
      <c r="B714" s="18" t="s">
        <v>443</v>
      </c>
      <c r="C714" s="65" t="s">
        <v>814</v>
      </c>
    </row>
    <row r="715" spans="1:3">
      <c r="A715" s="18" t="s">
        <v>813</v>
      </c>
      <c r="B715" s="18" t="s">
        <v>443</v>
      </c>
      <c r="C715" s="18" t="s">
        <v>578</v>
      </c>
    </row>
    <row r="716" spans="1:3">
      <c r="A716" s="18" t="s">
        <v>815</v>
      </c>
      <c r="B716" s="18" t="s">
        <v>426</v>
      </c>
      <c r="C716" s="18" t="s">
        <v>456</v>
      </c>
    </row>
    <row r="717" spans="1:3">
      <c r="A717" s="18" t="s">
        <v>815</v>
      </c>
      <c r="B717" s="18" t="s">
        <v>429</v>
      </c>
      <c r="C717" s="18" t="s">
        <v>432</v>
      </c>
    </row>
    <row r="718" spans="1:3">
      <c r="A718" s="18" t="s">
        <v>815</v>
      </c>
      <c r="B718" s="18" t="s">
        <v>429</v>
      </c>
      <c r="C718" s="18" t="s">
        <v>585</v>
      </c>
    </row>
    <row r="719" spans="1:3">
      <c r="A719" s="18" t="s">
        <v>815</v>
      </c>
      <c r="B719" s="18" t="s">
        <v>429</v>
      </c>
      <c r="C719" s="65" t="s">
        <v>816</v>
      </c>
    </row>
    <row r="720" spans="1:3">
      <c r="A720" s="18" t="s">
        <v>815</v>
      </c>
      <c r="B720" s="18" t="s">
        <v>429</v>
      </c>
      <c r="C720" s="18" t="s">
        <v>604</v>
      </c>
    </row>
    <row r="721" spans="1:3">
      <c r="A721" s="18" t="s">
        <v>815</v>
      </c>
      <c r="B721" s="18" t="s">
        <v>429</v>
      </c>
      <c r="C721" s="65" t="s">
        <v>605</v>
      </c>
    </row>
    <row r="722" spans="1:3">
      <c r="A722" s="18" t="s">
        <v>815</v>
      </c>
      <c r="B722" s="18" t="s">
        <v>429</v>
      </c>
      <c r="C722" s="18" t="s">
        <v>606</v>
      </c>
    </row>
    <row r="723" spans="1:3">
      <c r="A723" s="18" t="s">
        <v>815</v>
      </c>
      <c r="B723" s="18" t="s">
        <v>429</v>
      </c>
      <c r="C723" s="65" t="s">
        <v>607</v>
      </c>
    </row>
    <row r="724" spans="1:3">
      <c r="A724" s="18" t="s">
        <v>815</v>
      </c>
      <c r="B724" s="18" t="s">
        <v>429</v>
      </c>
      <c r="C724" s="18" t="s">
        <v>579</v>
      </c>
    </row>
    <row r="725" spans="1:3">
      <c r="A725" s="18" t="s">
        <v>815</v>
      </c>
      <c r="B725" s="18" t="s">
        <v>429</v>
      </c>
      <c r="C725" s="18" t="s">
        <v>569</v>
      </c>
    </row>
    <row r="726" spans="1:3">
      <c r="A726" s="18" t="s">
        <v>815</v>
      </c>
      <c r="B726" s="18" t="s">
        <v>429</v>
      </c>
      <c r="C726" s="18" t="s">
        <v>570</v>
      </c>
    </row>
    <row r="727" spans="1:3">
      <c r="A727" s="18" t="s">
        <v>817</v>
      </c>
      <c r="B727" s="18" t="s">
        <v>426</v>
      </c>
      <c r="C727" s="18" t="s">
        <v>430</v>
      </c>
    </row>
    <row r="728" spans="1:3">
      <c r="A728" s="18" t="s">
        <v>817</v>
      </c>
      <c r="B728" s="18" t="s">
        <v>550</v>
      </c>
      <c r="C728" s="18" t="s">
        <v>551</v>
      </c>
    </row>
    <row r="729" spans="1:3" ht="43.5">
      <c r="A729" s="18" t="s">
        <v>817</v>
      </c>
      <c r="B729" s="18" t="s">
        <v>550</v>
      </c>
      <c r="C729" s="65" t="s">
        <v>552</v>
      </c>
    </row>
    <row r="730" spans="1:3">
      <c r="A730" s="18" t="s">
        <v>817</v>
      </c>
      <c r="B730" s="18" t="s">
        <v>550</v>
      </c>
      <c r="C730" s="18" t="s">
        <v>553</v>
      </c>
    </row>
    <row r="731" spans="1:3" ht="29">
      <c r="A731" s="18" t="s">
        <v>817</v>
      </c>
      <c r="B731" s="18" t="s">
        <v>550</v>
      </c>
      <c r="C731" s="65" t="s">
        <v>554</v>
      </c>
    </row>
    <row r="732" spans="1:3">
      <c r="A732" s="18" t="s">
        <v>817</v>
      </c>
      <c r="B732" s="18" t="s">
        <v>426</v>
      </c>
      <c r="C732" s="65" t="s">
        <v>555</v>
      </c>
    </row>
    <row r="733" spans="1:3">
      <c r="A733" s="18" t="s">
        <v>817</v>
      </c>
      <c r="B733" s="18" t="s">
        <v>457</v>
      </c>
      <c r="C733" s="18" t="s">
        <v>486</v>
      </c>
    </row>
    <row r="734" spans="1:3">
      <c r="A734" s="18" t="s">
        <v>817</v>
      </c>
      <c r="B734" s="18" t="s">
        <v>428</v>
      </c>
      <c r="C734" s="18" t="s">
        <v>818</v>
      </c>
    </row>
    <row r="735" spans="1:3">
      <c r="A735" s="18" t="s">
        <v>817</v>
      </c>
      <c r="B735" s="18" t="s">
        <v>428</v>
      </c>
      <c r="C735" s="18" t="s">
        <v>819</v>
      </c>
    </row>
    <row r="736" spans="1:3">
      <c r="A736" s="18" t="s">
        <v>817</v>
      </c>
      <c r="B736" s="18" t="s">
        <v>428</v>
      </c>
      <c r="C736" s="18" t="s">
        <v>820</v>
      </c>
    </row>
    <row r="737" spans="1:3">
      <c r="A737" s="18" t="s">
        <v>817</v>
      </c>
      <c r="B737" s="18" t="s">
        <v>428</v>
      </c>
      <c r="C737" s="18" t="s">
        <v>821</v>
      </c>
    </row>
    <row r="738" spans="1:3">
      <c r="A738" s="18" t="s">
        <v>817</v>
      </c>
      <c r="B738" s="18" t="s">
        <v>428</v>
      </c>
      <c r="C738" s="65" t="s">
        <v>822</v>
      </c>
    </row>
    <row r="739" spans="1:3">
      <c r="A739" s="18" t="s">
        <v>817</v>
      </c>
      <c r="B739" s="18" t="s">
        <v>428</v>
      </c>
      <c r="C739" s="18" t="s">
        <v>823</v>
      </c>
    </row>
    <row r="740" spans="1:3">
      <c r="A740" s="18" t="s">
        <v>817</v>
      </c>
      <c r="B740" s="18" t="s">
        <v>428</v>
      </c>
      <c r="C740" s="18" t="s">
        <v>824</v>
      </c>
    </row>
    <row r="741" spans="1:3">
      <c r="A741" s="18" t="s">
        <v>817</v>
      </c>
      <c r="B741" s="18" t="s">
        <v>428</v>
      </c>
      <c r="C741" s="65" t="s">
        <v>825</v>
      </c>
    </row>
    <row r="742" spans="1:3">
      <c r="A742" s="18" t="s">
        <v>817</v>
      </c>
      <c r="B742" s="18" t="s">
        <v>428</v>
      </c>
      <c r="C742" s="18" t="s">
        <v>826</v>
      </c>
    </row>
    <row r="743" spans="1:3">
      <c r="A743" s="18" t="s">
        <v>817</v>
      </c>
      <c r="B743" s="18" t="s">
        <v>428</v>
      </c>
      <c r="C743" s="18" t="s">
        <v>827</v>
      </c>
    </row>
    <row r="744" spans="1:3">
      <c r="A744" s="18" t="s">
        <v>817</v>
      </c>
      <c r="B744" s="18" t="s">
        <v>428</v>
      </c>
      <c r="C744" s="18" t="s">
        <v>828</v>
      </c>
    </row>
    <row r="745" spans="1:3">
      <c r="A745" s="18" t="s">
        <v>817</v>
      </c>
      <c r="B745" s="18" t="s">
        <v>428</v>
      </c>
      <c r="C745" s="65" t="s">
        <v>829</v>
      </c>
    </row>
    <row r="746" spans="1:3">
      <c r="A746" s="18" t="s">
        <v>817</v>
      </c>
      <c r="B746" s="18" t="s">
        <v>428</v>
      </c>
      <c r="C746" s="18" t="s">
        <v>830</v>
      </c>
    </row>
    <row r="747" spans="1:3">
      <c r="A747" s="18" t="s">
        <v>817</v>
      </c>
      <c r="B747" s="18" t="s">
        <v>457</v>
      </c>
      <c r="C747" s="18" t="s">
        <v>591</v>
      </c>
    </row>
    <row r="748" spans="1:3">
      <c r="A748" s="18" t="s">
        <v>817</v>
      </c>
      <c r="B748" s="18" t="s">
        <v>457</v>
      </c>
      <c r="C748" s="18" t="s">
        <v>831</v>
      </c>
    </row>
    <row r="749" spans="1:3">
      <c r="A749" s="18" t="s">
        <v>817</v>
      </c>
      <c r="B749" s="18" t="s">
        <v>457</v>
      </c>
      <c r="C749" s="18" t="s">
        <v>487</v>
      </c>
    </row>
    <row r="750" spans="1:3" ht="29">
      <c r="A750" s="18" t="s">
        <v>817</v>
      </c>
      <c r="B750" s="18" t="s">
        <v>457</v>
      </c>
      <c r="C750" s="65" t="s">
        <v>488</v>
      </c>
    </row>
    <row r="751" spans="1:3">
      <c r="A751" s="18" t="s">
        <v>817</v>
      </c>
      <c r="B751" s="18" t="s">
        <v>457</v>
      </c>
      <c r="C751" s="18" t="s">
        <v>489</v>
      </c>
    </row>
    <row r="752" spans="1:3" ht="29">
      <c r="A752" s="18" t="s">
        <v>817</v>
      </c>
      <c r="B752" s="18" t="s">
        <v>457</v>
      </c>
      <c r="C752" s="65" t="s">
        <v>490</v>
      </c>
    </row>
    <row r="753" spans="1:3">
      <c r="A753" s="18" t="s">
        <v>817</v>
      </c>
      <c r="B753" s="18" t="s">
        <v>457</v>
      </c>
      <c r="C753" s="18" t="s">
        <v>492</v>
      </c>
    </row>
    <row r="754" spans="1:3" ht="29">
      <c r="A754" s="18" t="s">
        <v>817</v>
      </c>
      <c r="B754" s="18" t="s">
        <v>457</v>
      </c>
      <c r="C754" s="65" t="s">
        <v>493</v>
      </c>
    </row>
    <row r="755" spans="1:3">
      <c r="A755" s="18" t="s">
        <v>817</v>
      </c>
      <c r="B755" s="18" t="s">
        <v>457</v>
      </c>
      <c r="C755" s="18" t="s">
        <v>494</v>
      </c>
    </row>
    <row r="756" spans="1:3" ht="29">
      <c r="A756" s="18" t="s">
        <v>817</v>
      </c>
      <c r="B756" s="18" t="s">
        <v>457</v>
      </c>
      <c r="C756" s="65" t="s">
        <v>495</v>
      </c>
    </row>
    <row r="757" spans="1:3">
      <c r="A757" s="18" t="s">
        <v>817</v>
      </c>
      <c r="B757" s="18" t="s">
        <v>457</v>
      </c>
      <c r="C757" s="18" t="s">
        <v>496</v>
      </c>
    </row>
    <row r="758" spans="1:3" ht="29">
      <c r="A758" s="18" t="s">
        <v>817</v>
      </c>
      <c r="B758" s="18" t="s">
        <v>457</v>
      </c>
      <c r="C758" s="65" t="s">
        <v>497</v>
      </c>
    </row>
    <row r="759" spans="1:3">
      <c r="A759" s="18" t="s">
        <v>817</v>
      </c>
      <c r="B759" s="18" t="s">
        <v>457</v>
      </c>
      <c r="C759" s="18" t="s">
        <v>503</v>
      </c>
    </row>
    <row r="760" spans="1:3" ht="29">
      <c r="A760" s="18" t="s">
        <v>817</v>
      </c>
      <c r="B760" s="18" t="s">
        <v>457</v>
      </c>
      <c r="C760" s="65" t="s">
        <v>504</v>
      </c>
    </row>
    <row r="761" spans="1:3">
      <c r="A761" s="18" t="s">
        <v>817</v>
      </c>
      <c r="B761" s="18" t="s">
        <v>457</v>
      </c>
      <c r="C761" s="65" t="s">
        <v>572</v>
      </c>
    </row>
    <row r="762" spans="1:3" ht="29">
      <c r="A762" s="18" t="s">
        <v>817</v>
      </c>
      <c r="B762" s="18" t="s">
        <v>457</v>
      </c>
      <c r="C762" s="65" t="s">
        <v>573</v>
      </c>
    </row>
    <row r="763" spans="1:3">
      <c r="A763" s="18" t="s">
        <v>817</v>
      </c>
      <c r="B763" s="18" t="s">
        <v>457</v>
      </c>
      <c r="C763" s="18" t="s">
        <v>574</v>
      </c>
    </row>
    <row r="764" spans="1:3">
      <c r="A764" s="18" t="s">
        <v>832</v>
      </c>
      <c r="B764" s="18" t="s">
        <v>426</v>
      </c>
      <c r="C764" s="18" t="s">
        <v>458</v>
      </c>
    </row>
    <row r="765" spans="1:3">
      <c r="A765" s="18" t="s">
        <v>832</v>
      </c>
      <c r="B765" s="18" t="s">
        <v>425</v>
      </c>
      <c r="C765" s="65" t="s">
        <v>491</v>
      </c>
    </row>
    <row r="766" spans="1:3">
      <c r="A766" s="18" t="s">
        <v>832</v>
      </c>
      <c r="B766" s="18" t="s">
        <v>425</v>
      </c>
      <c r="C766" s="18" t="s">
        <v>672</v>
      </c>
    </row>
    <row r="767" spans="1:3">
      <c r="A767" s="18" t="s">
        <v>833</v>
      </c>
      <c r="B767" s="18" t="s">
        <v>426</v>
      </c>
      <c r="C767" s="18" t="s">
        <v>459</v>
      </c>
    </row>
    <row r="768" spans="1:3">
      <c r="A768" s="18" t="s">
        <v>833</v>
      </c>
      <c r="B768" s="18" t="s">
        <v>426</v>
      </c>
      <c r="C768" s="18" t="s">
        <v>460</v>
      </c>
    </row>
    <row r="769" spans="1:3">
      <c r="A769" s="18" t="s">
        <v>834</v>
      </c>
      <c r="B769" s="18" t="s">
        <v>426</v>
      </c>
      <c r="C769" s="18" t="s">
        <v>454</v>
      </c>
    </row>
    <row r="770" spans="1:3" ht="29">
      <c r="A770" s="18" t="s">
        <v>834</v>
      </c>
      <c r="B770" s="18" t="s">
        <v>461</v>
      </c>
      <c r="C770" s="65" t="s">
        <v>835</v>
      </c>
    </row>
    <row r="771" spans="1:3">
      <c r="A771" s="18" t="s">
        <v>834</v>
      </c>
      <c r="B771" s="18" t="s">
        <v>426</v>
      </c>
      <c r="C771" s="18" t="s">
        <v>462</v>
      </c>
    </row>
    <row r="772" spans="1:3">
      <c r="A772" s="18" t="s">
        <v>834</v>
      </c>
      <c r="B772" s="18" t="s">
        <v>442</v>
      </c>
      <c r="C772" s="18" t="s">
        <v>481</v>
      </c>
    </row>
    <row r="773" spans="1:3">
      <c r="A773" s="18" t="s">
        <v>834</v>
      </c>
      <c r="B773" s="18" t="s">
        <v>442</v>
      </c>
      <c r="C773" s="18" t="s">
        <v>499</v>
      </c>
    </row>
    <row r="774" spans="1:3">
      <c r="A774" s="18" t="s">
        <v>834</v>
      </c>
      <c r="B774" s="18" t="s">
        <v>442</v>
      </c>
      <c r="C774" s="65" t="s">
        <v>477</v>
      </c>
    </row>
    <row r="775" spans="1:3">
      <c r="A775" s="18" t="s">
        <v>834</v>
      </c>
      <c r="B775" s="18" t="s">
        <v>442</v>
      </c>
      <c r="C775" s="18" t="s">
        <v>500</v>
      </c>
    </row>
    <row r="776" spans="1:3">
      <c r="A776" s="18" t="s">
        <v>834</v>
      </c>
      <c r="B776" s="18" t="s">
        <v>442</v>
      </c>
      <c r="C776" s="18" t="s">
        <v>501</v>
      </c>
    </row>
    <row r="777" spans="1:3" ht="29">
      <c r="A777" s="18" t="s">
        <v>834</v>
      </c>
      <c r="B777" s="18" t="s">
        <v>442</v>
      </c>
      <c r="C777" s="65" t="s">
        <v>482</v>
      </c>
    </row>
    <row r="778" spans="1:3">
      <c r="A778" s="18" t="s">
        <v>836</v>
      </c>
      <c r="B778" s="18" t="s">
        <v>442</v>
      </c>
      <c r="C778" s="18" t="s">
        <v>483</v>
      </c>
    </row>
    <row r="779" spans="1:3">
      <c r="A779" s="18" t="s">
        <v>836</v>
      </c>
      <c r="B779" s="18" t="s">
        <v>426</v>
      </c>
      <c r="C779" s="18" t="s">
        <v>455</v>
      </c>
    </row>
    <row r="780" spans="1:3">
      <c r="A780" s="18" t="s">
        <v>836</v>
      </c>
      <c r="B780" s="18" t="s">
        <v>511</v>
      </c>
      <c r="C780" s="18" t="s">
        <v>576</v>
      </c>
    </row>
    <row r="781" spans="1:3" ht="72.5">
      <c r="A781" s="18" t="s">
        <v>836</v>
      </c>
      <c r="B781" s="18" t="s">
        <v>511</v>
      </c>
      <c r="C781" s="65" t="s">
        <v>837</v>
      </c>
    </row>
    <row r="782" spans="1:3" ht="43.5">
      <c r="A782" s="18" t="s">
        <v>836</v>
      </c>
      <c r="B782" s="18" t="s">
        <v>511</v>
      </c>
      <c r="C782" s="65" t="s">
        <v>571</v>
      </c>
    </row>
    <row r="783" spans="1:3">
      <c r="A783" s="18" t="s">
        <v>836</v>
      </c>
      <c r="B783" s="18" t="s">
        <v>426</v>
      </c>
      <c r="C783" s="65" t="s">
        <v>513</v>
      </c>
    </row>
    <row r="784" spans="1:3">
      <c r="A784" s="18" t="s">
        <v>836</v>
      </c>
      <c r="B784" s="18" t="s">
        <v>505</v>
      </c>
      <c r="C784" s="18" t="s">
        <v>506</v>
      </c>
    </row>
    <row r="785" spans="1:3">
      <c r="A785" s="18" t="s">
        <v>836</v>
      </c>
      <c r="B785" s="18" t="s">
        <v>505</v>
      </c>
      <c r="C785" s="65" t="s">
        <v>560</v>
      </c>
    </row>
    <row r="786" spans="1:3">
      <c r="A786" s="18" t="s">
        <v>836</v>
      </c>
      <c r="B786" s="18" t="s">
        <v>505</v>
      </c>
      <c r="C786" s="18" t="s">
        <v>561</v>
      </c>
    </row>
    <row r="787" spans="1:3">
      <c r="A787" s="18" t="s">
        <v>836</v>
      </c>
      <c r="B787" s="18" t="s">
        <v>505</v>
      </c>
      <c r="C787" s="18" t="s">
        <v>562</v>
      </c>
    </row>
    <row r="788" spans="1:3">
      <c r="A788" s="18" t="s">
        <v>836</v>
      </c>
      <c r="B788" s="18" t="s">
        <v>505</v>
      </c>
      <c r="C788" s="18" t="s">
        <v>563</v>
      </c>
    </row>
    <row r="789" spans="1:3">
      <c r="A789" s="18" t="s">
        <v>836</v>
      </c>
      <c r="B789" s="18" t="s">
        <v>505</v>
      </c>
      <c r="C789" s="18" t="s">
        <v>564</v>
      </c>
    </row>
    <row r="790" spans="1:3" ht="29">
      <c r="A790" s="18" t="s">
        <v>836</v>
      </c>
      <c r="B790" s="18" t="s">
        <v>427</v>
      </c>
      <c r="C790" s="65" t="s">
        <v>559</v>
      </c>
    </row>
    <row r="791" spans="1:3">
      <c r="A791" s="18" t="s">
        <v>836</v>
      </c>
      <c r="B791" s="18" t="s">
        <v>505</v>
      </c>
      <c r="C791" s="18" t="s">
        <v>565</v>
      </c>
    </row>
    <row r="792" spans="1:3">
      <c r="A792" s="18" t="s">
        <v>836</v>
      </c>
      <c r="B792" s="18" t="s">
        <v>505</v>
      </c>
      <c r="C792" s="65" t="s">
        <v>566</v>
      </c>
    </row>
    <row r="793" spans="1:3">
      <c r="A793" s="18" t="s">
        <v>836</v>
      </c>
      <c r="B793" s="18" t="s">
        <v>505</v>
      </c>
      <c r="C793" s="18" t="s">
        <v>567</v>
      </c>
    </row>
    <row r="794" spans="1:3" ht="87">
      <c r="A794" s="18" t="s">
        <v>836</v>
      </c>
      <c r="B794" s="18" t="s">
        <v>505</v>
      </c>
      <c r="C794" s="65" t="s">
        <v>568</v>
      </c>
    </row>
    <row r="795" spans="1:3">
      <c r="A795" s="18" t="s">
        <v>838</v>
      </c>
      <c r="B795" s="18" t="s">
        <v>426</v>
      </c>
      <c r="C795" s="18" t="s">
        <v>507</v>
      </c>
    </row>
    <row r="796" spans="1:3">
      <c r="A796" s="18" t="s">
        <v>838</v>
      </c>
      <c r="B796" s="18" t="s">
        <v>443</v>
      </c>
      <c r="C796" s="65" t="s">
        <v>484</v>
      </c>
    </row>
    <row r="797" spans="1:3">
      <c r="A797" s="18" t="s">
        <v>838</v>
      </c>
      <c r="B797" s="18" t="s">
        <v>443</v>
      </c>
      <c r="C797" s="18" t="s">
        <v>444</v>
      </c>
    </row>
    <row r="798" spans="1:3">
      <c r="A798" s="18" t="s">
        <v>838</v>
      </c>
      <c r="B798" s="18" t="s">
        <v>443</v>
      </c>
      <c r="C798" s="65" t="s">
        <v>445</v>
      </c>
    </row>
    <row r="799" spans="1:3">
      <c r="A799" s="18" t="s">
        <v>838</v>
      </c>
      <c r="B799" s="18" t="s">
        <v>443</v>
      </c>
      <c r="C799" s="18" t="s">
        <v>478</v>
      </c>
    </row>
    <row r="800" spans="1:3">
      <c r="A800" s="18" t="s">
        <v>838</v>
      </c>
      <c r="B800" s="18" t="s">
        <v>443</v>
      </c>
      <c r="C800" s="65" t="s">
        <v>649</v>
      </c>
    </row>
    <row r="801" spans="1:3">
      <c r="A801" s="18" t="s">
        <v>838</v>
      </c>
      <c r="B801" s="18" t="s">
        <v>443</v>
      </c>
      <c r="C801" s="18" t="s">
        <v>446</v>
      </c>
    </row>
    <row r="802" spans="1:3">
      <c r="A802" s="18" t="s">
        <v>838</v>
      </c>
      <c r="B802" s="18" t="s">
        <v>443</v>
      </c>
      <c r="C802" s="65" t="s">
        <v>549</v>
      </c>
    </row>
    <row r="803" spans="1:3">
      <c r="A803" s="18" t="s">
        <v>838</v>
      </c>
      <c r="B803" s="18" t="s">
        <v>443</v>
      </c>
      <c r="C803" s="18" t="s">
        <v>502</v>
      </c>
    </row>
    <row r="804" spans="1:3">
      <c r="A804" s="18" t="s">
        <v>838</v>
      </c>
      <c r="B804" s="18" t="s">
        <v>443</v>
      </c>
      <c r="C804" s="65" t="s">
        <v>577</v>
      </c>
    </row>
    <row r="805" spans="1:3">
      <c r="A805" s="18" t="s">
        <v>838</v>
      </c>
      <c r="B805" s="18" t="s">
        <v>443</v>
      </c>
      <c r="C805" s="18" t="s">
        <v>650</v>
      </c>
    </row>
    <row r="806" spans="1:3" ht="29">
      <c r="A806" s="18" t="s">
        <v>838</v>
      </c>
      <c r="B806" s="18" t="s">
        <v>443</v>
      </c>
      <c r="C806" s="65" t="s">
        <v>839</v>
      </c>
    </row>
    <row r="807" spans="1:3">
      <c r="A807" s="18" t="s">
        <v>838</v>
      </c>
      <c r="B807" s="18" t="s">
        <v>443</v>
      </c>
      <c r="C807" s="18" t="s">
        <v>578</v>
      </c>
    </row>
    <row r="808" spans="1:3">
      <c r="A808" s="18" t="s">
        <v>840</v>
      </c>
      <c r="B808" s="18" t="s">
        <v>426</v>
      </c>
      <c r="C808" s="65" t="s">
        <v>456</v>
      </c>
    </row>
    <row r="809" spans="1:3">
      <c r="A809" s="18" t="s">
        <v>840</v>
      </c>
      <c r="B809" s="18" t="s">
        <v>429</v>
      </c>
      <c r="C809" s="18" t="s">
        <v>432</v>
      </c>
    </row>
    <row r="810" spans="1:3">
      <c r="A810" s="18" t="s">
        <v>840</v>
      </c>
      <c r="B810" s="18" t="s">
        <v>429</v>
      </c>
      <c r="C810" s="18" t="s">
        <v>585</v>
      </c>
    </row>
    <row r="811" spans="1:3">
      <c r="A811" s="18" t="s">
        <v>840</v>
      </c>
      <c r="B811" s="18" t="s">
        <v>429</v>
      </c>
      <c r="C811" s="18" t="s">
        <v>841</v>
      </c>
    </row>
    <row r="812" spans="1:3">
      <c r="A812" s="18" t="s">
        <v>840</v>
      </c>
      <c r="B812" s="18" t="s">
        <v>429</v>
      </c>
      <c r="C812" s="18" t="s">
        <v>604</v>
      </c>
    </row>
    <row r="813" spans="1:3">
      <c r="A813" s="18" t="s">
        <v>840</v>
      </c>
      <c r="B813" s="18" t="s">
        <v>429</v>
      </c>
      <c r="C813" s="65" t="s">
        <v>605</v>
      </c>
    </row>
    <row r="814" spans="1:3">
      <c r="A814" s="18" t="s">
        <v>840</v>
      </c>
      <c r="B814" s="18" t="s">
        <v>429</v>
      </c>
      <c r="C814" s="18" t="s">
        <v>606</v>
      </c>
    </row>
    <row r="815" spans="1:3">
      <c r="A815" s="18" t="s">
        <v>840</v>
      </c>
      <c r="B815" s="18" t="s">
        <v>429</v>
      </c>
      <c r="C815" s="65" t="s">
        <v>607</v>
      </c>
    </row>
    <row r="816" spans="1:3">
      <c r="A816" s="18" t="s">
        <v>840</v>
      </c>
      <c r="B816" s="18" t="s">
        <v>429</v>
      </c>
      <c r="C816" s="18" t="s">
        <v>579</v>
      </c>
    </row>
    <row r="817" spans="1:3">
      <c r="A817" s="18" t="s">
        <v>840</v>
      </c>
      <c r="B817" s="18" t="s">
        <v>429</v>
      </c>
      <c r="C817" s="18" t="s">
        <v>569</v>
      </c>
    </row>
    <row r="818" spans="1:3">
      <c r="A818" s="18" t="s">
        <v>840</v>
      </c>
      <c r="B818" s="18" t="s">
        <v>429</v>
      </c>
      <c r="C818" s="18" t="s">
        <v>570</v>
      </c>
    </row>
    <row r="819" spans="1:3">
      <c r="A819" s="18" t="s">
        <v>842</v>
      </c>
      <c r="B819" s="18" t="s">
        <v>426</v>
      </c>
      <c r="C819" s="18" t="s">
        <v>430</v>
      </c>
    </row>
    <row r="820" spans="1:3">
      <c r="A820" s="18" t="s">
        <v>842</v>
      </c>
      <c r="B820" s="18" t="s">
        <v>550</v>
      </c>
      <c r="C820" s="18" t="s">
        <v>551</v>
      </c>
    </row>
    <row r="821" spans="1:3" ht="43.5">
      <c r="A821" s="18" t="s">
        <v>842</v>
      </c>
      <c r="B821" s="18" t="s">
        <v>550</v>
      </c>
      <c r="C821" s="65" t="s">
        <v>552</v>
      </c>
    </row>
    <row r="822" spans="1:3">
      <c r="A822" s="18" t="s">
        <v>842</v>
      </c>
      <c r="B822" s="18" t="s">
        <v>550</v>
      </c>
      <c r="C822" s="18" t="s">
        <v>553</v>
      </c>
    </row>
    <row r="823" spans="1:3" ht="29">
      <c r="A823" s="18" t="s">
        <v>842</v>
      </c>
      <c r="B823" s="18" t="s">
        <v>550</v>
      </c>
      <c r="C823" s="65" t="s">
        <v>554</v>
      </c>
    </row>
    <row r="824" spans="1:3">
      <c r="A824" s="18" t="s">
        <v>842</v>
      </c>
      <c r="B824" s="18" t="s">
        <v>426</v>
      </c>
      <c r="C824" s="18" t="s">
        <v>555</v>
      </c>
    </row>
    <row r="825" spans="1:3">
      <c r="A825" s="18" t="s">
        <v>842</v>
      </c>
      <c r="B825" s="18" t="s">
        <v>457</v>
      </c>
      <c r="C825" s="65" t="s">
        <v>486</v>
      </c>
    </row>
    <row r="826" spans="1:3">
      <c r="A826" s="18" t="s">
        <v>842</v>
      </c>
      <c r="B826" s="18" t="s">
        <v>428</v>
      </c>
      <c r="C826" s="18" t="s">
        <v>843</v>
      </c>
    </row>
    <row r="827" spans="1:3">
      <c r="A827" s="18" t="s">
        <v>842</v>
      </c>
      <c r="B827" s="18" t="s">
        <v>428</v>
      </c>
      <c r="C827" s="65" t="s">
        <v>844</v>
      </c>
    </row>
    <row r="828" spans="1:3">
      <c r="A828" s="18" t="s">
        <v>842</v>
      </c>
      <c r="B828" s="18" t="s">
        <v>428</v>
      </c>
      <c r="C828" s="65" t="s">
        <v>845</v>
      </c>
    </row>
    <row r="829" spans="1:3">
      <c r="A829" s="18" t="s">
        <v>842</v>
      </c>
      <c r="B829" s="18" t="s">
        <v>428</v>
      </c>
      <c r="C829" s="65" t="s">
        <v>846</v>
      </c>
    </row>
    <row r="830" spans="1:3">
      <c r="A830" s="18" t="s">
        <v>842</v>
      </c>
      <c r="B830" s="18" t="s">
        <v>428</v>
      </c>
      <c r="C830" s="65" t="s">
        <v>847</v>
      </c>
    </row>
    <row r="831" spans="1:3">
      <c r="A831" s="18" t="s">
        <v>842</v>
      </c>
      <c r="B831" s="18" t="s">
        <v>428</v>
      </c>
      <c r="C831" s="65" t="s">
        <v>848</v>
      </c>
    </row>
    <row r="832" spans="1:3">
      <c r="A832" s="18" t="s">
        <v>842</v>
      </c>
      <c r="B832" s="18" t="s">
        <v>428</v>
      </c>
      <c r="C832" s="65" t="s">
        <v>849</v>
      </c>
    </row>
    <row r="833" spans="1:3">
      <c r="A833" s="18" t="s">
        <v>842</v>
      </c>
      <c r="B833" s="18" t="s">
        <v>428</v>
      </c>
      <c r="C833" s="65" t="s">
        <v>850</v>
      </c>
    </row>
    <row r="834" spans="1:3">
      <c r="A834" s="18" t="s">
        <v>842</v>
      </c>
      <c r="B834" s="18" t="s">
        <v>428</v>
      </c>
      <c r="C834" s="65" t="s">
        <v>851</v>
      </c>
    </row>
    <row r="835" spans="1:3">
      <c r="A835" s="18" t="s">
        <v>842</v>
      </c>
      <c r="B835" s="18" t="s">
        <v>428</v>
      </c>
      <c r="C835" s="65" t="s">
        <v>852</v>
      </c>
    </row>
    <row r="836" spans="1:3">
      <c r="A836" s="18" t="s">
        <v>842</v>
      </c>
      <c r="B836" s="18" t="s">
        <v>428</v>
      </c>
      <c r="C836" s="65" t="s">
        <v>853</v>
      </c>
    </row>
    <row r="837" spans="1:3">
      <c r="A837" s="18" t="s">
        <v>842</v>
      </c>
      <c r="B837" s="18" t="s">
        <v>428</v>
      </c>
      <c r="C837" s="65" t="s">
        <v>854</v>
      </c>
    </row>
    <row r="838" spans="1:3">
      <c r="A838" s="18" t="s">
        <v>842</v>
      </c>
      <c r="B838" s="18" t="s">
        <v>428</v>
      </c>
      <c r="C838" s="65" t="s">
        <v>855</v>
      </c>
    </row>
    <row r="839" spans="1:3">
      <c r="A839" s="18" t="s">
        <v>842</v>
      </c>
      <c r="B839" s="18" t="s">
        <v>457</v>
      </c>
      <c r="C839" s="65" t="s">
        <v>591</v>
      </c>
    </row>
    <row r="840" spans="1:3">
      <c r="A840" s="18" t="s">
        <v>842</v>
      </c>
      <c r="B840" s="18" t="s">
        <v>457</v>
      </c>
      <c r="C840" s="65" t="s">
        <v>856</v>
      </c>
    </row>
    <row r="841" spans="1:3">
      <c r="A841" s="18" t="s">
        <v>842</v>
      </c>
      <c r="B841" s="18" t="s">
        <v>457</v>
      </c>
      <c r="C841" s="65" t="s">
        <v>487</v>
      </c>
    </row>
    <row r="842" spans="1:3" ht="29">
      <c r="A842" s="18" t="s">
        <v>842</v>
      </c>
      <c r="B842" s="18" t="s">
        <v>457</v>
      </c>
      <c r="C842" s="65" t="s">
        <v>488</v>
      </c>
    </row>
    <row r="843" spans="1:3">
      <c r="A843" s="18" t="s">
        <v>857</v>
      </c>
      <c r="B843" s="18" t="s">
        <v>457</v>
      </c>
      <c r="C843" s="65" t="s">
        <v>489</v>
      </c>
    </row>
    <row r="844" spans="1:3" ht="29">
      <c r="A844" s="18" t="s">
        <v>857</v>
      </c>
      <c r="B844" s="18" t="s">
        <v>457</v>
      </c>
      <c r="C844" s="65" t="s">
        <v>490</v>
      </c>
    </row>
    <row r="845" spans="1:3">
      <c r="A845" s="18" t="s">
        <v>857</v>
      </c>
      <c r="B845" s="18" t="s">
        <v>457</v>
      </c>
      <c r="C845" s="65" t="s">
        <v>492</v>
      </c>
    </row>
    <row r="846" spans="1:3" ht="29">
      <c r="A846" s="18" t="s">
        <v>857</v>
      </c>
      <c r="B846" s="18" t="s">
        <v>457</v>
      </c>
      <c r="C846" s="65" t="s">
        <v>493</v>
      </c>
    </row>
    <row r="847" spans="1:3">
      <c r="A847" s="18" t="s">
        <v>857</v>
      </c>
      <c r="B847" s="18" t="s">
        <v>457</v>
      </c>
      <c r="C847" s="65" t="s">
        <v>494</v>
      </c>
    </row>
    <row r="848" spans="1:3" ht="29">
      <c r="A848" s="18" t="s">
        <v>857</v>
      </c>
      <c r="B848" s="18" t="s">
        <v>457</v>
      </c>
      <c r="C848" s="65" t="s">
        <v>495</v>
      </c>
    </row>
    <row r="849" spans="1:3">
      <c r="A849" s="18" t="s">
        <v>857</v>
      </c>
      <c r="B849" s="18" t="s">
        <v>457</v>
      </c>
      <c r="C849" s="18" t="s">
        <v>496</v>
      </c>
    </row>
    <row r="850" spans="1:3" ht="29">
      <c r="A850" s="18" t="s">
        <v>857</v>
      </c>
      <c r="B850" s="18" t="s">
        <v>457</v>
      </c>
      <c r="C850" s="65" t="s">
        <v>497</v>
      </c>
    </row>
    <row r="851" spans="1:3">
      <c r="A851" s="18" t="s">
        <v>857</v>
      </c>
      <c r="B851" s="18" t="s">
        <v>457</v>
      </c>
      <c r="C851" s="18" t="s">
        <v>503</v>
      </c>
    </row>
    <row r="852" spans="1:3" ht="29">
      <c r="A852" s="18" t="s">
        <v>857</v>
      </c>
      <c r="B852" s="18" t="s">
        <v>457</v>
      </c>
      <c r="C852" s="65" t="s">
        <v>504</v>
      </c>
    </row>
    <row r="853" spans="1:3">
      <c r="A853" s="18" t="s">
        <v>857</v>
      </c>
      <c r="B853" s="18" t="s">
        <v>457</v>
      </c>
      <c r="C853" s="18" t="s">
        <v>696</v>
      </c>
    </row>
    <row r="854" spans="1:3" ht="29">
      <c r="A854" s="18" t="s">
        <v>857</v>
      </c>
      <c r="B854" s="18" t="s">
        <v>457</v>
      </c>
      <c r="C854" s="65" t="s">
        <v>697</v>
      </c>
    </row>
    <row r="855" spans="1:3">
      <c r="A855" s="18" t="s">
        <v>857</v>
      </c>
      <c r="B855" s="18" t="s">
        <v>457</v>
      </c>
      <c r="C855" s="18" t="s">
        <v>574</v>
      </c>
    </row>
    <row r="856" spans="1:3">
      <c r="A856" s="18" t="s">
        <v>858</v>
      </c>
      <c r="B856" s="18" t="s">
        <v>426</v>
      </c>
      <c r="C856" s="18" t="s">
        <v>458</v>
      </c>
    </row>
    <row r="857" spans="1:3">
      <c r="A857" s="18" t="s">
        <v>858</v>
      </c>
      <c r="B857" s="18" t="s">
        <v>425</v>
      </c>
      <c r="C857" s="18" t="s">
        <v>491</v>
      </c>
    </row>
    <row r="858" spans="1:3">
      <c r="A858" s="18" t="s">
        <v>858</v>
      </c>
      <c r="B858" s="18" t="s">
        <v>425</v>
      </c>
      <c r="C858" s="65" t="s">
        <v>672</v>
      </c>
    </row>
    <row r="859" spans="1:3">
      <c r="A859" s="18" t="s">
        <v>859</v>
      </c>
      <c r="B859" s="18" t="s">
        <v>426</v>
      </c>
      <c r="C859" s="18" t="s">
        <v>459</v>
      </c>
    </row>
    <row r="860" spans="1:3">
      <c r="A860" s="18" t="s">
        <v>859</v>
      </c>
      <c r="B860" s="18" t="s">
        <v>426</v>
      </c>
      <c r="C860" s="18" t="s">
        <v>460</v>
      </c>
    </row>
    <row r="861" spans="1:3">
      <c r="A861" s="18" t="s">
        <v>860</v>
      </c>
      <c r="B861" s="18" t="s">
        <v>426</v>
      </c>
      <c r="C861" s="18" t="s">
        <v>861</v>
      </c>
    </row>
    <row r="862" spans="1:3">
      <c r="A862" s="18" t="s">
        <v>862</v>
      </c>
      <c r="B862" s="18" t="s">
        <v>427</v>
      </c>
      <c r="C862" s="18" t="s">
        <v>863</v>
      </c>
    </row>
    <row r="863" spans="1:3">
      <c r="A863" s="18" t="s">
        <v>862</v>
      </c>
      <c r="B863" s="18" t="s">
        <v>427</v>
      </c>
      <c r="C863" s="18" t="s">
        <v>864</v>
      </c>
    </row>
    <row r="864" spans="1:3">
      <c r="A864" s="18" t="s">
        <v>862</v>
      </c>
      <c r="B864" s="18" t="s">
        <v>426</v>
      </c>
      <c r="C864" s="18" t="s">
        <v>865</v>
      </c>
    </row>
    <row r="865" spans="1:3">
      <c r="A865" s="18" t="s">
        <v>862</v>
      </c>
      <c r="B865" s="18" t="s">
        <v>428</v>
      </c>
      <c r="C865" s="65" t="s">
        <v>866</v>
      </c>
    </row>
    <row r="866" spans="1:3">
      <c r="A866" s="18" t="s">
        <v>867</v>
      </c>
      <c r="B866" s="18" t="s">
        <v>426</v>
      </c>
      <c r="C866" s="18" t="s">
        <v>868</v>
      </c>
    </row>
    <row r="867" spans="1:3">
      <c r="A867" s="18" t="s">
        <v>867</v>
      </c>
      <c r="B867" s="18" t="s">
        <v>869</v>
      </c>
      <c r="C867" s="18" t="s">
        <v>870</v>
      </c>
    </row>
    <row r="868" spans="1:3">
      <c r="A868" s="18" t="s">
        <v>867</v>
      </c>
      <c r="B868" s="18" t="s">
        <v>427</v>
      </c>
      <c r="C868" s="18" t="s">
        <v>863</v>
      </c>
    </row>
    <row r="869" spans="1:3">
      <c r="A869" s="18" t="s">
        <v>867</v>
      </c>
      <c r="B869" s="18" t="s">
        <v>427</v>
      </c>
      <c r="C869" s="18" t="s">
        <v>864</v>
      </c>
    </row>
    <row r="870" spans="1:3">
      <c r="A870" s="18" t="s">
        <v>867</v>
      </c>
      <c r="B870" s="18" t="s">
        <v>427</v>
      </c>
      <c r="C870" s="18" t="s">
        <v>871</v>
      </c>
    </row>
    <row r="871" spans="1:3">
      <c r="A871" s="18" t="s">
        <v>867</v>
      </c>
      <c r="B871" s="18" t="s">
        <v>428</v>
      </c>
      <c r="C871" s="18" t="s">
        <v>872</v>
      </c>
    </row>
    <row r="872" spans="1:3">
      <c r="A872" s="18" t="s">
        <v>873</v>
      </c>
      <c r="B872" s="18" t="s">
        <v>874</v>
      </c>
      <c r="C872" s="18" t="s">
        <v>875</v>
      </c>
    </row>
    <row r="873" spans="1:3">
      <c r="A873" s="18" t="s">
        <v>873</v>
      </c>
      <c r="B873" s="18" t="s">
        <v>874</v>
      </c>
      <c r="C873" s="18" t="s">
        <v>876</v>
      </c>
    </row>
    <row r="874" spans="1:3">
      <c r="A874" s="18" t="s">
        <v>873</v>
      </c>
      <c r="B874" s="18" t="s">
        <v>874</v>
      </c>
      <c r="C874" s="18" t="s">
        <v>877</v>
      </c>
    </row>
    <row r="875" spans="1:3">
      <c r="A875" s="18" t="s">
        <v>873</v>
      </c>
      <c r="B875" s="18" t="s">
        <v>874</v>
      </c>
      <c r="C875" s="18" t="s">
        <v>878</v>
      </c>
    </row>
    <row r="876" spans="1:3">
      <c r="A876" s="18" t="s">
        <v>879</v>
      </c>
      <c r="B876" s="18" t="s">
        <v>874</v>
      </c>
      <c r="C876" s="65" t="s">
        <v>880</v>
      </c>
    </row>
    <row r="877" spans="1:3">
      <c r="A877" s="18" t="s">
        <v>879</v>
      </c>
      <c r="B877" s="18" t="s">
        <v>874</v>
      </c>
      <c r="C877" s="18" t="s">
        <v>881</v>
      </c>
    </row>
    <row r="878" spans="1:3">
      <c r="A878" s="18" t="s">
        <v>879</v>
      </c>
      <c r="B878" s="18" t="s">
        <v>427</v>
      </c>
      <c r="C878" s="65" t="s">
        <v>882</v>
      </c>
    </row>
    <row r="879" spans="1:3">
      <c r="A879" s="18" t="s">
        <v>879</v>
      </c>
      <c r="B879" s="18" t="s">
        <v>869</v>
      </c>
      <c r="C879" s="18" t="s">
        <v>884</v>
      </c>
    </row>
    <row r="880" spans="1:3">
      <c r="A880" s="18" t="s">
        <v>885</v>
      </c>
      <c r="B880" s="18" t="s">
        <v>426</v>
      </c>
      <c r="C880" s="18" t="s">
        <v>886</v>
      </c>
    </row>
    <row r="881" spans="1:3">
      <c r="A881" s="18" t="s">
        <v>885</v>
      </c>
      <c r="B881" s="18" t="s">
        <v>428</v>
      </c>
      <c r="C881" s="18" t="s">
        <v>872</v>
      </c>
    </row>
    <row r="882" spans="1:3">
      <c r="A882" s="18" t="s">
        <v>887</v>
      </c>
      <c r="B882" s="18" t="s">
        <v>426</v>
      </c>
      <c r="C882" s="18" t="s">
        <v>888</v>
      </c>
    </row>
    <row r="883" spans="1:3">
      <c r="A883" s="18" t="s">
        <v>887</v>
      </c>
      <c r="B883" s="18" t="s">
        <v>426</v>
      </c>
      <c r="C883" s="65" t="s">
        <v>889</v>
      </c>
    </row>
    <row r="884" spans="1:3">
      <c r="A884" s="18" t="s">
        <v>887</v>
      </c>
      <c r="B884" s="18" t="s">
        <v>426</v>
      </c>
      <c r="C884" s="18" t="s">
        <v>890</v>
      </c>
    </row>
    <row r="885" spans="1:3">
      <c r="A885" s="18" t="s">
        <v>891</v>
      </c>
      <c r="B885" s="18" t="s">
        <v>426</v>
      </c>
      <c r="C885" s="18" t="s">
        <v>451</v>
      </c>
    </row>
    <row r="886" spans="1:3">
      <c r="A886" s="18" t="s">
        <v>891</v>
      </c>
      <c r="B886" s="18" t="s">
        <v>428</v>
      </c>
      <c r="C886" s="18" t="s">
        <v>892</v>
      </c>
    </row>
    <row r="887" spans="1:3">
      <c r="A887" s="18" t="s">
        <v>891</v>
      </c>
      <c r="B887" s="18" t="s">
        <v>473</v>
      </c>
      <c r="C887" s="18" t="s">
        <v>893</v>
      </c>
    </row>
    <row r="888" spans="1:3">
      <c r="A888" s="18" t="s">
        <v>891</v>
      </c>
      <c r="B888" s="18" t="s">
        <v>473</v>
      </c>
      <c r="C888" s="18" t="s">
        <v>575</v>
      </c>
    </row>
    <row r="889" spans="1:3">
      <c r="A889" s="18" t="s">
        <v>891</v>
      </c>
      <c r="B889" s="18" t="s">
        <v>473</v>
      </c>
      <c r="C889" s="18" t="s">
        <v>474</v>
      </c>
    </row>
    <row r="890" spans="1:3">
      <c r="A890" s="18" t="s">
        <v>891</v>
      </c>
      <c r="B890" s="18" t="s">
        <v>473</v>
      </c>
      <c r="C890" s="18" t="s">
        <v>516</v>
      </c>
    </row>
    <row r="891" spans="1:3">
      <c r="A891" s="18" t="s">
        <v>891</v>
      </c>
      <c r="B891" s="18" t="s">
        <v>426</v>
      </c>
      <c r="C891" s="18" t="s">
        <v>498</v>
      </c>
    </row>
    <row r="892" spans="1:3">
      <c r="A892" s="18" t="s">
        <v>894</v>
      </c>
      <c r="B892" s="18" t="s">
        <v>426</v>
      </c>
      <c r="C892" s="18" t="s">
        <v>431</v>
      </c>
    </row>
    <row r="893" spans="1:3">
      <c r="A893" s="18" t="s">
        <v>895</v>
      </c>
      <c r="B893" s="18" t="s">
        <v>426</v>
      </c>
      <c r="C893" s="18" t="s">
        <v>452</v>
      </c>
    </row>
    <row r="894" spans="1:3">
      <c r="A894" s="18" t="s">
        <v>896</v>
      </c>
      <c r="B894" s="18" t="s">
        <v>426</v>
      </c>
      <c r="C894" s="65" t="s">
        <v>546</v>
      </c>
    </row>
    <row r="895" spans="1:3">
      <c r="A895" s="18" t="s">
        <v>896</v>
      </c>
      <c r="B895" s="18" t="s">
        <v>465</v>
      </c>
      <c r="C895" s="18" t="s">
        <v>642</v>
      </c>
    </row>
    <row r="896" spans="1:3">
      <c r="A896" s="18" t="s">
        <v>896</v>
      </c>
      <c r="B896" s="18" t="s">
        <v>426</v>
      </c>
      <c r="C896" s="65" t="s">
        <v>466</v>
      </c>
    </row>
    <row r="897" spans="1:3">
      <c r="A897" s="18" t="s">
        <v>896</v>
      </c>
      <c r="B897" s="18" t="s">
        <v>426</v>
      </c>
      <c r="C897" s="18" t="s">
        <v>453</v>
      </c>
    </row>
    <row r="898" spans="1:3">
      <c r="A898" s="18" t="s">
        <v>897</v>
      </c>
      <c r="B898" s="18" t="s">
        <v>426</v>
      </c>
      <c r="C898" s="18" t="s">
        <v>454</v>
      </c>
    </row>
    <row r="899" spans="1:3" ht="29">
      <c r="A899" s="18" t="s">
        <v>897</v>
      </c>
      <c r="B899" s="18" t="s">
        <v>461</v>
      </c>
      <c r="C899" s="65" t="s">
        <v>898</v>
      </c>
    </row>
    <row r="900" spans="1:3">
      <c r="A900" s="18" t="s">
        <v>897</v>
      </c>
      <c r="B900" s="18" t="s">
        <v>426</v>
      </c>
      <c r="C900" s="18" t="s">
        <v>462</v>
      </c>
    </row>
    <row r="901" spans="1:3">
      <c r="A901" s="18" t="s">
        <v>897</v>
      </c>
      <c r="B901" s="18" t="s">
        <v>442</v>
      </c>
      <c r="C901" s="18" t="s">
        <v>481</v>
      </c>
    </row>
    <row r="902" spans="1:3">
      <c r="A902" s="18" t="s">
        <v>897</v>
      </c>
      <c r="B902" s="18" t="s">
        <v>442</v>
      </c>
      <c r="C902" s="18" t="s">
        <v>499</v>
      </c>
    </row>
    <row r="903" spans="1:3">
      <c r="A903" s="18" t="s">
        <v>897</v>
      </c>
      <c r="B903" s="18" t="s">
        <v>442</v>
      </c>
      <c r="C903" s="18" t="s">
        <v>477</v>
      </c>
    </row>
    <row r="904" spans="1:3">
      <c r="A904" s="18" t="s">
        <v>897</v>
      </c>
      <c r="B904" s="18" t="s">
        <v>442</v>
      </c>
      <c r="C904" s="18" t="s">
        <v>500</v>
      </c>
    </row>
    <row r="905" spans="1:3">
      <c r="A905" s="18" t="s">
        <v>897</v>
      </c>
      <c r="B905" s="18" t="s">
        <v>442</v>
      </c>
      <c r="C905" s="18" t="s">
        <v>501</v>
      </c>
    </row>
    <row r="906" spans="1:3" ht="29">
      <c r="A906" s="18" t="s">
        <v>899</v>
      </c>
      <c r="B906" s="18" t="s">
        <v>442</v>
      </c>
      <c r="C906" s="65" t="s">
        <v>482</v>
      </c>
    </row>
    <row r="907" spans="1:3">
      <c r="A907" s="18" t="s">
        <v>900</v>
      </c>
      <c r="B907" s="18" t="s">
        <v>442</v>
      </c>
      <c r="C907" s="18" t="s">
        <v>483</v>
      </c>
    </row>
    <row r="908" spans="1:3">
      <c r="A908" s="18" t="s">
        <v>900</v>
      </c>
      <c r="B908" s="18" t="s">
        <v>426</v>
      </c>
      <c r="C908" s="18" t="s">
        <v>455</v>
      </c>
    </row>
    <row r="909" spans="1:3">
      <c r="A909" s="18" t="s">
        <v>900</v>
      </c>
      <c r="B909" s="18" t="s">
        <v>511</v>
      </c>
      <c r="C909" s="18" t="s">
        <v>581</v>
      </c>
    </row>
    <row r="910" spans="1:3" ht="72.5">
      <c r="A910" s="18" t="s">
        <v>900</v>
      </c>
      <c r="B910" s="18" t="s">
        <v>511</v>
      </c>
      <c r="C910" s="65" t="s">
        <v>901</v>
      </c>
    </row>
    <row r="911" spans="1:3" ht="43.5">
      <c r="A911" s="18" t="s">
        <v>900</v>
      </c>
      <c r="B911" s="18" t="s">
        <v>511</v>
      </c>
      <c r="C911" s="65" t="s">
        <v>571</v>
      </c>
    </row>
    <row r="912" spans="1:3">
      <c r="A912" s="18" t="s">
        <v>900</v>
      </c>
      <c r="B912" s="18" t="s">
        <v>426</v>
      </c>
      <c r="C912" s="18" t="s">
        <v>513</v>
      </c>
    </row>
    <row r="913" spans="1:3">
      <c r="A913" s="18" t="s">
        <v>900</v>
      </c>
      <c r="B913" s="18" t="s">
        <v>505</v>
      </c>
      <c r="C913" s="18" t="s">
        <v>506</v>
      </c>
    </row>
    <row r="914" spans="1:3">
      <c r="A914" s="18" t="s">
        <v>900</v>
      </c>
      <c r="B914" s="18" t="s">
        <v>505</v>
      </c>
      <c r="C914" s="18" t="s">
        <v>902</v>
      </c>
    </row>
    <row r="915" spans="1:3">
      <c r="A915" s="18" t="s">
        <v>900</v>
      </c>
      <c r="B915" s="18" t="s">
        <v>505</v>
      </c>
      <c r="C915" s="18" t="s">
        <v>903</v>
      </c>
    </row>
    <row r="916" spans="1:3">
      <c r="A916" s="18" t="s">
        <v>900</v>
      </c>
      <c r="B916" s="18" t="s">
        <v>505</v>
      </c>
      <c r="C916" s="18" t="s">
        <v>904</v>
      </c>
    </row>
    <row r="917" spans="1:3">
      <c r="A917" s="18" t="s">
        <v>900</v>
      </c>
      <c r="B917" s="18" t="s">
        <v>505</v>
      </c>
      <c r="C917" s="18" t="s">
        <v>905</v>
      </c>
    </row>
    <row r="918" spans="1:3">
      <c r="A918" s="18" t="s">
        <v>900</v>
      </c>
      <c r="B918" s="18" t="s">
        <v>505</v>
      </c>
      <c r="C918" s="18" t="s">
        <v>906</v>
      </c>
    </row>
    <row r="919" spans="1:3" ht="29">
      <c r="A919" s="18" t="s">
        <v>900</v>
      </c>
      <c r="B919" s="18" t="s">
        <v>427</v>
      </c>
      <c r="C919" s="65" t="s">
        <v>864</v>
      </c>
    </row>
    <row r="920" spans="1:3">
      <c r="A920" s="18" t="s">
        <v>900</v>
      </c>
      <c r="B920" s="18" t="s">
        <v>505</v>
      </c>
      <c r="C920" s="18" t="s">
        <v>565</v>
      </c>
    </row>
    <row r="921" spans="1:3">
      <c r="A921" s="18" t="s">
        <v>900</v>
      </c>
      <c r="B921" s="18" t="s">
        <v>505</v>
      </c>
      <c r="C921" s="65" t="s">
        <v>907</v>
      </c>
    </row>
    <row r="922" spans="1:3">
      <c r="A922" s="18" t="s">
        <v>900</v>
      </c>
      <c r="B922" s="18" t="s">
        <v>505</v>
      </c>
      <c r="C922" s="18" t="s">
        <v>908</v>
      </c>
    </row>
    <row r="923" spans="1:3" ht="87">
      <c r="A923" s="18" t="s">
        <v>900</v>
      </c>
      <c r="B923" s="18" t="s">
        <v>505</v>
      </c>
      <c r="C923" s="65" t="s">
        <v>909</v>
      </c>
    </row>
    <row r="924" spans="1:3">
      <c r="A924" s="18" t="s">
        <v>910</v>
      </c>
      <c r="B924" s="18" t="s">
        <v>426</v>
      </c>
      <c r="C924" s="18" t="s">
        <v>507</v>
      </c>
    </row>
    <row r="925" spans="1:3">
      <c r="A925" s="18" t="s">
        <v>910</v>
      </c>
      <c r="B925" s="18" t="s">
        <v>443</v>
      </c>
      <c r="C925" s="18" t="s">
        <v>484</v>
      </c>
    </row>
    <row r="926" spans="1:3">
      <c r="A926" s="18" t="s">
        <v>910</v>
      </c>
      <c r="B926" s="18" t="s">
        <v>443</v>
      </c>
      <c r="C926" s="18" t="s">
        <v>444</v>
      </c>
    </row>
    <row r="927" spans="1:3">
      <c r="A927" s="18" t="s">
        <v>910</v>
      </c>
      <c r="B927" s="18" t="s">
        <v>443</v>
      </c>
      <c r="C927" s="18" t="s">
        <v>445</v>
      </c>
    </row>
    <row r="928" spans="1:3">
      <c r="A928" s="18" t="s">
        <v>910</v>
      </c>
      <c r="B928" s="18" t="s">
        <v>443</v>
      </c>
      <c r="C928" s="18" t="s">
        <v>478</v>
      </c>
    </row>
    <row r="929" spans="1:3">
      <c r="A929" s="18" t="s">
        <v>910</v>
      </c>
      <c r="B929" s="18" t="s">
        <v>443</v>
      </c>
      <c r="C929" s="18" t="s">
        <v>649</v>
      </c>
    </row>
    <row r="930" spans="1:3">
      <c r="A930" s="18" t="s">
        <v>910</v>
      </c>
      <c r="B930" s="18" t="s">
        <v>443</v>
      </c>
      <c r="C930" s="18" t="s">
        <v>446</v>
      </c>
    </row>
    <row r="931" spans="1:3">
      <c r="A931" s="18" t="s">
        <v>910</v>
      </c>
      <c r="B931" s="18" t="s">
        <v>443</v>
      </c>
      <c r="C931" s="18" t="s">
        <v>549</v>
      </c>
    </row>
    <row r="932" spans="1:3">
      <c r="A932" s="18" t="s">
        <v>910</v>
      </c>
      <c r="B932" s="18" t="s">
        <v>443</v>
      </c>
      <c r="C932" s="65" t="s">
        <v>502</v>
      </c>
    </row>
    <row r="933" spans="1:3">
      <c r="A933" s="18" t="s">
        <v>910</v>
      </c>
      <c r="B933" s="18" t="s">
        <v>443</v>
      </c>
      <c r="C933" s="18" t="s">
        <v>577</v>
      </c>
    </row>
    <row r="934" spans="1:3" ht="58">
      <c r="A934" s="18" t="s">
        <v>910</v>
      </c>
      <c r="B934" s="18" t="s">
        <v>443</v>
      </c>
      <c r="C934" s="65" t="s">
        <v>650</v>
      </c>
    </row>
    <row r="935" spans="1:3" ht="29">
      <c r="A935" s="18" t="s">
        <v>910</v>
      </c>
      <c r="B935" s="18" t="s">
        <v>443</v>
      </c>
      <c r="C935" s="65" t="s">
        <v>911</v>
      </c>
    </row>
    <row r="936" spans="1:3">
      <c r="A936" s="18" t="s">
        <v>910</v>
      </c>
      <c r="B936" s="18" t="s">
        <v>443</v>
      </c>
      <c r="C936" s="65" t="s">
        <v>578</v>
      </c>
    </row>
    <row r="937" spans="1:3">
      <c r="A937" s="18" t="s">
        <v>912</v>
      </c>
      <c r="B937" s="18" t="s">
        <v>426</v>
      </c>
      <c r="C937" s="18" t="s">
        <v>456</v>
      </c>
    </row>
    <row r="938" spans="1:3">
      <c r="A938" s="18" t="s">
        <v>912</v>
      </c>
      <c r="B938" s="18" t="s">
        <v>429</v>
      </c>
      <c r="C938" s="65" t="s">
        <v>432</v>
      </c>
    </row>
    <row r="939" spans="1:3">
      <c r="A939" s="18" t="s">
        <v>912</v>
      </c>
      <c r="B939" s="18" t="s">
        <v>429</v>
      </c>
      <c r="C939" s="18" t="s">
        <v>585</v>
      </c>
    </row>
    <row r="940" spans="1:3">
      <c r="A940" s="18" t="s">
        <v>912</v>
      </c>
      <c r="B940" s="18" t="s">
        <v>429</v>
      </c>
      <c r="C940" s="65" t="s">
        <v>514</v>
      </c>
    </row>
    <row r="941" spans="1:3">
      <c r="A941" s="18" t="s">
        <v>912</v>
      </c>
      <c r="B941" s="18" t="s">
        <v>429</v>
      </c>
      <c r="C941" s="18" t="s">
        <v>586</v>
      </c>
    </row>
    <row r="942" spans="1:3">
      <c r="A942" s="18" t="s">
        <v>912</v>
      </c>
      <c r="B942" s="18" t="s">
        <v>429</v>
      </c>
      <c r="C942" s="65" t="s">
        <v>587</v>
      </c>
    </row>
    <row r="943" spans="1:3">
      <c r="A943" s="18" t="s">
        <v>912</v>
      </c>
      <c r="B943" s="18" t="s">
        <v>429</v>
      </c>
      <c r="C943" s="18" t="s">
        <v>588</v>
      </c>
    </row>
    <row r="944" spans="1:3">
      <c r="A944" s="18" t="s">
        <v>912</v>
      </c>
      <c r="B944" s="18" t="s">
        <v>429</v>
      </c>
      <c r="C944" s="65" t="s">
        <v>589</v>
      </c>
    </row>
    <row r="945" spans="1:3">
      <c r="A945" s="18" t="s">
        <v>912</v>
      </c>
      <c r="B945" s="18" t="s">
        <v>429</v>
      </c>
      <c r="C945" s="18" t="s">
        <v>579</v>
      </c>
    </row>
    <row r="946" spans="1:3">
      <c r="A946" s="18" t="s">
        <v>912</v>
      </c>
      <c r="B946" s="18" t="s">
        <v>429</v>
      </c>
      <c r="C946" s="65" t="s">
        <v>569</v>
      </c>
    </row>
    <row r="947" spans="1:3">
      <c r="A947" s="18" t="s">
        <v>912</v>
      </c>
      <c r="B947" s="18" t="s">
        <v>429</v>
      </c>
      <c r="C947" s="18" t="s">
        <v>570</v>
      </c>
    </row>
    <row r="948" spans="1:3">
      <c r="A948" s="18" t="s">
        <v>913</v>
      </c>
      <c r="B948" s="18" t="s">
        <v>426</v>
      </c>
      <c r="C948" s="18" t="s">
        <v>430</v>
      </c>
    </row>
    <row r="949" spans="1:3">
      <c r="A949" s="18" t="s">
        <v>913</v>
      </c>
      <c r="B949" s="18" t="s">
        <v>550</v>
      </c>
      <c r="C949" s="18" t="s">
        <v>551</v>
      </c>
    </row>
    <row r="950" spans="1:3" ht="43.5">
      <c r="A950" s="18" t="s">
        <v>913</v>
      </c>
      <c r="B950" s="18" t="s">
        <v>550</v>
      </c>
      <c r="C950" s="65" t="s">
        <v>552</v>
      </c>
    </row>
    <row r="951" spans="1:3" ht="29">
      <c r="A951" s="18" t="s">
        <v>914</v>
      </c>
      <c r="B951" s="18" t="s">
        <v>550</v>
      </c>
      <c r="C951" s="65" t="s">
        <v>553</v>
      </c>
    </row>
    <row r="952" spans="1:3" ht="29">
      <c r="A952" s="18" t="s">
        <v>914</v>
      </c>
      <c r="B952" s="18" t="s">
        <v>550</v>
      </c>
      <c r="C952" s="65" t="s">
        <v>554</v>
      </c>
    </row>
    <row r="953" spans="1:3">
      <c r="A953" s="18" t="s">
        <v>914</v>
      </c>
      <c r="B953" s="18" t="s">
        <v>426</v>
      </c>
      <c r="C953" s="65" t="s">
        <v>555</v>
      </c>
    </row>
    <row r="954" spans="1:3">
      <c r="A954" s="18" t="s">
        <v>914</v>
      </c>
      <c r="B954" s="18" t="s">
        <v>457</v>
      </c>
      <c r="C954" s="18" t="s">
        <v>486</v>
      </c>
    </row>
    <row r="955" spans="1:3">
      <c r="A955" s="18" t="s">
        <v>914</v>
      </c>
      <c r="B955" s="18" t="s">
        <v>428</v>
      </c>
      <c r="C955" s="18" t="s">
        <v>915</v>
      </c>
    </row>
    <row r="956" spans="1:3">
      <c r="A956" s="18" t="s">
        <v>914</v>
      </c>
      <c r="B956" s="18" t="s">
        <v>428</v>
      </c>
      <c r="C956" s="18" t="s">
        <v>916</v>
      </c>
    </row>
    <row r="957" spans="1:3">
      <c r="A957" s="18" t="s">
        <v>914</v>
      </c>
      <c r="B957" s="18" t="s">
        <v>428</v>
      </c>
      <c r="C957" s="18" t="s">
        <v>917</v>
      </c>
    </row>
    <row r="958" spans="1:3">
      <c r="A958" s="18" t="s">
        <v>914</v>
      </c>
      <c r="B958" s="18" t="s">
        <v>428</v>
      </c>
      <c r="C958" s="18" t="s">
        <v>918</v>
      </c>
    </row>
    <row r="959" spans="1:3">
      <c r="A959" s="18" t="s">
        <v>914</v>
      </c>
      <c r="B959" s="18" t="s">
        <v>428</v>
      </c>
      <c r="C959" s="18" t="s">
        <v>919</v>
      </c>
    </row>
    <row r="960" spans="1:3">
      <c r="A960" s="18" t="s">
        <v>914</v>
      </c>
      <c r="B960" s="18" t="s">
        <v>428</v>
      </c>
      <c r="C960" s="18" t="s">
        <v>920</v>
      </c>
    </row>
    <row r="961" spans="1:3">
      <c r="A961" s="18" t="s">
        <v>914</v>
      </c>
      <c r="B961" s="18" t="s">
        <v>428</v>
      </c>
      <c r="C961" s="65" t="s">
        <v>921</v>
      </c>
    </row>
    <row r="962" spans="1:3">
      <c r="A962" s="18" t="s">
        <v>914</v>
      </c>
      <c r="B962" s="18" t="s">
        <v>428</v>
      </c>
      <c r="C962" s="65" t="s">
        <v>922</v>
      </c>
    </row>
    <row r="963" spans="1:3">
      <c r="A963" s="18" t="s">
        <v>914</v>
      </c>
      <c r="B963" s="18" t="s">
        <v>428</v>
      </c>
      <c r="C963" s="65" t="s">
        <v>923</v>
      </c>
    </row>
    <row r="964" spans="1:3">
      <c r="A964" s="18" t="s">
        <v>914</v>
      </c>
      <c r="B964" s="18" t="s">
        <v>428</v>
      </c>
      <c r="C964" s="18" t="s">
        <v>924</v>
      </c>
    </row>
    <row r="965" spans="1:3">
      <c r="A965" s="18" t="s">
        <v>914</v>
      </c>
      <c r="B965" s="18" t="s">
        <v>428</v>
      </c>
      <c r="C965" s="65" t="s">
        <v>925</v>
      </c>
    </row>
    <row r="966" spans="1:3">
      <c r="A966" s="18" t="s">
        <v>914</v>
      </c>
      <c r="B966" s="18" t="s">
        <v>428</v>
      </c>
      <c r="C966" s="18" t="s">
        <v>926</v>
      </c>
    </row>
    <row r="967" spans="1:3">
      <c r="A967" s="18" t="s">
        <v>914</v>
      </c>
      <c r="B967" s="18" t="s">
        <v>428</v>
      </c>
      <c r="C967" s="65" t="s">
        <v>927</v>
      </c>
    </row>
    <row r="968" spans="1:3">
      <c r="A968" s="18" t="s">
        <v>914</v>
      </c>
      <c r="B968" s="18" t="s">
        <v>457</v>
      </c>
      <c r="C968" s="18" t="s">
        <v>591</v>
      </c>
    </row>
    <row r="969" spans="1:3">
      <c r="A969" s="18" t="s">
        <v>914</v>
      </c>
      <c r="B969" s="18" t="s">
        <v>457</v>
      </c>
      <c r="C969" s="65" t="s">
        <v>928</v>
      </c>
    </row>
    <row r="970" spans="1:3">
      <c r="A970" s="18" t="s">
        <v>914</v>
      </c>
      <c r="B970" s="18" t="s">
        <v>457</v>
      </c>
      <c r="C970" s="18" t="s">
        <v>487</v>
      </c>
    </row>
    <row r="971" spans="1:3" ht="29">
      <c r="A971" s="18" t="s">
        <v>914</v>
      </c>
      <c r="B971" s="18" t="s">
        <v>457</v>
      </c>
      <c r="C971" s="65" t="s">
        <v>488</v>
      </c>
    </row>
    <row r="972" spans="1:3">
      <c r="A972" s="18" t="s">
        <v>914</v>
      </c>
      <c r="B972" s="18" t="s">
        <v>457</v>
      </c>
      <c r="C972" s="18" t="s">
        <v>489</v>
      </c>
    </row>
    <row r="973" spans="1:3" ht="29">
      <c r="A973" s="18" t="s">
        <v>914</v>
      </c>
      <c r="B973" s="18" t="s">
        <v>457</v>
      </c>
      <c r="C973" s="65" t="s">
        <v>490</v>
      </c>
    </row>
    <row r="974" spans="1:3">
      <c r="A974" s="18" t="s">
        <v>914</v>
      </c>
      <c r="B974" s="18" t="s">
        <v>457</v>
      </c>
      <c r="C974" s="18" t="s">
        <v>492</v>
      </c>
    </row>
    <row r="975" spans="1:3" ht="29">
      <c r="A975" s="18" t="s">
        <v>914</v>
      </c>
      <c r="B975" s="18" t="s">
        <v>457</v>
      </c>
      <c r="C975" s="65" t="s">
        <v>493</v>
      </c>
    </row>
    <row r="976" spans="1:3">
      <c r="A976" s="18" t="s">
        <v>914</v>
      </c>
      <c r="B976" s="18" t="s">
        <v>457</v>
      </c>
      <c r="C976" s="18" t="s">
        <v>494</v>
      </c>
    </row>
    <row r="977" spans="1:3" ht="29">
      <c r="A977" s="18" t="s">
        <v>914</v>
      </c>
      <c r="B977" s="18" t="s">
        <v>457</v>
      </c>
      <c r="C977" s="65" t="s">
        <v>495</v>
      </c>
    </row>
    <row r="978" spans="1:3">
      <c r="A978" s="18" t="s">
        <v>914</v>
      </c>
      <c r="B978" s="18" t="s">
        <v>457</v>
      </c>
      <c r="C978" s="18" t="s">
        <v>496</v>
      </c>
    </row>
    <row r="979" spans="1:3" ht="29">
      <c r="A979" s="18" t="s">
        <v>914</v>
      </c>
      <c r="B979" s="18" t="s">
        <v>457</v>
      </c>
      <c r="C979" s="65" t="s">
        <v>497</v>
      </c>
    </row>
    <row r="980" spans="1:3">
      <c r="A980" s="18" t="s">
        <v>914</v>
      </c>
      <c r="B980" s="18" t="s">
        <v>457</v>
      </c>
      <c r="C980" s="18" t="s">
        <v>503</v>
      </c>
    </row>
    <row r="981" spans="1:3" ht="29">
      <c r="A981" s="18" t="s">
        <v>914</v>
      </c>
      <c r="B981" s="18" t="s">
        <v>457</v>
      </c>
      <c r="C981" s="65" t="s">
        <v>504</v>
      </c>
    </row>
    <row r="982" spans="1:3">
      <c r="A982" s="18" t="s">
        <v>914</v>
      </c>
      <c r="B982" s="18" t="s">
        <v>457</v>
      </c>
      <c r="C982" s="65" t="s">
        <v>929</v>
      </c>
    </row>
    <row r="983" spans="1:3" ht="29">
      <c r="A983" s="18" t="s">
        <v>914</v>
      </c>
      <c r="B983" s="18" t="s">
        <v>457</v>
      </c>
      <c r="C983" s="65" t="s">
        <v>930</v>
      </c>
    </row>
    <row r="984" spans="1:3">
      <c r="A984" s="18" t="s">
        <v>914</v>
      </c>
      <c r="B984" s="18" t="s">
        <v>457</v>
      </c>
      <c r="C984" s="18" t="s">
        <v>574</v>
      </c>
    </row>
    <row r="985" spans="1:3">
      <c r="A985" s="18" t="s">
        <v>931</v>
      </c>
      <c r="B985" s="18" t="s">
        <v>426</v>
      </c>
      <c r="C985" s="65" t="s">
        <v>458</v>
      </c>
    </row>
    <row r="986" spans="1:3">
      <c r="A986" s="18" t="s">
        <v>931</v>
      </c>
      <c r="B986" s="18" t="s">
        <v>425</v>
      </c>
      <c r="C986" s="18" t="s">
        <v>491</v>
      </c>
    </row>
    <row r="987" spans="1:3">
      <c r="A987" s="18" t="s">
        <v>931</v>
      </c>
      <c r="B987" s="18" t="s">
        <v>425</v>
      </c>
      <c r="C987" s="18" t="s">
        <v>672</v>
      </c>
    </row>
    <row r="988" spans="1:3">
      <c r="A988" s="18" t="s">
        <v>932</v>
      </c>
      <c r="B988" s="18" t="s">
        <v>426</v>
      </c>
      <c r="C988" s="18" t="s">
        <v>459</v>
      </c>
    </row>
    <row r="989" spans="1:3">
      <c r="A989" s="18" t="s">
        <v>932</v>
      </c>
      <c r="B989" s="18" t="s">
        <v>426</v>
      </c>
      <c r="C989" s="18" t="s">
        <v>460</v>
      </c>
    </row>
    <row r="990" spans="1:3">
      <c r="A990" s="18" t="s">
        <v>933</v>
      </c>
      <c r="B990" s="18" t="s">
        <v>426</v>
      </c>
      <c r="C990" s="18" t="s">
        <v>454</v>
      </c>
    </row>
    <row r="991" spans="1:3" ht="29">
      <c r="A991" s="18" t="s">
        <v>933</v>
      </c>
      <c r="B991" s="18" t="s">
        <v>461</v>
      </c>
      <c r="C991" s="65" t="s">
        <v>934</v>
      </c>
    </row>
    <row r="992" spans="1:3">
      <c r="A992" s="18" t="s">
        <v>933</v>
      </c>
      <c r="B992" s="18" t="s">
        <v>426</v>
      </c>
      <c r="C992" s="18" t="s">
        <v>462</v>
      </c>
    </row>
    <row r="993" spans="1:3">
      <c r="A993" s="18" t="s">
        <v>933</v>
      </c>
      <c r="B993" s="18" t="s">
        <v>442</v>
      </c>
      <c r="C993" s="18" t="s">
        <v>481</v>
      </c>
    </row>
    <row r="994" spans="1:3">
      <c r="A994" s="18" t="s">
        <v>933</v>
      </c>
      <c r="B994" s="18" t="s">
        <v>442</v>
      </c>
      <c r="C994" s="18" t="s">
        <v>499</v>
      </c>
    </row>
    <row r="995" spans="1:3">
      <c r="A995" s="18" t="s">
        <v>933</v>
      </c>
      <c r="B995" s="18" t="s">
        <v>442</v>
      </c>
      <c r="C995" s="18" t="s">
        <v>477</v>
      </c>
    </row>
    <row r="996" spans="1:3">
      <c r="A996" s="18" t="s">
        <v>933</v>
      </c>
      <c r="B996" s="18" t="s">
        <v>442</v>
      </c>
      <c r="C996" s="18" t="s">
        <v>500</v>
      </c>
    </row>
    <row r="997" spans="1:3">
      <c r="A997" s="18" t="s">
        <v>933</v>
      </c>
      <c r="B997" s="18" t="s">
        <v>442</v>
      </c>
      <c r="C997" s="18" t="s">
        <v>501</v>
      </c>
    </row>
    <row r="998" spans="1:3" ht="29">
      <c r="A998" s="18" t="s">
        <v>933</v>
      </c>
      <c r="B998" s="18" t="s">
        <v>442</v>
      </c>
      <c r="C998" s="65" t="s">
        <v>482</v>
      </c>
    </row>
    <row r="999" spans="1:3">
      <c r="A999" s="18" t="s">
        <v>935</v>
      </c>
      <c r="B999" s="18" t="s">
        <v>442</v>
      </c>
      <c r="C999" s="18" t="s">
        <v>483</v>
      </c>
    </row>
    <row r="1000" spans="1:3">
      <c r="A1000" s="18" t="s">
        <v>935</v>
      </c>
      <c r="B1000" s="18" t="s">
        <v>426</v>
      </c>
      <c r="C1000" s="65" t="s">
        <v>455</v>
      </c>
    </row>
    <row r="1001" spans="1:3">
      <c r="A1001" s="18" t="s">
        <v>935</v>
      </c>
      <c r="B1001" s="18" t="s">
        <v>511</v>
      </c>
      <c r="C1001" s="18" t="s">
        <v>581</v>
      </c>
    </row>
    <row r="1002" spans="1:3" ht="72.5">
      <c r="A1002" s="18" t="s">
        <v>936</v>
      </c>
      <c r="B1002" s="18" t="s">
        <v>511</v>
      </c>
      <c r="C1002" s="65" t="s">
        <v>937</v>
      </c>
    </row>
    <row r="1003" spans="1:3" ht="43.5">
      <c r="A1003" s="18" t="s">
        <v>936</v>
      </c>
      <c r="B1003" s="18" t="s">
        <v>511</v>
      </c>
      <c r="C1003" s="65" t="s">
        <v>571</v>
      </c>
    </row>
    <row r="1004" spans="1:3">
      <c r="A1004" s="18" t="s">
        <v>936</v>
      </c>
      <c r="B1004" s="18" t="s">
        <v>426</v>
      </c>
      <c r="C1004" s="18" t="s">
        <v>513</v>
      </c>
    </row>
    <row r="1005" spans="1:3">
      <c r="A1005" s="18" t="s">
        <v>936</v>
      </c>
      <c r="B1005" s="18" t="s">
        <v>505</v>
      </c>
      <c r="C1005" s="18" t="s">
        <v>506</v>
      </c>
    </row>
    <row r="1006" spans="1:3">
      <c r="A1006" s="18" t="s">
        <v>936</v>
      </c>
      <c r="B1006" s="18" t="s">
        <v>505</v>
      </c>
      <c r="C1006" s="18" t="s">
        <v>902</v>
      </c>
    </row>
    <row r="1007" spans="1:3">
      <c r="A1007" s="18" t="s">
        <v>936</v>
      </c>
      <c r="B1007" s="18" t="s">
        <v>505</v>
      </c>
      <c r="C1007" s="18" t="s">
        <v>903</v>
      </c>
    </row>
    <row r="1008" spans="1:3">
      <c r="A1008" s="18" t="s">
        <v>936</v>
      </c>
      <c r="B1008" s="18" t="s">
        <v>505</v>
      </c>
      <c r="C1008" s="18" t="s">
        <v>904</v>
      </c>
    </row>
    <row r="1009" spans="1:3">
      <c r="A1009" s="18" t="s">
        <v>936</v>
      </c>
      <c r="B1009" s="18" t="s">
        <v>505</v>
      </c>
      <c r="C1009" s="18" t="s">
        <v>905</v>
      </c>
    </row>
    <row r="1010" spans="1:3">
      <c r="A1010" s="18" t="s">
        <v>936</v>
      </c>
      <c r="B1010" s="18" t="s">
        <v>505</v>
      </c>
      <c r="C1010" s="18" t="s">
        <v>906</v>
      </c>
    </row>
    <row r="1011" spans="1:3">
      <c r="A1011" s="18" t="s">
        <v>936</v>
      </c>
      <c r="B1011" s="18" t="s">
        <v>427</v>
      </c>
      <c r="C1011" s="18" t="s">
        <v>864</v>
      </c>
    </row>
    <row r="1012" spans="1:3">
      <c r="A1012" s="18" t="s">
        <v>936</v>
      </c>
      <c r="B1012" s="18" t="s">
        <v>505</v>
      </c>
      <c r="C1012" s="18" t="s">
        <v>565</v>
      </c>
    </row>
    <row r="1013" spans="1:3">
      <c r="A1013" s="18" t="s">
        <v>936</v>
      </c>
      <c r="B1013" s="18" t="s">
        <v>505</v>
      </c>
      <c r="C1013" s="18" t="s">
        <v>907</v>
      </c>
    </row>
    <row r="1014" spans="1:3">
      <c r="A1014" s="18" t="s">
        <v>936</v>
      </c>
      <c r="B1014" s="18" t="s">
        <v>505</v>
      </c>
      <c r="C1014" s="18" t="s">
        <v>908</v>
      </c>
    </row>
    <row r="1015" spans="1:3" ht="87">
      <c r="A1015" s="18" t="s">
        <v>936</v>
      </c>
      <c r="B1015" s="18" t="s">
        <v>505</v>
      </c>
      <c r="C1015" s="65" t="s">
        <v>909</v>
      </c>
    </row>
    <row r="1016" spans="1:3">
      <c r="A1016" s="18" t="s">
        <v>938</v>
      </c>
      <c r="B1016" s="18" t="s">
        <v>426</v>
      </c>
      <c r="C1016" s="18" t="s">
        <v>507</v>
      </c>
    </row>
    <row r="1017" spans="1:3">
      <c r="A1017" s="18" t="s">
        <v>938</v>
      </c>
      <c r="B1017" s="18" t="s">
        <v>443</v>
      </c>
      <c r="C1017" s="18" t="s">
        <v>484</v>
      </c>
    </row>
    <row r="1018" spans="1:3">
      <c r="A1018" s="18" t="s">
        <v>938</v>
      </c>
      <c r="B1018" s="18" t="s">
        <v>443</v>
      </c>
      <c r="C1018" s="18" t="s">
        <v>444</v>
      </c>
    </row>
    <row r="1019" spans="1:3">
      <c r="A1019" s="18" t="s">
        <v>938</v>
      </c>
      <c r="B1019" s="18" t="s">
        <v>443</v>
      </c>
      <c r="C1019" s="18" t="s">
        <v>445</v>
      </c>
    </row>
    <row r="1020" spans="1:3">
      <c r="A1020" s="18" t="s">
        <v>938</v>
      </c>
      <c r="B1020" s="18" t="s">
        <v>443</v>
      </c>
      <c r="C1020" s="18" t="s">
        <v>478</v>
      </c>
    </row>
    <row r="1021" spans="1:3">
      <c r="A1021" s="18" t="s">
        <v>938</v>
      </c>
      <c r="B1021" s="18" t="s">
        <v>443</v>
      </c>
      <c r="C1021" s="18" t="s">
        <v>649</v>
      </c>
    </row>
    <row r="1022" spans="1:3">
      <c r="A1022" s="18" t="s">
        <v>938</v>
      </c>
      <c r="B1022" s="18" t="s">
        <v>443</v>
      </c>
      <c r="C1022" s="18" t="s">
        <v>446</v>
      </c>
    </row>
    <row r="1023" spans="1:3">
      <c r="A1023" s="18" t="s">
        <v>938</v>
      </c>
      <c r="B1023" s="18" t="s">
        <v>443</v>
      </c>
      <c r="C1023" s="18" t="s">
        <v>549</v>
      </c>
    </row>
    <row r="1024" spans="1:3">
      <c r="A1024" s="18" t="s">
        <v>938</v>
      </c>
      <c r="B1024" s="18" t="s">
        <v>443</v>
      </c>
      <c r="C1024" s="18" t="s">
        <v>502</v>
      </c>
    </row>
    <row r="1025" spans="1:3">
      <c r="A1025" s="18" t="s">
        <v>938</v>
      </c>
      <c r="B1025" s="18" t="s">
        <v>443</v>
      </c>
      <c r="C1025" s="18" t="s">
        <v>577</v>
      </c>
    </row>
    <row r="1026" spans="1:3">
      <c r="A1026" s="18" t="s">
        <v>938</v>
      </c>
      <c r="B1026" s="18" t="s">
        <v>443</v>
      </c>
      <c r="C1026" s="18" t="s">
        <v>650</v>
      </c>
    </row>
    <row r="1027" spans="1:3" ht="29">
      <c r="A1027" s="18" t="s">
        <v>938</v>
      </c>
      <c r="B1027" s="18" t="s">
        <v>443</v>
      </c>
      <c r="C1027" s="65" t="s">
        <v>939</v>
      </c>
    </row>
    <row r="1028" spans="1:3">
      <c r="A1028" s="18" t="s">
        <v>938</v>
      </c>
      <c r="B1028" s="18" t="s">
        <v>443</v>
      </c>
      <c r="C1028" s="18" t="s">
        <v>578</v>
      </c>
    </row>
    <row r="1029" spans="1:3">
      <c r="A1029" s="18" t="s">
        <v>940</v>
      </c>
      <c r="B1029" s="18" t="s">
        <v>426</v>
      </c>
      <c r="C1029" s="18" t="s">
        <v>456</v>
      </c>
    </row>
    <row r="1030" spans="1:3">
      <c r="A1030" s="18" t="s">
        <v>940</v>
      </c>
      <c r="B1030" s="18" t="s">
        <v>429</v>
      </c>
      <c r="C1030" s="18" t="s">
        <v>432</v>
      </c>
    </row>
    <row r="1031" spans="1:3">
      <c r="A1031" s="18" t="s">
        <v>940</v>
      </c>
      <c r="B1031" s="18" t="s">
        <v>429</v>
      </c>
      <c r="C1031" s="18" t="s">
        <v>585</v>
      </c>
    </row>
    <row r="1032" spans="1:3">
      <c r="A1032" s="18" t="s">
        <v>940</v>
      </c>
      <c r="B1032" s="18" t="s">
        <v>429</v>
      </c>
      <c r="C1032" s="18" t="s">
        <v>514</v>
      </c>
    </row>
    <row r="1033" spans="1:3">
      <c r="A1033" s="18" t="s">
        <v>940</v>
      </c>
      <c r="B1033" s="18" t="s">
        <v>429</v>
      </c>
      <c r="C1033" s="18" t="s">
        <v>604</v>
      </c>
    </row>
    <row r="1034" spans="1:3">
      <c r="A1034" s="18" t="s">
        <v>940</v>
      </c>
      <c r="B1034" s="18" t="s">
        <v>429</v>
      </c>
      <c r="C1034" s="18" t="s">
        <v>605</v>
      </c>
    </row>
    <row r="1035" spans="1:3">
      <c r="A1035" s="18" t="s">
        <v>940</v>
      </c>
      <c r="B1035" s="18" t="s">
        <v>429</v>
      </c>
      <c r="C1035" s="18" t="s">
        <v>606</v>
      </c>
    </row>
    <row r="1036" spans="1:3">
      <c r="A1036" s="18" t="s">
        <v>940</v>
      </c>
      <c r="B1036" s="18" t="s">
        <v>429</v>
      </c>
      <c r="C1036" s="65" t="s">
        <v>607</v>
      </c>
    </row>
    <row r="1037" spans="1:3">
      <c r="A1037" s="18" t="s">
        <v>940</v>
      </c>
      <c r="B1037" s="18" t="s">
        <v>429</v>
      </c>
      <c r="C1037" s="18" t="s">
        <v>579</v>
      </c>
    </row>
    <row r="1038" spans="1:3">
      <c r="A1038" s="18" t="s">
        <v>940</v>
      </c>
      <c r="B1038" s="18" t="s">
        <v>429</v>
      </c>
      <c r="C1038" s="65" t="s">
        <v>569</v>
      </c>
    </row>
    <row r="1039" spans="1:3">
      <c r="A1039" s="18" t="s">
        <v>940</v>
      </c>
      <c r="B1039" s="18" t="s">
        <v>429</v>
      </c>
      <c r="C1039" s="18" t="s">
        <v>570</v>
      </c>
    </row>
    <row r="1040" spans="1:3">
      <c r="A1040" s="18" t="s">
        <v>941</v>
      </c>
      <c r="B1040" s="18" t="s">
        <v>426</v>
      </c>
      <c r="C1040" s="65" t="s">
        <v>430</v>
      </c>
    </row>
    <row r="1041" spans="1:3">
      <c r="A1041" s="18" t="s">
        <v>941</v>
      </c>
      <c r="B1041" s="18" t="s">
        <v>550</v>
      </c>
      <c r="C1041" s="18" t="s">
        <v>551</v>
      </c>
    </row>
    <row r="1042" spans="1:3" ht="43.5">
      <c r="A1042" s="18" t="s">
        <v>941</v>
      </c>
      <c r="B1042" s="18" t="s">
        <v>550</v>
      </c>
      <c r="C1042" s="65" t="s">
        <v>552</v>
      </c>
    </row>
    <row r="1043" spans="1:3">
      <c r="A1043" s="18" t="s">
        <v>941</v>
      </c>
      <c r="B1043" s="18" t="s">
        <v>550</v>
      </c>
      <c r="C1043" s="18" t="s">
        <v>553</v>
      </c>
    </row>
    <row r="1044" spans="1:3" ht="29">
      <c r="A1044" s="18" t="s">
        <v>941</v>
      </c>
      <c r="B1044" s="18" t="s">
        <v>550</v>
      </c>
      <c r="C1044" s="65" t="s">
        <v>554</v>
      </c>
    </row>
    <row r="1045" spans="1:3">
      <c r="A1045" s="18" t="s">
        <v>941</v>
      </c>
      <c r="B1045" s="18" t="s">
        <v>426</v>
      </c>
      <c r="C1045" s="18" t="s">
        <v>555</v>
      </c>
    </row>
    <row r="1046" spans="1:3">
      <c r="A1046" s="18" t="s">
        <v>941</v>
      </c>
      <c r="B1046" s="18" t="s">
        <v>457</v>
      </c>
      <c r="C1046" s="65" t="s">
        <v>486</v>
      </c>
    </row>
    <row r="1047" spans="1:3">
      <c r="A1047" s="18" t="s">
        <v>941</v>
      </c>
      <c r="B1047" s="18" t="s">
        <v>428</v>
      </c>
      <c r="C1047" s="18" t="s">
        <v>942</v>
      </c>
    </row>
    <row r="1048" spans="1:3">
      <c r="A1048" s="18" t="s">
        <v>941</v>
      </c>
      <c r="B1048" s="18" t="s">
        <v>428</v>
      </c>
      <c r="C1048" s="65" t="s">
        <v>943</v>
      </c>
    </row>
    <row r="1049" spans="1:3">
      <c r="A1049" s="18" t="s">
        <v>941</v>
      </c>
      <c r="B1049" s="18" t="s">
        <v>428</v>
      </c>
      <c r="C1049" s="18" t="s">
        <v>944</v>
      </c>
    </row>
    <row r="1050" spans="1:3">
      <c r="A1050" s="18" t="s">
        <v>941</v>
      </c>
      <c r="B1050" s="18" t="s">
        <v>428</v>
      </c>
      <c r="C1050" s="65" t="s">
        <v>945</v>
      </c>
    </row>
    <row r="1051" spans="1:3">
      <c r="A1051" s="18" t="s">
        <v>941</v>
      </c>
      <c r="B1051" s="18" t="s">
        <v>428</v>
      </c>
      <c r="C1051" s="18" t="s">
        <v>946</v>
      </c>
    </row>
    <row r="1052" spans="1:3">
      <c r="A1052" s="18" t="s">
        <v>941</v>
      </c>
      <c r="B1052" s="18" t="s">
        <v>428</v>
      </c>
      <c r="C1052" s="18" t="s">
        <v>947</v>
      </c>
    </row>
    <row r="1053" spans="1:3">
      <c r="A1053" s="18" t="s">
        <v>941</v>
      </c>
      <c r="B1053" s="18" t="s">
        <v>428</v>
      </c>
      <c r="C1053" s="18" t="s">
        <v>948</v>
      </c>
    </row>
    <row r="1054" spans="1:3">
      <c r="A1054" s="18" t="s">
        <v>941</v>
      </c>
      <c r="B1054" s="18" t="s">
        <v>428</v>
      </c>
      <c r="C1054" s="18" t="s">
        <v>949</v>
      </c>
    </row>
    <row r="1055" spans="1:3">
      <c r="A1055" s="18" t="s">
        <v>941</v>
      </c>
      <c r="B1055" s="18" t="s">
        <v>428</v>
      </c>
      <c r="C1055" s="18" t="s">
        <v>950</v>
      </c>
    </row>
    <row r="1056" spans="1:3">
      <c r="A1056" s="18" t="s">
        <v>941</v>
      </c>
      <c r="B1056" s="18" t="s">
        <v>428</v>
      </c>
      <c r="C1056" s="18" t="s">
        <v>951</v>
      </c>
    </row>
    <row r="1057" spans="1:3">
      <c r="A1057" s="18" t="s">
        <v>941</v>
      </c>
      <c r="B1057" s="18" t="s">
        <v>428</v>
      </c>
      <c r="C1057" s="18" t="s">
        <v>952</v>
      </c>
    </row>
    <row r="1058" spans="1:3">
      <c r="A1058" s="18" t="s">
        <v>941</v>
      </c>
      <c r="B1058" s="18" t="s">
        <v>428</v>
      </c>
      <c r="C1058" s="18" t="s">
        <v>953</v>
      </c>
    </row>
    <row r="1059" spans="1:3">
      <c r="A1059" s="18" t="s">
        <v>941</v>
      </c>
      <c r="B1059" s="18" t="s">
        <v>428</v>
      </c>
      <c r="C1059" s="18" t="s">
        <v>954</v>
      </c>
    </row>
    <row r="1060" spans="1:3">
      <c r="A1060" s="18" t="s">
        <v>941</v>
      </c>
      <c r="B1060" s="18" t="s">
        <v>457</v>
      </c>
      <c r="C1060" s="18" t="s">
        <v>591</v>
      </c>
    </row>
    <row r="1061" spans="1:3">
      <c r="A1061" s="18" t="s">
        <v>941</v>
      </c>
      <c r="B1061" s="18" t="s">
        <v>457</v>
      </c>
      <c r="C1061" s="18" t="s">
        <v>955</v>
      </c>
    </row>
    <row r="1062" spans="1:3">
      <c r="A1062" s="18" t="s">
        <v>941</v>
      </c>
      <c r="B1062" s="18" t="s">
        <v>457</v>
      </c>
      <c r="C1062" s="18" t="s">
        <v>487</v>
      </c>
    </row>
    <row r="1063" spans="1:3" ht="29">
      <c r="A1063" s="18" t="s">
        <v>941</v>
      </c>
      <c r="B1063" s="18" t="s">
        <v>457</v>
      </c>
      <c r="C1063" s="65" t="s">
        <v>488</v>
      </c>
    </row>
    <row r="1064" spans="1:3">
      <c r="A1064" s="18" t="s">
        <v>941</v>
      </c>
      <c r="B1064" s="18" t="s">
        <v>457</v>
      </c>
      <c r="C1064" s="18" t="s">
        <v>489</v>
      </c>
    </row>
    <row r="1065" spans="1:3" ht="29">
      <c r="A1065" s="18" t="s">
        <v>941</v>
      </c>
      <c r="B1065" s="18" t="s">
        <v>457</v>
      </c>
      <c r="C1065" s="65" t="s">
        <v>490</v>
      </c>
    </row>
    <row r="1066" spans="1:3">
      <c r="A1066" s="18" t="s">
        <v>956</v>
      </c>
      <c r="B1066" s="18" t="s">
        <v>457</v>
      </c>
      <c r="C1066" s="18" t="s">
        <v>492</v>
      </c>
    </row>
    <row r="1067" spans="1:3" ht="29">
      <c r="A1067" s="18" t="s">
        <v>956</v>
      </c>
      <c r="B1067" s="18" t="s">
        <v>457</v>
      </c>
      <c r="C1067" s="65" t="s">
        <v>493</v>
      </c>
    </row>
    <row r="1068" spans="1:3">
      <c r="A1068" s="18" t="s">
        <v>956</v>
      </c>
      <c r="B1068" s="18" t="s">
        <v>457</v>
      </c>
      <c r="C1068" s="18" t="s">
        <v>494</v>
      </c>
    </row>
    <row r="1069" spans="1:3" ht="29">
      <c r="A1069" s="18" t="s">
        <v>956</v>
      </c>
      <c r="B1069" s="18" t="s">
        <v>457</v>
      </c>
      <c r="C1069" s="65" t="s">
        <v>495</v>
      </c>
    </row>
    <row r="1070" spans="1:3">
      <c r="A1070" s="18" t="s">
        <v>956</v>
      </c>
      <c r="B1070" s="18" t="s">
        <v>457</v>
      </c>
      <c r="C1070" s="18" t="s">
        <v>496</v>
      </c>
    </row>
    <row r="1071" spans="1:3" ht="29">
      <c r="A1071" s="18" t="s">
        <v>956</v>
      </c>
      <c r="B1071" s="18" t="s">
        <v>457</v>
      </c>
      <c r="C1071" s="65" t="s">
        <v>497</v>
      </c>
    </row>
    <row r="1072" spans="1:3">
      <c r="A1072" s="18" t="s">
        <v>956</v>
      </c>
      <c r="B1072" s="18" t="s">
        <v>457</v>
      </c>
      <c r="C1072" s="18" t="s">
        <v>503</v>
      </c>
    </row>
    <row r="1073" spans="1:3" ht="29">
      <c r="A1073" s="18" t="s">
        <v>956</v>
      </c>
      <c r="B1073" s="18" t="s">
        <v>457</v>
      </c>
      <c r="C1073" s="65" t="s">
        <v>504</v>
      </c>
    </row>
    <row r="1074" spans="1:3">
      <c r="A1074" s="18" t="s">
        <v>956</v>
      </c>
      <c r="B1074" s="18" t="s">
        <v>457</v>
      </c>
      <c r="C1074" s="18" t="s">
        <v>668</v>
      </c>
    </row>
    <row r="1075" spans="1:3" ht="29">
      <c r="A1075" s="18" t="s">
        <v>956</v>
      </c>
      <c r="B1075" s="18" t="s">
        <v>457</v>
      </c>
      <c r="C1075" s="65" t="s">
        <v>670</v>
      </c>
    </row>
    <row r="1076" spans="1:3">
      <c r="A1076" s="18" t="s">
        <v>956</v>
      </c>
      <c r="B1076" s="18" t="s">
        <v>457</v>
      </c>
      <c r="C1076" s="18" t="s">
        <v>574</v>
      </c>
    </row>
    <row r="1077" spans="1:3">
      <c r="A1077" s="18" t="s">
        <v>956</v>
      </c>
      <c r="B1077" s="18" t="s">
        <v>426</v>
      </c>
      <c r="C1077" s="65" t="s">
        <v>458</v>
      </c>
    </row>
    <row r="1078" spans="1:3">
      <c r="A1078" s="18" t="s">
        <v>956</v>
      </c>
      <c r="B1078" s="18" t="s">
        <v>425</v>
      </c>
      <c r="C1078" s="18" t="s">
        <v>491</v>
      </c>
    </row>
    <row r="1079" spans="1:3">
      <c r="A1079" s="18" t="s">
        <v>956</v>
      </c>
      <c r="B1079" s="18" t="s">
        <v>425</v>
      </c>
      <c r="C1079" s="18" t="s">
        <v>672</v>
      </c>
    </row>
    <row r="1080" spans="1:3">
      <c r="A1080" s="18" t="s">
        <v>957</v>
      </c>
      <c r="B1080" s="18" t="s">
        <v>426</v>
      </c>
      <c r="C1080" s="18" t="s">
        <v>459</v>
      </c>
    </row>
    <row r="1081" spans="1:3">
      <c r="A1081" s="18" t="s">
        <v>957</v>
      </c>
      <c r="B1081" s="18" t="s">
        <v>426</v>
      </c>
      <c r="C1081" s="18" t="s">
        <v>460</v>
      </c>
    </row>
    <row r="1082" spans="1:3">
      <c r="A1082" s="18" t="s">
        <v>958</v>
      </c>
      <c r="B1082" s="18" t="s">
        <v>426</v>
      </c>
      <c r="C1082" s="18" t="s">
        <v>454</v>
      </c>
    </row>
    <row r="1083" spans="1:3" ht="29">
      <c r="A1083" s="18" t="s">
        <v>959</v>
      </c>
      <c r="B1083" s="18" t="s">
        <v>461</v>
      </c>
      <c r="C1083" s="65" t="s">
        <v>960</v>
      </c>
    </row>
    <row r="1084" spans="1:3">
      <c r="A1084" s="18" t="s">
        <v>959</v>
      </c>
      <c r="B1084" s="18" t="s">
        <v>426</v>
      </c>
      <c r="C1084" s="65" t="s">
        <v>462</v>
      </c>
    </row>
    <row r="1085" spans="1:3">
      <c r="A1085" s="18" t="s">
        <v>959</v>
      </c>
      <c r="B1085" s="18" t="s">
        <v>442</v>
      </c>
      <c r="C1085" s="18" t="s">
        <v>481</v>
      </c>
    </row>
    <row r="1086" spans="1:3">
      <c r="A1086" s="18" t="s">
        <v>959</v>
      </c>
      <c r="B1086" s="18" t="s">
        <v>442</v>
      </c>
      <c r="C1086" s="18" t="s">
        <v>499</v>
      </c>
    </row>
    <row r="1087" spans="1:3">
      <c r="A1087" s="18" t="s">
        <v>959</v>
      </c>
      <c r="B1087" s="18" t="s">
        <v>442</v>
      </c>
      <c r="C1087" s="18" t="s">
        <v>477</v>
      </c>
    </row>
    <row r="1088" spans="1:3">
      <c r="A1088" s="18" t="s">
        <v>959</v>
      </c>
      <c r="B1088" s="18" t="s">
        <v>442</v>
      </c>
      <c r="C1088" s="18" t="s">
        <v>500</v>
      </c>
    </row>
    <row r="1089" spans="1:3">
      <c r="A1089" s="18" t="s">
        <v>959</v>
      </c>
      <c r="B1089" s="18" t="s">
        <v>442</v>
      </c>
      <c r="C1089" s="18" t="s">
        <v>501</v>
      </c>
    </row>
    <row r="1090" spans="1:3" ht="29">
      <c r="A1090" s="18" t="s">
        <v>959</v>
      </c>
      <c r="B1090" s="18" t="s">
        <v>442</v>
      </c>
      <c r="C1090" s="65" t="s">
        <v>482</v>
      </c>
    </row>
    <row r="1091" spans="1:3">
      <c r="A1091" s="18" t="s">
        <v>961</v>
      </c>
      <c r="B1091" s="18" t="s">
        <v>442</v>
      </c>
      <c r="C1091" s="18" t="s">
        <v>483</v>
      </c>
    </row>
    <row r="1092" spans="1:3">
      <c r="A1092" s="18" t="s">
        <v>961</v>
      </c>
      <c r="B1092" s="18" t="s">
        <v>426</v>
      </c>
      <c r="C1092" s="18" t="s">
        <v>455</v>
      </c>
    </row>
    <row r="1093" spans="1:3">
      <c r="A1093" s="18" t="s">
        <v>961</v>
      </c>
      <c r="B1093" s="18" t="s">
        <v>511</v>
      </c>
      <c r="C1093" s="18" t="s">
        <v>581</v>
      </c>
    </row>
    <row r="1094" spans="1:3" ht="72.5">
      <c r="A1094" s="18" t="s">
        <v>961</v>
      </c>
      <c r="B1094" s="18" t="s">
        <v>511</v>
      </c>
      <c r="C1094" s="65" t="s">
        <v>962</v>
      </c>
    </row>
    <row r="1095" spans="1:3" ht="43.5">
      <c r="A1095" s="18" t="s">
        <v>961</v>
      </c>
      <c r="B1095" s="18" t="s">
        <v>511</v>
      </c>
      <c r="C1095" s="65" t="s">
        <v>571</v>
      </c>
    </row>
    <row r="1096" spans="1:3">
      <c r="A1096" s="18" t="s">
        <v>961</v>
      </c>
      <c r="B1096" s="18" t="s">
        <v>426</v>
      </c>
      <c r="C1096" s="18" t="s">
        <v>513</v>
      </c>
    </row>
    <row r="1097" spans="1:3">
      <c r="A1097" s="18" t="s">
        <v>961</v>
      </c>
      <c r="B1097" s="18" t="s">
        <v>505</v>
      </c>
      <c r="C1097" s="65" t="s">
        <v>506</v>
      </c>
    </row>
    <row r="1098" spans="1:3">
      <c r="A1098" s="18" t="s">
        <v>961</v>
      </c>
      <c r="B1098" s="18" t="s">
        <v>505</v>
      </c>
      <c r="C1098" s="18" t="s">
        <v>902</v>
      </c>
    </row>
    <row r="1099" spans="1:3">
      <c r="A1099" s="18" t="s">
        <v>961</v>
      </c>
      <c r="B1099" s="18" t="s">
        <v>505</v>
      </c>
      <c r="C1099" s="18" t="s">
        <v>903</v>
      </c>
    </row>
    <row r="1100" spans="1:3">
      <c r="A1100" s="18" t="s">
        <v>961</v>
      </c>
      <c r="B1100" s="18" t="s">
        <v>505</v>
      </c>
      <c r="C1100" s="18" t="s">
        <v>904</v>
      </c>
    </row>
    <row r="1101" spans="1:3">
      <c r="A1101" s="18" t="s">
        <v>961</v>
      </c>
      <c r="B1101" s="18" t="s">
        <v>505</v>
      </c>
      <c r="C1101" s="18" t="s">
        <v>905</v>
      </c>
    </row>
    <row r="1102" spans="1:3">
      <c r="A1102" s="18" t="s">
        <v>961</v>
      </c>
      <c r="B1102" s="18" t="s">
        <v>505</v>
      </c>
      <c r="C1102" s="18" t="s">
        <v>906</v>
      </c>
    </row>
    <row r="1103" spans="1:3">
      <c r="A1103" s="18" t="s">
        <v>961</v>
      </c>
      <c r="B1103" s="18" t="s">
        <v>427</v>
      </c>
      <c r="C1103" s="18" t="s">
        <v>864</v>
      </c>
    </row>
    <row r="1104" spans="1:3">
      <c r="A1104" s="18" t="s">
        <v>961</v>
      </c>
      <c r="B1104" s="18" t="s">
        <v>505</v>
      </c>
      <c r="C1104" s="18" t="s">
        <v>565</v>
      </c>
    </row>
    <row r="1105" spans="1:3">
      <c r="A1105" s="18" t="s">
        <v>961</v>
      </c>
      <c r="B1105" s="18" t="s">
        <v>505</v>
      </c>
      <c r="C1105" s="18" t="s">
        <v>907</v>
      </c>
    </row>
    <row r="1106" spans="1:3">
      <c r="A1106" s="18" t="s">
        <v>961</v>
      </c>
      <c r="B1106" s="18" t="s">
        <v>505</v>
      </c>
      <c r="C1106" s="18" t="s">
        <v>908</v>
      </c>
    </row>
    <row r="1107" spans="1:3" ht="87">
      <c r="A1107" s="18" t="s">
        <v>961</v>
      </c>
      <c r="B1107" s="18" t="s">
        <v>505</v>
      </c>
      <c r="C1107" s="65" t="s">
        <v>909</v>
      </c>
    </row>
    <row r="1108" spans="1:3">
      <c r="A1108" s="18" t="s">
        <v>963</v>
      </c>
      <c r="B1108" s="18" t="s">
        <v>426</v>
      </c>
      <c r="C1108" s="18" t="s">
        <v>507</v>
      </c>
    </row>
    <row r="1109" spans="1:3">
      <c r="A1109" s="18" t="s">
        <v>963</v>
      </c>
      <c r="B1109" s="18" t="s">
        <v>443</v>
      </c>
      <c r="C1109" s="18" t="s">
        <v>484</v>
      </c>
    </row>
    <row r="1110" spans="1:3">
      <c r="A1110" s="18" t="s">
        <v>963</v>
      </c>
      <c r="B1110" s="18" t="s">
        <v>443</v>
      </c>
      <c r="C1110" s="18" t="s">
        <v>444</v>
      </c>
    </row>
    <row r="1111" spans="1:3">
      <c r="A1111" s="18" t="s">
        <v>963</v>
      </c>
      <c r="B1111" s="18" t="s">
        <v>443</v>
      </c>
      <c r="C1111" s="18" t="s">
        <v>445</v>
      </c>
    </row>
    <row r="1112" spans="1:3">
      <c r="A1112" s="18" t="s">
        <v>963</v>
      </c>
      <c r="B1112" s="18" t="s">
        <v>443</v>
      </c>
      <c r="C1112" s="18" t="s">
        <v>478</v>
      </c>
    </row>
    <row r="1113" spans="1:3">
      <c r="A1113" s="18" t="s">
        <v>963</v>
      </c>
      <c r="B1113" s="18" t="s">
        <v>443</v>
      </c>
      <c r="C1113" s="65" t="s">
        <v>649</v>
      </c>
    </row>
    <row r="1114" spans="1:3">
      <c r="A1114" s="18" t="s">
        <v>963</v>
      </c>
      <c r="B1114" s="18" t="s">
        <v>443</v>
      </c>
      <c r="C1114" s="18" t="s">
        <v>446</v>
      </c>
    </row>
    <row r="1115" spans="1:3">
      <c r="A1115" s="18" t="s">
        <v>963</v>
      </c>
      <c r="B1115" s="18" t="s">
        <v>443</v>
      </c>
      <c r="C1115" s="65" t="s">
        <v>549</v>
      </c>
    </row>
    <row r="1116" spans="1:3">
      <c r="A1116" s="18" t="s">
        <v>963</v>
      </c>
      <c r="B1116" s="18" t="s">
        <v>443</v>
      </c>
      <c r="C1116" s="18" t="s">
        <v>502</v>
      </c>
    </row>
    <row r="1117" spans="1:3">
      <c r="A1117" s="18" t="s">
        <v>963</v>
      </c>
      <c r="B1117" s="18" t="s">
        <v>443</v>
      </c>
      <c r="C1117" s="18" t="s">
        <v>577</v>
      </c>
    </row>
    <row r="1118" spans="1:3">
      <c r="A1118" s="18" t="s">
        <v>963</v>
      </c>
      <c r="B1118" s="18" t="s">
        <v>443</v>
      </c>
      <c r="C1118" s="18" t="s">
        <v>650</v>
      </c>
    </row>
    <row r="1119" spans="1:3" ht="29">
      <c r="A1119" s="18" t="s">
        <v>963</v>
      </c>
      <c r="B1119" s="18" t="s">
        <v>443</v>
      </c>
      <c r="C1119" s="65" t="s">
        <v>964</v>
      </c>
    </row>
    <row r="1120" spans="1:3">
      <c r="A1120" s="18" t="s">
        <v>963</v>
      </c>
      <c r="B1120" s="18" t="s">
        <v>443</v>
      </c>
      <c r="C1120" s="18" t="s">
        <v>578</v>
      </c>
    </row>
    <row r="1121" spans="1:3">
      <c r="A1121" s="18" t="s">
        <v>965</v>
      </c>
      <c r="B1121" s="18" t="s">
        <v>426</v>
      </c>
      <c r="C1121" s="18" t="s">
        <v>456</v>
      </c>
    </row>
    <row r="1122" spans="1:3">
      <c r="A1122" s="18" t="s">
        <v>965</v>
      </c>
      <c r="B1122" s="18" t="s">
        <v>429</v>
      </c>
      <c r="C1122" s="18" t="s">
        <v>432</v>
      </c>
    </row>
    <row r="1123" spans="1:3">
      <c r="A1123" s="18" t="s">
        <v>966</v>
      </c>
      <c r="B1123" s="18" t="s">
        <v>429</v>
      </c>
      <c r="C1123" s="18" t="s">
        <v>585</v>
      </c>
    </row>
    <row r="1124" spans="1:3">
      <c r="A1124" s="18" t="s">
        <v>966</v>
      </c>
      <c r="B1124" s="18" t="s">
        <v>429</v>
      </c>
      <c r="C1124" s="18" t="s">
        <v>514</v>
      </c>
    </row>
    <row r="1125" spans="1:3">
      <c r="A1125" s="18" t="s">
        <v>966</v>
      </c>
      <c r="B1125" s="18" t="s">
        <v>429</v>
      </c>
      <c r="C1125" s="18" t="s">
        <v>586</v>
      </c>
    </row>
    <row r="1126" spans="1:3">
      <c r="A1126" s="18" t="s">
        <v>966</v>
      </c>
      <c r="B1126" s="18" t="s">
        <v>429</v>
      </c>
      <c r="C1126" s="18" t="s">
        <v>587</v>
      </c>
    </row>
    <row r="1127" spans="1:3">
      <c r="A1127" s="18" t="s">
        <v>966</v>
      </c>
      <c r="B1127" s="18" t="s">
        <v>429</v>
      </c>
      <c r="C1127" s="18" t="s">
        <v>588</v>
      </c>
    </row>
    <row r="1128" spans="1:3">
      <c r="A1128" s="18" t="s">
        <v>966</v>
      </c>
      <c r="B1128" s="18" t="s">
        <v>429</v>
      </c>
      <c r="C1128" s="65" t="s">
        <v>589</v>
      </c>
    </row>
    <row r="1129" spans="1:3">
      <c r="A1129" s="18" t="s">
        <v>966</v>
      </c>
      <c r="B1129" s="18" t="s">
        <v>429</v>
      </c>
      <c r="C1129" s="18" t="s">
        <v>579</v>
      </c>
    </row>
    <row r="1130" spans="1:3">
      <c r="A1130" s="18" t="s">
        <v>966</v>
      </c>
      <c r="B1130" s="18" t="s">
        <v>429</v>
      </c>
      <c r="C1130" s="18" t="s">
        <v>569</v>
      </c>
    </row>
    <row r="1131" spans="1:3">
      <c r="A1131" s="18" t="s">
        <v>966</v>
      </c>
      <c r="B1131" s="18" t="s">
        <v>429</v>
      </c>
      <c r="C1131" s="18" t="s">
        <v>570</v>
      </c>
    </row>
    <row r="1132" spans="1:3">
      <c r="A1132" s="18" t="s">
        <v>966</v>
      </c>
      <c r="B1132" s="18" t="s">
        <v>426</v>
      </c>
      <c r="C1132" s="18" t="s">
        <v>430</v>
      </c>
    </row>
    <row r="1133" spans="1:3">
      <c r="A1133" s="18" t="s">
        <v>966</v>
      </c>
      <c r="B1133" s="18" t="s">
        <v>550</v>
      </c>
      <c r="C1133" s="18" t="s">
        <v>551</v>
      </c>
    </row>
    <row r="1134" spans="1:3" ht="43.5">
      <c r="A1134" s="18" t="s">
        <v>966</v>
      </c>
      <c r="B1134" s="18" t="s">
        <v>550</v>
      </c>
      <c r="C1134" s="65" t="s">
        <v>552</v>
      </c>
    </row>
    <row r="1135" spans="1:3" ht="29">
      <c r="A1135" s="18" t="s">
        <v>966</v>
      </c>
      <c r="B1135" s="18" t="s">
        <v>550</v>
      </c>
      <c r="C1135" s="65" t="s">
        <v>553</v>
      </c>
    </row>
    <row r="1136" spans="1:3" ht="29">
      <c r="A1136" s="18" t="s">
        <v>966</v>
      </c>
      <c r="B1136" s="18" t="s">
        <v>550</v>
      </c>
      <c r="C1136" s="65" t="s">
        <v>554</v>
      </c>
    </row>
    <row r="1137" spans="1:3">
      <c r="A1137" s="18" t="s">
        <v>966</v>
      </c>
      <c r="B1137" s="18" t="s">
        <v>426</v>
      </c>
      <c r="C1137" s="18" t="s">
        <v>555</v>
      </c>
    </row>
    <row r="1138" spans="1:3">
      <c r="A1138" s="18" t="s">
        <v>966</v>
      </c>
      <c r="B1138" s="18" t="s">
        <v>457</v>
      </c>
      <c r="C1138" s="18" t="s">
        <v>486</v>
      </c>
    </row>
    <row r="1139" spans="1:3">
      <c r="A1139" s="18" t="s">
        <v>966</v>
      </c>
      <c r="B1139" s="18" t="s">
        <v>428</v>
      </c>
      <c r="C1139" s="18" t="s">
        <v>967</v>
      </c>
    </row>
    <row r="1140" spans="1:3">
      <c r="A1140" s="18" t="s">
        <v>966</v>
      </c>
      <c r="B1140" s="18" t="s">
        <v>428</v>
      </c>
      <c r="C1140" s="18" t="s">
        <v>968</v>
      </c>
    </row>
    <row r="1141" spans="1:3">
      <c r="A1141" s="18" t="s">
        <v>966</v>
      </c>
      <c r="B1141" s="18" t="s">
        <v>428</v>
      </c>
      <c r="C1141" s="18" t="s">
        <v>969</v>
      </c>
    </row>
    <row r="1142" spans="1:3">
      <c r="A1142" s="18" t="s">
        <v>966</v>
      </c>
      <c r="B1142" s="18" t="s">
        <v>428</v>
      </c>
      <c r="C1142" s="18" t="s">
        <v>970</v>
      </c>
    </row>
    <row r="1143" spans="1:3">
      <c r="A1143" s="18" t="s">
        <v>966</v>
      </c>
      <c r="B1143" s="18" t="s">
        <v>428</v>
      </c>
      <c r="C1143" s="18" t="s">
        <v>971</v>
      </c>
    </row>
    <row r="1144" spans="1:3">
      <c r="A1144" s="18" t="s">
        <v>966</v>
      </c>
      <c r="B1144" s="18" t="s">
        <v>428</v>
      </c>
      <c r="C1144" s="18" t="s">
        <v>972</v>
      </c>
    </row>
    <row r="1145" spans="1:3">
      <c r="A1145" s="18" t="s">
        <v>966</v>
      </c>
      <c r="B1145" s="18" t="s">
        <v>428</v>
      </c>
      <c r="C1145" s="18" t="s">
        <v>973</v>
      </c>
    </row>
    <row r="1146" spans="1:3">
      <c r="A1146" s="18" t="s">
        <v>966</v>
      </c>
      <c r="B1146" s="18" t="s">
        <v>428</v>
      </c>
      <c r="C1146" s="18" t="s">
        <v>974</v>
      </c>
    </row>
    <row r="1147" spans="1:3">
      <c r="A1147" s="18" t="s">
        <v>966</v>
      </c>
      <c r="B1147" s="18" t="s">
        <v>428</v>
      </c>
      <c r="C1147" s="18" t="s">
        <v>975</v>
      </c>
    </row>
    <row r="1148" spans="1:3">
      <c r="A1148" s="18" t="s">
        <v>966</v>
      </c>
      <c r="B1148" s="18" t="s">
        <v>428</v>
      </c>
      <c r="C1148" s="18" t="s">
        <v>976</v>
      </c>
    </row>
    <row r="1149" spans="1:3">
      <c r="A1149" s="18" t="s">
        <v>966</v>
      </c>
      <c r="B1149" s="18" t="s">
        <v>428</v>
      </c>
      <c r="C1149" s="18" t="s">
        <v>977</v>
      </c>
    </row>
    <row r="1150" spans="1:3">
      <c r="A1150" s="18" t="s">
        <v>966</v>
      </c>
      <c r="B1150" s="18" t="s">
        <v>428</v>
      </c>
      <c r="C1150" s="18" t="s">
        <v>978</v>
      </c>
    </row>
    <row r="1151" spans="1:3">
      <c r="A1151" s="18" t="s">
        <v>966</v>
      </c>
      <c r="B1151" s="18" t="s">
        <v>428</v>
      </c>
      <c r="C1151" s="65" t="s">
        <v>979</v>
      </c>
    </row>
    <row r="1152" spans="1:3">
      <c r="A1152" s="18" t="s">
        <v>966</v>
      </c>
      <c r="B1152" s="18" t="s">
        <v>457</v>
      </c>
      <c r="C1152" s="18" t="s">
        <v>591</v>
      </c>
    </row>
    <row r="1153" spans="1:3">
      <c r="A1153" s="18" t="s">
        <v>966</v>
      </c>
      <c r="B1153" s="18" t="s">
        <v>457</v>
      </c>
      <c r="C1153" s="65" t="s">
        <v>980</v>
      </c>
    </row>
    <row r="1154" spans="1:3">
      <c r="A1154" s="18" t="s">
        <v>966</v>
      </c>
      <c r="B1154" s="18" t="s">
        <v>457</v>
      </c>
      <c r="C1154" s="18" t="s">
        <v>487</v>
      </c>
    </row>
    <row r="1155" spans="1:3" ht="29">
      <c r="A1155" s="18" t="s">
        <v>966</v>
      </c>
      <c r="B1155" s="18" t="s">
        <v>457</v>
      </c>
      <c r="C1155" s="65" t="s">
        <v>488</v>
      </c>
    </row>
    <row r="1156" spans="1:3">
      <c r="A1156" s="18" t="s">
        <v>966</v>
      </c>
      <c r="B1156" s="18" t="s">
        <v>457</v>
      </c>
      <c r="C1156" s="18" t="s">
        <v>489</v>
      </c>
    </row>
    <row r="1157" spans="1:3" ht="29">
      <c r="A1157" s="18" t="s">
        <v>981</v>
      </c>
      <c r="B1157" s="18" t="s">
        <v>457</v>
      </c>
      <c r="C1157" s="65" t="s">
        <v>490</v>
      </c>
    </row>
    <row r="1158" spans="1:3">
      <c r="A1158" s="18" t="s">
        <v>981</v>
      </c>
      <c r="B1158" s="18" t="s">
        <v>457</v>
      </c>
      <c r="C1158" s="18" t="s">
        <v>492</v>
      </c>
    </row>
    <row r="1159" spans="1:3" ht="29">
      <c r="A1159" s="18" t="s">
        <v>981</v>
      </c>
      <c r="B1159" s="18" t="s">
        <v>457</v>
      </c>
      <c r="C1159" s="65" t="s">
        <v>493</v>
      </c>
    </row>
    <row r="1160" spans="1:3">
      <c r="A1160" s="18" t="s">
        <v>981</v>
      </c>
      <c r="B1160" s="18" t="s">
        <v>457</v>
      </c>
      <c r="C1160" s="18" t="s">
        <v>494</v>
      </c>
    </row>
    <row r="1161" spans="1:3" ht="29">
      <c r="A1161" s="18" t="s">
        <v>981</v>
      </c>
      <c r="B1161" s="18" t="s">
        <v>457</v>
      </c>
      <c r="C1161" s="65" t="s">
        <v>495</v>
      </c>
    </row>
    <row r="1162" spans="1:3">
      <c r="A1162" s="18" t="s">
        <v>981</v>
      </c>
      <c r="B1162" s="18" t="s">
        <v>457</v>
      </c>
      <c r="C1162" s="18" t="s">
        <v>496</v>
      </c>
    </row>
    <row r="1163" spans="1:3" ht="29">
      <c r="A1163" s="18" t="s">
        <v>981</v>
      </c>
      <c r="B1163" s="18" t="s">
        <v>457</v>
      </c>
      <c r="C1163" s="65" t="s">
        <v>497</v>
      </c>
    </row>
    <row r="1164" spans="1:3">
      <c r="A1164" s="18" t="s">
        <v>981</v>
      </c>
      <c r="B1164" s="18" t="s">
        <v>457</v>
      </c>
      <c r="C1164" s="18" t="s">
        <v>503</v>
      </c>
    </row>
    <row r="1165" spans="1:3" ht="29">
      <c r="A1165" s="18" t="s">
        <v>981</v>
      </c>
      <c r="B1165" s="18" t="s">
        <v>457</v>
      </c>
      <c r="C1165" s="65" t="s">
        <v>504</v>
      </c>
    </row>
    <row r="1166" spans="1:3">
      <c r="A1166" s="18" t="s">
        <v>981</v>
      </c>
      <c r="B1166" s="18" t="s">
        <v>457</v>
      </c>
      <c r="C1166" s="18" t="s">
        <v>696</v>
      </c>
    </row>
    <row r="1167" spans="1:3" ht="29">
      <c r="A1167" s="18" t="s">
        <v>981</v>
      </c>
      <c r="B1167" s="18" t="s">
        <v>457</v>
      </c>
      <c r="C1167" s="65" t="s">
        <v>697</v>
      </c>
    </row>
    <row r="1168" spans="1:3">
      <c r="A1168" s="18" t="s">
        <v>981</v>
      </c>
      <c r="B1168" s="18" t="s">
        <v>457</v>
      </c>
      <c r="C1168" s="18" t="s">
        <v>574</v>
      </c>
    </row>
    <row r="1169" spans="1:3">
      <c r="A1169" s="18" t="s">
        <v>982</v>
      </c>
      <c r="B1169" s="18" t="s">
        <v>426</v>
      </c>
      <c r="C1169" s="65" t="s">
        <v>458</v>
      </c>
    </row>
    <row r="1170" spans="1:3">
      <c r="A1170" s="18" t="s">
        <v>982</v>
      </c>
      <c r="B1170" s="18" t="s">
        <v>425</v>
      </c>
      <c r="C1170" s="18" t="s">
        <v>491</v>
      </c>
    </row>
    <row r="1171" spans="1:3">
      <c r="A1171" s="18" t="s">
        <v>982</v>
      </c>
      <c r="B1171" s="18" t="s">
        <v>425</v>
      </c>
      <c r="C1171" s="18" t="s">
        <v>672</v>
      </c>
    </row>
    <row r="1172" spans="1:3">
      <c r="A1172" s="18" t="s">
        <v>982</v>
      </c>
      <c r="B1172" s="18" t="s">
        <v>426</v>
      </c>
      <c r="C1172" s="18" t="s">
        <v>459</v>
      </c>
    </row>
    <row r="1173" spans="1:3">
      <c r="A1173" s="18" t="s">
        <v>982</v>
      </c>
      <c r="B1173" s="18" t="s">
        <v>426</v>
      </c>
      <c r="C1173" s="18" t="s">
        <v>460</v>
      </c>
    </row>
    <row r="1174" spans="1:3">
      <c r="A1174" s="18" t="s">
        <v>983</v>
      </c>
      <c r="B1174" s="18" t="s">
        <v>426</v>
      </c>
      <c r="C1174" s="18" t="s">
        <v>454</v>
      </c>
    </row>
    <row r="1175" spans="1:3" ht="29">
      <c r="A1175" s="18" t="s">
        <v>983</v>
      </c>
      <c r="B1175" s="18" t="s">
        <v>461</v>
      </c>
      <c r="C1175" s="65" t="s">
        <v>984</v>
      </c>
    </row>
    <row r="1176" spans="1:3">
      <c r="A1176" s="18" t="s">
        <v>983</v>
      </c>
      <c r="B1176" s="18" t="s">
        <v>426</v>
      </c>
      <c r="C1176" s="18" t="s">
        <v>462</v>
      </c>
    </row>
    <row r="1177" spans="1:3">
      <c r="A1177" s="18" t="s">
        <v>983</v>
      </c>
      <c r="B1177" s="18" t="s">
        <v>442</v>
      </c>
      <c r="C1177" s="18" t="s">
        <v>481</v>
      </c>
    </row>
    <row r="1178" spans="1:3">
      <c r="A1178" s="18" t="s">
        <v>983</v>
      </c>
      <c r="B1178" s="18" t="s">
        <v>442</v>
      </c>
      <c r="C1178" s="18" t="s">
        <v>499</v>
      </c>
    </row>
    <row r="1179" spans="1:3">
      <c r="A1179" s="18" t="s">
        <v>983</v>
      </c>
      <c r="B1179" s="18" t="s">
        <v>442</v>
      </c>
      <c r="C1179" s="18" t="s">
        <v>477</v>
      </c>
    </row>
    <row r="1180" spans="1:3">
      <c r="A1180" s="18" t="s">
        <v>983</v>
      </c>
      <c r="B1180" s="18" t="s">
        <v>442</v>
      </c>
      <c r="C1180" s="18" t="s">
        <v>500</v>
      </c>
    </row>
    <row r="1181" spans="1:3" ht="29">
      <c r="A1181" s="18" t="s">
        <v>983</v>
      </c>
      <c r="B1181" s="18" t="s">
        <v>442</v>
      </c>
      <c r="C1181" s="65" t="s">
        <v>501</v>
      </c>
    </row>
    <row r="1182" spans="1:3" ht="29">
      <c r="A1182" s="18" t="s">
        <v>983</v>
      </c>
      <c r="B1182" s="18" t="s">
        <v>442</v>
      </c>
      <c r="C1182" s="65" t="s">
        <v>482</v>
      </c>
    </row>
    <row r="1183" spans="1:3">
      <c r="A1183" s="18" t="s">
        <v>985</v>
      </c>
      <c r="B1183" s="18" t="s">
        <v>442</v>
      </c>
      <c r="C1183" s="18" t="s">
        <v>483</v>
      </c>
    </row>
    <row r="1184" spans="1:3">
      <c r="A1184" s="18" t="s">
        <v>985</v>
      </c>
      <c r="B1184" s="18" t="s">
        <v>426</v>
      </c>
      <c r="C1184" s="18" t="s">
        <v>455</v>
      </c>
    </row>
    <row r="1185" spans="1:3">
      <c r="A1185" s="18" t="s">
        <v>985</v>
      </c>
      <c r="B1185" s="18" t="s">
        <v>511</v>
      </c>
      <c r="C1185" s="18" t="s">
        <v>581</v>
      </c>
    </row>
    <row r="1186" spans="1:3" ht="72.5">
      <c r="A1186" s="18" t="s">
        <v>986</v>
      </c>
      <c r="B1186" s="18" t="s">
        <v>511</v>
      </c>
      <c r="C1186" s="65" t="s">
        <v>987</v>
      </c>
    </row>
    <row r="1187" spans="1:3" ht="43.5">
      <c r="A1187" s="18" t="s">
        <v>986</v>
      </c>
      <c r="B1187" s="18" t="s">
        <v>511</v>
      </c>
      <c r="C1187" s="65" t="s">
        <v>571</v>
      </c>
    </row>
    <row r="1188" spans="1:3">
      <c r="A1188" s="18" t="s">
        <v>986</v>
      </c>
      <c r="B1188" s="18" t="s">
        <v>426</v>
      </c>
      <c r="C1188" s="65" t="s">
        <v>513</v>
      </c>
    </row>
    <row r="1189" spans="1:3">
      <c r="A1189" s="18" t="s">
        <v>986</v>
      </c>
      <c r="B1189" s="18" t="s">
        <v>505</v>
      </c>
      <c r="C1189" s="18" t="s">
        <v>506</v>
      </c>
    </row>
    <row r="1190" spans="1:3">
      <c r="A1190" s="18" t="s">
        <v>986</v>
      </c>
      <c r="B1190" s="18" t="s">
        <v>505</v>
      </c>
      <c r="C1190" s="18" t="s">
        <v>902</v>
      </c>
    </row>
    <row r="1191" spans="1:3">
      <c r="A1191" s="18" t="s">
        <v>986</v>
      </c>
      <c r="B1191" s="18" t="s">
        <v>505</v>
      </c>
      <c r="C1191" s="18" t="s">
        <v>903</v>
      </c>
    </row>
    <row r="1192" spans="1:3">
      <c r="A1192" s="18" t="s">
        <v>986</v>
      </c>
      <c r="B1192" s="18" t="s">
        <v>505</v>
      </c>
      <c r="C1192" s="18" t="s">
        <v>904</v>
      </c>
    </row>
    <row r="1193" spans="1:3">
      <c r="A1193" s="18" t="s">
        <v>986</v>
      </c>
      <c r="B1193" s="18" t="s">
        <v>505</v>
      </c>
      <c r="C1193" s="18" t="s">
        <v>905</v>
      </c>
    </row>
    <row r="1194" spans="1:3">
      <c r="A1194" s="18" t="s">
        <v>986</v>
      </c>
      <c r="B1194" s="18" t="s">
        <v>505</v>
      </c>
      <c r="C1194" s="18" t="s">
        <v>906</v>
      </c>
    </row>
    <row r="1195" spans="1:3">
      <c r="A1195" s="18" t="s">
        <v>986</v>
      </c>
      <c r="B1195" s="18" t="s">
        <v>427</v>
      </c>
      <c r="C1195" s="18" t="s">
        <v>864</v>
      </c>
    </row>
    <row r="1196" spans="1:3">
      <c r="A1196" s="18" t="s">
        <v>986</v>
      </c>
      <c r="B1196" s="18" t="s">
        <v>505</v>
      </c>
      <c r="C1196" s="18" t="s">
        <v>565</v>
      </c>
    </row>
    <row r="1197" spans="1:3">
      <c r="A1197" s="18" t="s">
        <v>986</v>
      </c>
      <c r="B1197" s="18" t="s">
        <v>505</v>
      </c>
      <c r="C1197" s="18" t="s">
        <v>907</v>
      </c>
    </row>
    <row r="1198" spans="1:3">
      <c r="A1198" s="18" t="s">
        <v>986</v>
      </c>
      <c r="B1198" s="18" t="s">
        <v>505</v>
      </c>
      <c r="C1198" s="18" t="s">
        <v>908</v>
      </c>
    </row>
    <row r="1199" spans="1:3" ht="87">
      <c r="A1199" s="18" t="s">
        <v>986</v>
      </c>
      <c r="B1199" s="18" t="s">
        <v>505</v>
      </c>
      <c r="C1199" s="65" t="s">
        <v>909</v>
      </c>
    </row>
    <row r="1200" spans="1:3">
      <c r="A1200" s="18" t="s">
        <v>988</v>
      </c>
      <c r="B1200" s="18" t="s">
        <v>426</v>
      </c>
      <c r="C1200" s="18" t="s">
        <v>507</v>
      </c>
    </row>
    <row r="1201" spans="1:3">
      <c r="A1201" s="18" t="s">
        <v>988</v>
      </c>
      <c r="B1201" s="18" t="s">
        <v>443</v>
      </c>
      <c r="C1201" s="65" t="s">
        <v>484</v>
      </c>
    </row>
    <row r="1202" spans="1:3">
      <c r="A1202" s="18" t="s">
        <v>988</v>
      </c>
      <c r="B1202" s="18" t="s">
        <v>443</v>
      </c>
      <c r="C1202" s="18" t="s">
        <v>444</v>
      </c>
    </row>
    <row r="1203" spans="1:3">
      <c r="A1203" s="18" t="s">
        <v>988</v>
      </c>
      <c r="B1203" s="18" t="s">
        <v>443</v>
      </c>
      <c r="C1203" s="65" t="s">
        <v>445</v>
      </c>
    </row>
    <row r="1204" spans="1:3">
      <c r="A1204" s="18" t="s">
        <v>988</v>
      </c>
      <c r="B1204" s="18" t="s">
        <v>443</v>
      </c>
      <c r="C1204" s="65" t="s">
        <v>478</v>
      </c>
    </row>
    <row r="1205" spans="1:3">
      <c r="A1205" s="18" t="s">
        <v>988</v>
      </c>
      <c r="B1205" s="18" t="s">
        <v>443</v>
      </c>
      <c r="C1205" s="18" t="s">
        <v>649</v>
      </c>
    </row>
    <row r="1206" spans="1:3">
      <c r="A1206" s="18" t="s">
        <v>988</v>
      </c>
      <c r="B1206" s="18" t="s">
        <v>443</v>
      </c>
      <c r="C1206" s="18" t="s">
        <v>446</v>
      </c>
    </row>
    <row r="1207" spans="1:3">
      <c r="A1207" s="18" t="s">
        <v>988</v>
      </c>
      <c r="B1207" s="18" t="s">
        <v>443</v>
      </c>
      <c r="C1207" s="18" t="s">
        <v>549</v>
      </c>
    </row>
    <row r="1208" spans="1:3">
      <c r="A1208" s="18" t="s">
        <v>988</v>
      </c>
      <c r="B1208" s="18" t="s">
        <v>443</v>
      </c>
      <c r="C1208" s="18" t="s">
        <v>502</v>
      </c>
    </row>
    <row r="1209" spans="1:3">
      <c r="A1209" s="18" t="s">
        <v>988</v>
      </c>
      <c r="B1209" s="18" t="s">
        <v>443</v>
      </c>
      <c r="C1209" s="18" t="s">
        <v>577</v>
      </c>
    </row>
    <row r="1210" spans="1:3">
      <c r="A1210" s="18" t="s">
        <v>988</v>
      </c>
      <c r="B1210" s="18" t="s">
        <v>443</v>
      </c>
      <c r="C1210" s="18" t="s">
        <v>650</v>
      </c>
    </row>
    <row r="1211" spans="1:3" ht="29">
      <c r="A1211" s="18" t="s">
        <v>988</v>
      </c>
      <c r="B1211" s="18" t="s">
        <v>443</v>
      </c>
      <c r="C1211" s="65" t="s">
        <v>989</v>
      </c>
    </row>
    <row r="1212" spans="1:3">
      <c r="A1212" s="18" t="s">
        <v>988</v>
      </c>
      <c r="B1212" s="18" t="s">
        <v>443</v>
      </c>
      <c r="C1212" s="18" t="s">
        <v>578</v>
      </c>
    </row>
    <row r="1213" spans="1:3">
      <c r="A1213" s="18" t="s">
        <v>990</v>
      </c>
      <c r="B1213" s="18" t="s">
        <v>426</v>
      </c>
      <c r="C1213" s="18" t="s">
        <v>456</v>
      </c>
    </row>
    <row r="1214" spans="1:3">
      <c r="A1214" s="18" t="s">
        <v>990</v>
      </c>
      <c r="B1214" s="18" t="s">
        <v>429</v>
      </c>
      <c r="C1214" s="18" t="s">
        <v>432</v>
      </c>
    </row>
    <row r="1215" spans="1:3">
      <c r="A1215" s="18" t="s">
        <v>990</v>
      </c>
      <c r="B1215" s="18" t="s">
        <v>429</v>
      </c>
      <c r="C1215" s="18" t="s">
        <v>585</v>
      </c>
    </row>
    <row r="1216" spans="1:3">
      <c r="A1216" s="18" t="s">
        <v>990</v>
      </c>
      <c r="B1216" s="18" t="s">
        <v>429</v>
      </c>
      <c r="C1216" s="18" t="s">
        <v>514</v>
      </c>
    </row>
    <row r="1217" spans="1:3">
      <c r="A1217" s="18" t="s">
        <v>990</v>
      </c>
      <c r="B1217" s="18" t="s">
        <v>429</v>
      </c>
      <c r="C1217" s="18" t="s">
        <v>604</v>
      </c>
    </row>
    <row r="1218" spans="1:3">
      <c r="A1218" s="18" t="s">
        <v>990</v>
      </c>
      <c r="B1218" s="18" t="s">
        <v>429</v>
      </c>
      <c r="C1218" s="18" t="s">
        <v>605</v>
      </c>
    </row>
    <row r="1219" spans="1:3">
      <c r="A1219" s="18" t="s">
        <v>990</v>
      </c>
      <c r="B1219" s="18" t="s">
        <v>429</v>
      </c>
      <c r="C1219" s="18" t="s">
        <v>606</v>
      </c>
    </row>
    <row r="1220" spans="1:3">
      <c r="A1220" s="18" t="s">
        <v>990</v>
      </c>
      <c r="B1220" s="18" t="s">
        <v>429</v>
      </c>
      <c r="C1220" s="65" t="s">
        <v>607</v>
      </c>
    </row>
    <row r="1221" spans="1:3">
      <c r="A1221" s="18" t="s">
        <v>990</v>
      </c>
      <c r="B1221" s="18" t="s">
        <v>429</v>
      </c>
      <c r="C1221" s="18" t="s">
        <v>579</v>
      </c>
    </row>
    <row r="1222" spans="1:3">
      <c r="A1222" s="18" t="s">
        <v>990</v>
      </c>
      <c r="B1222" s="18" t="s">
        <v>429</v>
      </c>
      <c r="C1222" s="65" t="s">
        <v>569</v>
      </c>
    </row>
    <row r="1223" spans="1:3">
      <c r="A1223" s="18" t="s">
        <v>990</v>
      </c>
      <c r="B1223" s="18" t="s">
        <v>429</v>
      </c>
      <c r="C1223" s="18" t="s">
        <v>570</v>
      </c>
    </row>
    <row r="1224" spans="1:3">
      <c r="A1224" s="18" t="s">
        <v>991</v>
      </c>
      <c r="B1224" s="18" t="s">
        <v>426</v>
      </c>
      <c r="C1224" s="18" t="s">
        <v>430</v>
      </c>
    </row>
    <row r="1225" spans="1:3">
      <c r="A1225" s="18" t="s">
        <v>991</v>
      </c>
      <c r="B1225" s="18" t="s">
        <v>550</v>
      </c>
      <c r="C1225" s="18" t="s">
        <v>551</v>
      </c>
    </row>
    <row r="1226" spans="1:3" ht="43.5">
      <c r="A1226" s="18" t="s">
        <v>991</v>
      </c>
      <c r="B1226" s="18" t="s">
        <v>550</v>
      </c>
      <c r="C1226" s="65" t="s">
        <v>552</v>
      </c>
    </row>
    <row r="1227" spans="1:3">
      <c r="A1227" s="18" t="s">
        <v>991</v>
      </c>
      <c r="B1227" s="18" t="s">
        <v>550</v>
      </c>
      <c r="C1227" s="18" t="s">
        <v>553</v>
      </c>
    </row>
    <row r="1228" spans="1:3" ht="29">
      <c r="A1228" s="18" t="s">
        <v>991</v>
      </c>
      <c r="B1228" s="18" t="s">
        <v>550</v>
      </c>
      <c r="C1228" s="65" t="s">
        <v>554</v>
      </c>
    </row>
    <row r="1229" spans="1:3">
      <c r="A1229" s="18" t="s">
        <v>991</v>
      </c>
      <c r="B1229" s="18" t="s">
        <v>426</v>
      </c>
      <c r="C1229" s="18" t="s">
        <v>555</v>
      </c>
    </row>
    <row r="1230" spans="1:3">
      <c r="A1230" s="18" t="s">
        <v>991</v>
      </c>
      <c r="B1230" s="18" t="s">
        <v>457</v>
      </c>
      <c r="C1230" s="18" t="s">
        <v>486</v>
      </c>
    </row>
    <row r="1231" spans="1:3">
      <c r="A1231" s="18" t="s">
        <v>991</v>
      </c>
      <c r="B1231" s="18" t="s">
        <v>428</v>
      </c>
      <c r="C1231" s="18" t="s">
        <v>992</v>
      </c>
    </row>
    <row r="1232" spans="1:3">
      <c r="A1232" s="18" t="s">
        <v>991</v>
      </c>
      <c r="B1232" s="18" t="s">
        <v>428</v>
      </c>
      <c r="C1232" s="18" t="s">
        <v>993</v>
      </c>
    </row>
    <row r="1233" spans="1:3">
      <c r="A1233" s="18" t="s">
        <v>991</v>
      </c>
      <c r="B1233" s="18" t="s">
        <v>428</v>
      </c>
      <c r="C1233" s="18" t="s">
        <v>994</v>
      </c>
    </row>
    <row r="1234" spans="1:3">
      <c r="A1234" s="18" t="s">
        <v>991</v>
      </c>
      <c r="B1234" s="18" t="s">
        <v>428</v>
      </c>
      <c r="C1234" s="18" t="s">
        <v>995</v>
      </c>
    </row>
    <row r="1235" spans="1:3">
      <c r="A1235" s="18" t="s">
        <v>991</v>
      </c>
      <c r="B1235" s="18" t="s">
        <v>428</v>
      </c>
      <c r="C1235" s="18" t="s">
        <v>996</v>
      </c>
    </row>
    <row r="1236" spans="1:3">
      <c r="A1236" s="18" t="s">
        <v>991</v>
      </c>
      <c r="B1236" s="18" t="s">
        <v>428</v>
      </c>
      <c r="C1236" s="65" t="s">
        <v>997</v>
      </c>
    </row>
    <row r="1237" spans="1:3">
      <c r="A1237" s="18" t="s">
        <v>991</v>
      </c>
      <c r="B1237" s="18" t="s">
        <v>428</v>
      </c>
      <c r="C1237" s="18" t="s">
        <v>998</v>
      </c>
    </row>
    <row r="1238" spans="1:3">
      <c r="A1238" s="18" t="s">
        <v>991</v>
      </c>
      <c r="B1238" s="18" t="s">
        <v>428</v>
      </c>
      <c r="C1238" s="65" t="s">
        <v>999</v>
      </c>
    </row>
    <row r="1239" spans="1:3">
      <c r="A1239" s="18" t="s">
        <v>991</v>
      </c>
      <c r="B1239" s="18" t="s">
        <v>428</v>
      </c>
      <c r="C1239" s="18" t="s">
        <v>1000</v>
      </c>
    </row>
    <row r="1240" spans="1:3">
      <c r="A1240" s="18" t="s">
        <v>991</v>
      </c>
      <c r="B1240" s="18" t="s">
        <v>428</v>
      </c>
      <c r="C1240" s="65" t="s">
        <v>1001</v>
      </c>
    </row>
    <row r="1241" spans="1:3">
      <c r="A1241" s="18" t="s">
        <v>991</v>
      </c>
      <c r="B1241" s="18" t="s">
        <v>428</v>
      </c>
      <c r="C1241" s="18" t="s">
        <v>1002</v>
      </c>
    </row>
    <row r="1242" spans="1:3">
      <c r="A1242" s="18" t="s">
        <v>991</v>
      </c>
      <c r="B1242" s="18" t="s">
        <v>428</v>
      </c>
      <c r="C1242" s="65" t="s">
        <v>1003</v>
      </c>
    </row>
    <row r="1243" spans="1:3">
      <c r="A1243" s="18" t="s">
        <v>991</v>
      </c>
      <c r="B1243" s="18" t="s">
        <v>428</v>
      </c>
      <c r="C1243" s="18" t="s">
        <v>1004</v>
      </c>
    </row>
    <row r="1244" spans="1:3">
      <c r="A1244" s="18" t="s">
        <v>991</v>
      </c>
      <c r="B1244" s="18" t="s">
        <v>457</v>
      </c>
      <c r="C1244" s="65" t="s">
        <v>591</v>
      </c>
    </row>
    <row r="1245" spans="1:3">
      <c r="A1245" s="18" t="s">
        <v>991</v>
      </c>
      <c r="B1245" s="18" t="s">
        <v>457</v>
      </c>
      <c r="C1245" s="18" t="s">
        <v>1005</v>
      </c>
    </row>
    <row r="1246" spans="1:3">
      <c r="A1246" s="18" t="s">
        <v>991</v>
      </c>
      <c r="B1246" s="18" t="s">
        <v>457</v>
      </c>
      <c r="C1246" s="65" t="s">
        <v>487</v>
      </c>
    </row>
    <row r="1247" spans="1:3" ht="29">
      <c r="A1247" s="18" t="s">
        <v>991</v>
      </c>
      <c r="B1247" s="18" t="s">
        <v>457</v>
      </c>
      <c r="C1247" s="65" t="s">
        <v>488</v>
      </c>
    </row>
    <row r="1248" spans="1:3">
      <c r="A1248" s="18" t="s">
        <v>991</v>
      </c>
      <c r="B1248" s="18" t="s">
        <v>457</v>
      </c>
      <c r="C1248" s="65" t="s">
        <v>489</v>
      </c>
    </row>
    <row r="1249" spans="1:3" ht="29">
      <c r="A1249" s="18" t="s">
        <v>991</v>
      </c>
      <c r="B1249" s="18" t="s">
        <v>457</v>
      </c>
      <c r="C1249" s="65" t="s">
        <v>490</v>
      </c>
    </row>
    <row r="1250" spans="1:3">
      <c r="A1250" s="18" t="s">
        <v>991</v>
      </c>
      <c r="B1250" s="18" t="s">
        <v>457</v>
      </c>
      <c r="C1250" s="65" t="s">
        <v>492</v>
      </c>
    </row>
    <row r="1251" spans="1:3" ht="29">
      <c r="A1251" s="18" t="s">
        <v>991</v>
      </c>
      <c r="B1251" s="18" t="s">
        <v>457</v>
      </c>
      <c r="C1251" s="65" t="s">
        <v>493</v>
      </c>
    </row>
    <row r="1252" spans="1:3">
      <c r="A1252" s="18" t="s">
        <v>991</v>
      </c>
      <c r="B1252" s="18" t="s">
        <v>457</v>
      </c>
      <c r="C1252" s="65" t="s">
        <v>494</v>
      </c>
    </row>
    <row r="1253" spans="1:3" ht="29">
      <c r="A1253" s="18" t="s">
        <v>991</v>
      </c>
      <c r="B1253" s="18" t="s">
        <v>457</v>
      </c>
      <c r="C1253" s="65" t="s">
        <v>495</v>
      </c>
    </row>
    <row r="1254" spans="1:3">
      <c r="A1254" s="18" t="s">
        <v>991</v>
      </c>
      <c r="B1254" s="18" t="s">
        <v>457</v>
      </c>
      <c r="C1254" s="65" t="s">
        <v>496</v>
      </c>
    </row>
    <row r="1255" spans="1:3" ht="29">
      <c r="A1255" s="18" t="s">
        <v>991</v>
      </c>
      <c r="B1255" s="18" t="s">
        <v>457</v>
      </c>
      <c r="C1255" s="65" t="s">
        <v>497</v>
      </c>
    </row>
    <row r="1256" spans="1:3">
      <c r="A1256" s="18" t="s">
        <v>991</v>
      </c>
      <c r="B1256" s="18" t="s">
        <v>457</v>
      </c>
      <c r="C1256" s="65" t="s">
        <v>503</v>
      </c>
    </row>
    <row r="1257" spans="1:3" ht="29">
      <c r="A1257" s="18" t="s">
        <v>991</v>
      </c>
      <c r="B1257" s="18" t="s">
        <v>457</v>
      </c>
      <c r="C1257" s="65" t="s">
        <v>504</v>
      </c>
    </row>
    <row r="1258" spans="1:3">
      <c r="A1258" s="18" t="s">
        <v>991</v>
      </c>
      <c r="B1258" s="18" t="s">
        <v>457</v>
      </c>
      <c r="C1258" s="65" t="s">
        <v>572</v>
      </c>
    </row>
    <row r="1259" spans="1:3" ht="29">
      <c r="A1259" s="18" t="s">
        <v>991</v>
      </c>
      <c r="B1259" s="18" t="s">
        <v>457</v>
      </c>
      <c r="C1259" s="65" t="s">
        <v>573</v>
      </c>
    </row>
    <row r="1260" spans="1:3">
      <c r="A1260" s="18" t="s">
        <v>991</v>
      </c>
      <c r="B1260" s="18" t="s">
        <v>457</v>
      </c>
      <c r="C1260" s="65" t="s">
        <v>574</v>
      </c>
    </row>
    <row r="1261" spans="1:3">
      <c r="A1261" s="18" t="s">
        <v>1006</v>
      </c>
      <c r="B1261" s="18" t="s">
        <v>426</v>
      </c>
      <c r="C1261" s="18" t="s">
        <v>458</v>
      </c>
    </row>
    <row r="1262" spans="1:3">
      <c r="A1262" s="18" t="s">
        <v>1006</v>
      </c>
      <c r="B1262" s="18" t="s">
        <v>425</v>
      </c>
      <c r="C1262" s="65" t="s">
        <v>491</v>
      </c>
    </row>
    <row r="1263" spans="1:3">
      <c r="A1263" s="18" t="s">
        <v>1006</v>
      </c>
      <c r="B1263" s="18" t="s">
        <v>425</v>
      </c>
      <c r="C1263" s="18" t="s">
        <v>672</v>
      </c>
    </row>
    <row r="1264" spans="1:3">
      <c r="A1264" s="18" t="s">
        <v>1007</v>
      </c>
      <c r="B1264" s="18" t="s">
        <v>426</v>
      </c>
      <c r="C1264" s="65" t="s">
        <v>459</v>
      </c>
    </row>
    <row r="1265" spans="1:3">
      <c r="A1265" s="18" t="s">
        <v>1007</v>
      </c>
      <c r="B1265" s="18" t="s">
        <v>426</v>
      </c>
      <c r="C1265" s="18" t="s">
        <v>460</v>
      </c>
    </row>
    <row r="1266" spans="1:3">
      <c r="A1266" s="18" t="s">
        <v>1008</v>
      </c>
      <c r="B1266" s="18" t="s">
        <v>426</v>
      </c>
      <c r="C1266" s="65" t="s">
        <v>451</v>
      </c>
    </row>
    <row r="1267" spans="1:3">
      <c r="A1267" s="18" t="s">
        <v>1008</v>
      </c>
      <c r="B1267" s="18" t="s">
        <v>428</v>
      </c>
      <c r="C1267" s="18" t="s">
        <v>1009</v>
      </c>
    </row>
    <row r="1268" spans="1:3">
      <c r="A1268" s="18" t="s">
        <v>1008</v>
      </c>
      <c r="B1268" s="18" t="s">
        <v>473</v>
      </c>
      <c r="C1268" s="65" t="s">
        <v>1010</v>
      </c>
    </row>
    <row r="1269" spans="1:3">
      <c r="A1269" s="18" t="s">
        <v>1008</v>
      </c>
      <c r="B1269" s="18" t="s">
        <v>473</v>
      </c>
      <c r="C1269" s="18" t="s">
        <v>575</v>
      </c>
    </row>
    <row r="1270" spans="1:3">
      <c r="A1270" s="18" t="s">
        <v>1008</v>
      </c>
      <c r="B1270" s="18" t="s">
        <v>473</v>
      </c>
      <c r="C1270" s="65" t="s">
        <v>474</v>
      </c>
    </row>
    <row r="1271" spans="1:3">
      <c r="A1271" s="18" t="s">
        <v>1008</v>
      </c>
      <c r="B1271" s="18" t="s">
        <v>473</v>
      </c>
      <c r="C1271" s="18" t="s">
        <v>516</v>
      </c>
    </row>
    <row r="1272" spans="1:3">
      <c r="A1272" s="18" t="s">
        <v>1008</v>
      </c>
      <c r="B1272" s="18" t="s">
        <v>426</v>
      </c>
      <c r="C1272" s="65" t="s">
        <v>498</v>
      </c>
    </row>
    <row r="1273" spans="1:3">
      <c r="A1273" s="18" t="s">
        <v>1011</v>
      </c>
      <c r="B1273" s="18" t="s">
        <v>426</v>
      </c>
      <c r="C1273" s="18" t="s">
        <v>431</v>
      </c>
    </row>
    <row r="1274" spans="1:3">
      <c r="A1274" s="18" t="s">
        <v>1012</v>
      </c>
      <c r="B1274" s="18" t="s">
        <v>426</v>
      </c>
      <c r="C1274" s="18" t="s">
        <v>452</v>
      </c>
    </row>
    <row r="1275" spans="1:3">
      <c r="A1275" s="18" t="s">
        <v>1013</v>
      </c>
      <c r="B1275" s="18" t="s">
        <v>426</v>
      </c>
      <c r="C1275" s="18" t="s">
        <v>546</v>
      </c>
    </row>
    <row r="1276" spans="1:3">
      <c r="A1276" s="18" t="s">
        <v>1013</v>
      </c>
      <c r="B1276" s="18" t="s">
        <v>465</v>
      </c>
      <c r="C1276" s="18" t="s">
        <v>1014</v>
      </c>
    </row>
    <row r="1277" spans="1:3">
      <c r="A1277" s="18" t="s">
        <v>1013</v>
      </c>
      <c r="B1277" s="18" t="s">
        <v>426</v>
      </c>
      <c r="C1277" s="18" t="s">
        <v>466</v>
      </c>
    </row>
    <row r="1278" spans="1:3">
      <c r="A1278" s="18" t="s">
        <v>1013</v>
      </c>
      <c r="B1278" s="18" t="s">
        <v>426</v>
      </c>
      <c r="C1278" s="18" t="s">
        <v>453</v>
      </c>
    </row>
    <row r="1279" spans="1:3">
      <c r="A1279" s="18" t="s">
        <v>1015</v>
      </c>
      <c r="B1279" s="18" t="s">
        <v>426</v>
      </c>
      <c r="C1279" s="18" t="s">
        <v>454</v>
      </c>
    </row>
    <row r="1280" spans="1:3">
      <c r="A1280" s="18" t="s">
        <v>1015</v>
      </c>
      <c r="B1280" s="18" t="s">
        <v>461</v>
      </c>
      <c r="C1280" s="18" t="s">
        <v>1016</v>
      </c>
    </row>
    <row r="1281" spans="1:3">
      <c r="A1281" s="18" t="s">
        <v>1017</v>
      </c>
      <c r="B1281" s="18" t="s">
        <v>426</v>
      </c>
      <c r="C1281" s="18" t="s">
        <v>462</v>
      </c>
    </row>
    <row r="1282" spans="1:3">
      <c r="A1282" s="18" t="s">
        <v>1017</v>
      </c>
      <c r="B1282" s="18" t="s">
        <v>442</v>
      </c>
      <c r="C1282" s="18" t="s">
        <v>481</v>
      </c>
    </row>
    <row r="1283" spans="1:3">
      <c r="A1283" s="18" t="s">
        <v>1017</v>
      </c>
      <c r="B1283" s="18" t="s">
        <v>442</v>
      </c>
      <c r="C1283" s="18" t="s">
        <v>499</v>
      </c>
    </row>
    <row r="1284" spans="1:3">
      <c r="A1284" s="18" t="s">
        <v>1017</v>
      </c>
      <c r="B1284" s="18" t="s">
        <v>442</v>
      </c>
      <c r="C1284" s="18" t="s">
        <v>477</v>
      </c>
    </row>
    <row r="1285" spans="1:3">
      <c r="A1285" s="18" t="s">
        <v>1017</v>
      </c>
      <c r="B1285" s="18" t="s">
        <v>442</v>
      </c>
      <c r="C1285" s="18" t="s">
        <v>500</v>
      </c>
    </row>
    <row r="1286" spans="1:3">
      <c r="A1286" s="18" t="s">
        <v>1017</v>
      </c>
      <c r="B1286" s="18" t="s">
        <v>442</v>
      </c>
      <c r="C1286" s="18" t="s">
        <v>501</v>
      </c>
    </row>
    <row r="1287" spans="1:3" ht="29">
      <c r="A1287" s="18" t="s">
        <v>1017</v>
      </c>
      <c r="B1287" s="18" t="s">
        <v>442</v>
      </c>
      <c r="C1287" s="65" t="s">
        <v>482</v>
      </c>
    </row>
    <row r="1288" spans="1:3">
      <c r="A1288" s="18" t="s">
        <v>1018</v>
      </c>
      <c r="B1288" s="18" t="s">
        <v>442</v>
      </c>
      <c r="C1288" s="65" t="s">
        <v>483</v>
      </c>
    </row>
    <row r="1289" spans="1:3">
      <c r="A1289" s="18" t="s">
        <v>1018</v>
      </c>
      <c r="B1289" s="18" t="s">
        <v>426</v>
      </c>
      <c r="C1289" s="18" t="s">
        <v>455</v>
      </c>
    </row>
    <row r="1290" spans="1:3">
      <c r="A1290" s="18" t="s">
        <v>1018</v>
      </c>
      <c r="B1290" s="18" t="s">
        <v>511</v>
      </c>
      <c r="C1290" s="18" t="s">
        <v>576</v>
      </c>
    </row>
    <row r="1291" spans="1:3" ht="72.5">
      <c r="A1291" s="18" t="s">
        <v>1018</v>
      </c>
      <c r="B1291" s="18" t="s">
        <v>511</v>
      </c>
      <c r="C1291" s="65" t="s">
        <v>1019</v>
      </c>
    </row>
    <row r="1292" spans="1:3" ht="43.5">
      <c r="A1292" s="18" t="s">
        <v>1018</v>
      </c>
      <c r="B1292" s="18" t="s">
        <v>511</v>
      </c>
      <c r="C1292" s="65" t="s">
        <v>571</v>
      </c>
    </row>
    <row r="1293" spans="1:3">
      <c r="A1293" s="18" t="s">
        <v>1018</v>
      </c>
      <c r="B1293" s="18" t="s">
        <v>426</v>
      </c>
      <c r="C1293" s="18" t="s">
        <v>513</v>
      </c>
    </row>
    <row r="1294" spans="1:3">
      <c r="A1294" s="18" t="s">
        <v>1018</v>
      </c>
      <c r="B1294" s="18" t="s">
        <v>505</v>
      </c>
      <c r="C1294" s="18" t="s">
        <v>506</v>
      </c>
    </row>
    <row r="1295" spans="1:3">
      <c r="A1295" s="18" t="s">
        <v>1018</v>
      </c>
      <c r="B1295" s="18" t="s">
        <v>505</v>
      </c>
      <c r="C1295" s="65" t="s">
        <v>902</v>
      </c>
    </row>
    <row r="1296" spans="1:3">
      <c r="A1296" s="18" t="s">
        <v>1018</v>
      </c>
      <c r="B1296" s="18" t="s">
        <v>505</v>
      </c>
      <c r="C1296" s="18" t="s">
        <v>903</v>
      </c>
    </row>
    <row r="1297" spans="1:3">
      <c r="A1297" s="18" t="s">
        <v>1018</v>
      </c>
      <c r="B1297" s="18" t="s">
        <v>505</v>
      </c>
      <c r="C1297" s="18" t="s">
        <v>904</v>
      </c>
    </row>
    <row r="1298" spans="1:3">
      <c r="A1298" s="18" t="s">
        <v>1018</v>
      </c>
      <c r="B1298" s="18" t="s">
        <v>505</v>
      </c>
      <c r="C1298" s="18" t="s">
        <v>905</v>
      </c>
    </row>
    <row r="1299" spans="1:3">
      <c r="A1299" s="18" t="s">
        <v>1018</v>
      </c>
      <c r="B1299" s="18" t="s">
        <v>505</v>
      </c>
      <c r="C1299" s="18" t="s">
        <v>906</v>
      </c>
    </row>
    <row r="1300" spans="1:3">
      <c r="A1300" s="18" t="s">
        <v>1018</v>
      </c>
      <c r="B1300" s="18" t="s">
        <v>427</v>
      </c>
      <c r="C1300" s="18" t="s">
        <v>864</v>
      </c>
    </row>
    <row r="1301" spans="1:3">
      <c r="A1301" s="18" t="s">
        <v>1018</v>
      </c>
      <c r="B1301" s="18" t="s">
        <v>505</v>
      </c>
      <c r="C1301" s="18" t="s">
        <v>565</v>
      </c>
    </row>
    <row r="1302" spans="1:3">
      <c r="A1302" s="18" t="s">
        <v>1018</v>
      </c>
      <c r="B1302" s="18" t="s">
        <v>505</v>
      </c>
      <c r="C1302" s="18" t="s">
        <v>907</v>
      </c>
    </row>
    <row r="1303" spans="1:3">
      <c r="A1303" s="18" t="s">
        <v>1018</v>
      </c>
      <c r="B1303" s="18" t="s">
        <v>505</v>
      </c>
      <c r="C1303" s="18" t="s">
        <v>908</v>
      </c>
    </row>
    <row r="1304" spans="1:3" ht="87">
      <c r="A1304" s="18" t="s">
        <v>1018</v>
      </c>
      <c r="B1304" s="18" t="s">
        <v>505</v>
      </c>
      <c r="C1304" s="65" t="s">
        <v>909</v>
      </c>
    </row>
    <row r="1305" spans="1:3">
      <c r="A1305" s="18" t="s">
        <v>1020</v>
      </c>
      <c r="B1305" s="18" t="s">
        <v>426</v>
      </c>
      <c r="C1305" s="18" t="s">
        <v>507</v>
      </c>
    </row>
    <row r="1306" spans="1:3">
      <c r="A1306" s="18" t="s">
        <v>1020</v>
      </c>
      <c r="B1306" s="18" t="s">
        <v>443</v>
      </c>
      <c r="C1306" s="18" t="s">
        <v>484</v>
      </c>
    </row>
    <row r="1307" spans="1:3">
      <c r="A1307" s="18" t="s">
        <v>1020</v>
      </c>
      <c r="B1307" s="18" t="s">
        <v>443</v>
      </c>
      <c r="C1307" s="18" t="s">
        <v>444</v>
      </c>
    </row>
    <row r="1308" spans="1:3">
      <c r="A1308" s="18" t="s">
        <v>1020</v>
      </c>
      <c r="B1308" s="18" t="s">
        <v>443</v>
      </c>
      <c r="C1308" s="18" t="s">
        <v>445</v>
      </c>
    </row>
    <row r="1309" spans="1:3">
      <c r="A1309" s="18" t="s">
        <v>1020</v>
      </c>
      <c r="B1309" s="18" t="s">
        <v>443</v>
      </c>
      <c r="C1309" s="18" t="s">
        <v>478</v>
      </c>
    </row>
    <row r="1310" spans="1:3">
      <c r="A1310" s="18" t="s">
        <v>1020</v>
      </c>
      <c r="B1310" s="18" t="s">
        <v>443</v>
      </c>
      <c r="C1310" s="18" t="s">
        <v>649</v>
      </c>
    </row>
    <row r="1311" spans="1:3">
      <c r="A1311" s="18" t="s">
        <v>1020</v>
      </c>
      <c r="B1311" s="18" t="s">
        <v>443</v>
      </c>
      <c r="C1311" s="65" t="s">
        <v>446</v>
      </c>
    </row>
    <row r="1312" spans="1:3">
      <c r="A1312" s="18" t="s">
        <v>1020</v>
      </c>
      <c r="B1312" s="18" t="s">
        <v>443</v>
      </c>
      <c r="C1312" s="18" t="s">
        <v>549</v>
      </c>
    </row>
    <row r="1313" spans="1:3">
      <c r="A1313" s="18" t="s">
        <v>1020</v>
      </c>
      <c r="B1313" s="18" t="s">
        <v>443</v>
      </c>
      <c r="C1313" s="18" t="s">
        <v>502</v>
      </c>
    </row>
    <row r="1314" spans="1:3">
      <c r="A1314" s="18" t="s">
        <v>1020</v>
      </c>
      <c r="B1314" s="18" t="s">
        <v>443</v>
      </c>
      <c r="C1314" s="18" t="s">
        <v>577</v>
      </c>
    </row>
    <row r="1315" spans="1:3">
      <c r="A1315" s="18" t="s">
        <v>1020</v>
      </c>
      <c r="B1315" s="18" t="s">
        <v>443</v>
      </c>
      <c r="C1315" s="18" t="s">
        <v>650</v>
      </c>
    </row>
    <row r="1316" spans="1:3" ht="29">
      <c r="A1316" s="18" t="s">
        <v>1020</v>
      </c>
      <c r="B1316" s="18" t="s">
        <v>443</v>
      </c>
      <c r="C1316" s="65" t="s">
        <v>1021</v>
      </c>
    </row>
    <row r="1317" spans="1:3">
      <c r="A1317" s="18" t="s">
        <v>1020</v>
      </c>
      <c r="B1317" s="18" t="s">
        <v>443</v>
      </c>
      <c r="C1317" s="18" t="s">
        <v>578</v>
      </c>
    </row>
    <row r="1318" spans="1:3">
      <c r="A1318" s="18" t="s">
        <v>1022</v>
      </c>
      <c r="B1318" s="18" t="s">
        <v>426</v>
      </c>
      <c r="C1318" s="18" t="s">
        <v>456</v>
      </c>
    </row>
    <row r="1319" spans="1:3">
      <c r="A1319" s="18" t="s">
        <v>1022</v>
      </c>
      <c r="B1319" s="18" t="s">
        <v>429</v>
      </c>
      <c r="C1319" s="18" t="s">
        <v>432</v>
      </c>
    </row>
    <row r="1320" spans="1:3">
      <c r="A1320" s="18" t="s">
        <v>1022</v>
      </c>
      <c r="B1320" s="18" t="s">
        <v>429</v>
      </c>
      <c r="C1320" s="18" t="s">
        <v>585</v>
      </c>
    </row>
    <row r="1321" spans="1:3">
      <c r="A1321" s="18" t="s">
        <v>1022</v>
      </c>
      <c r="B1321" s="18" t="s">
        <v>429</v>
      </c>
      <c r="C1321" s="18" t="s">
        <v>1023</v>
      </c>
    </row>
    <row r="1322" spans="1:3">
      <c r="A1322" s="18" t="s">
        <v>1022</v>
      </c>
      <c r="B1322" s="18" t="s">
        <v>429</v>
      </c>
      <c r="C1322" s="18" t="s">
        <v>586</v>
      </c>
    </row>
    <row r="1323" spans="1:3">
      <c r="A1323" s="18" t="s">
        <v>1022</v>
      </c>
      <c r="B1323" s="18" t="s">
        <v>429</v>
      </c>
      <c r="C1323" s="18" t="s">
        <v>587</v>
      </c>
    </row>
    <row r="1324" spans="1:3">
      <c r="A1324" s="18" t="s">
        <v>1022</v>
      </c>
      <c r="B1324" s="18" t="s">
        <v>429</v>
      </c>
      <c r="C1324" s="18" t="s">
        <v>588</v>
      </c>
    </row>
    <row r="1325" spans="1:3">
      <c r="A1325" s="18" t="s">
        <v>1024</v>
      </c>
      <c r="B1325" s="18" t="s">
        <v>429</v>
      </c>
      <c r="C1325" s="18" t="s">
        <v>589</v>
      </c>
    </row>
    <row r="1326" spans="1:3">
      <c r="A1326" s="18" t="s">
        <v>1024</v>
      </c>
      <c r="B1326" s="18" t="s">
        <v>429</v>
      </c>
      <c r="C1326" s="18" t="s">
        <v>579</v>
      </c>
    </row>
    <row r="1327" spans="1:3">
      <c r="A1327" s="18" t="s">
        <v>1024</v>
      </c>
      <c r="B1327" s="18" t="s">
        <v>429</v>
      </c>
      <c r="C1327" s="65" t="s">
        <v>569</v>
      </c>
    </row>
    <row r="1328" spans="1:3">
      <c r="A1328" s="18" t="s">
        <v>1024</v>
      </c>
      <c r="B1328" s="18" t="s">
        <v>429</v>
      </c>
      <c r="C1328" s="18" t="s">
        <v>570</v>
      </c>
    </row>
    <row r="1329" spans="1:3">
      <c r="A1329" s="18" t="s">
        <v>1024</v>
      </c>
      <c r="B1329" s="18" t="s">
        <v>426</v>
      </c>
      <c r="C1329" s="65" t="s">
        <v>430</v>
      </c>
    </row>
    <row r="1330" spans="1:3">
      <c r="A1330" s="18" t="s">
        <v>1024</v>
      </c>
      <c r="B1330" s="18" t="s">
        <v>550</v>
      </c>
      <c r="C1330" s="18" t="s">
        <v>551</v>
      </c>
    </row>
    <row r="1331" spans="1:3" ht="43.5">
      <c r="A1331" s="18" t="s">
        <v>1024</v>
      </c>
      <c r="B1331" s="18" t="s">
        <v>550</v>
      </c>
      <c r="C1331" s="65" t="s">
        <v>552</v>
      </c>
    </row>
    <row r="1332" spans="1:3">
      <c r="A1332" s="18" t="s">
        <v>1024</v>
      </c>
      <c r="B1332" s="18" t="s">
        <v>550</v>
      </c>
      <c r="C1332" s="18" t="s">
        <v>553</v>
      </c>
    </row>
    <row r="1333" spans="1:3" ht="29">
      <c r="A1333" s="18" t="s">
        <v>1024</v>
      </c>
      <c r="B1333" s="18" t="s">
        <v>550</v>
      </c>
      <c r="C1333" s="65" t="s">
        <v>554</v>
      </c>
    </row>
    <row r="1334" spans="1:3">
      <c r="A1334" s="18" t="s">
        <v>1024</v>
      </c>
      <c r="B1334" s="18" t="s">
        <v>426</v>
      </c>
      <c r="C1334" s="18" t="s">
        <v>555</v>
      </c>
    </row>
    <row r="1335" spans="1:3">
      <c r="A1335" s="18" t="s">
        <v>1024</v>
      </c>
      <c r="B1335" s="18" t="s">
        <v>457</v>
      </c>
      <c r="C1335" s="18" t="s">
        <v>486</v>
      </c>
    </row>
    <row r="1336" spans="1:3">
      <c r="A1336" s="18" t="s">
        <v>1024</v>
      </c>
      <c r="B1336" s="18" t="s">
        <v>428</v>
      </c>
      <c r="C1336" s="18" t="s">
        <v>1025</v>
      </c>
    </row>
    <row r="1337" spans="1:3">
      <c r="A1337" s="18" t="s">
        <v>1024</v>
      </c>
      <c r="B1337" s="18" t="s">
        <v>428</v>
      </c>
      <c r="C1337" s="18" t="s">
        <v>1026</v>
      </c>
    </row>
    <row r="1338" spans="1:3">
      <c r="A1338" s="18" t="s">
        <v>1024</v>
      </c>
      <c r="B1338" s="18" t="s">
        <v>428</v>
      </c>
      <c r="C1338" s="18" t="s">
        <v>1027</v>
      </c>
    </row>
    <row r="1339" spans="1:3">
      <c r="A1339" s="18" t="s">
        <v>1024</v>
      </c>
      <c r="B1339" s="18" t="s">
        <v>428</v>
      </c>
      <c r="C1339" s="18" t="s">
        <v>1028</v>
      </c>
    </row>
    <row r="1340" spans="1:3">
      <c r="A1340" s="18" t="s">
        <v>1024</v>
      </c>
      <c r="B1340" s="18" t="s">
        <v>428</v>
      </c>
      <c r="C1340" s="18" t="s">
        <v>1029</v>
      </c>
    </row>
    <row r="1341" spans="1:3">
      <c r="A1341" s="18" t="s">
        <v>1024</v>
      </c>
      <c r="B1341" s="18" t="s">
        <v>428</v>
      </c>
      <c r="C1341" s="18" t="s">
        <v>1030</v>
      </c>
    </row>
    <row r="1342" spans="1:3">
      <c r="A1342" s="18" t="s">
        <v>1024</v>
      </c>
      <c r="B1342" s="18" t="s">
        <v>428</v>
      </c>
      <c r="C1342" s="18" t="s">
        <v>1031</v>
      </c>
    </row>
    <row r="1343" spans="1:3">
      <c r="A1343" s="18" t="s">
        <v>1024</v>
      </c>
      <c r="B1343" s="18" t="s">
        <v>428</v>
      </c>
      <c r="C1343" s="18" t="s">
        <v>1032</v>
      </c>
    </row>
    <row r="1344" spans="1:3">
      <c r="A1344" s="18" t="s">
        <v>1024</v>
      </c>
      <c r="B1344" s="18" t="s">
        <v>428</v>
      </c>
      <c r="C1344" s="18" t="s">
        <v>1033</v>
      </c>
    </row>
    <row r="1345" spans="1:3">
      <c r="A1345" s="18" t="s">
        <v>1024</v>
      </c>
      <c r="B1345" s="18" t="s">
        <v>428</v>
      </c>
      <c r="C1345" s="18" t="s">
        <v>1034</v>
      </c>
    </row>
    <row r="1346" spans="1:3">
      <c r="A1346" s="18" t="s">
        <v>1024</v>
      </c>
      <c r="B1346" s="18" t="s">
        <v>428</v>
      </c>
      <c r="C1346" s="18" t="s">
        <v>1035</v>
      </c>
    </row>
    <row r="1347" spans="1:3">
      <c r="A1347" s="18" t="s">
        <v>1024</v>
      </c>
      <c r="B1347" s="18" t="s">
        <v>428</v>
      </c>
      <c r="C1347" s="18" t="s">
        <v>1036</v>
      </c>
    </row>
    <row r="1348" spans="1:3">
      <c r="A1348" s="18" t="s">
        <v>1024</v>
      </c>
      <c r="B1348" s="18" t="s">
        <v>428</v>
      </c>
      <c r="C1348" s="18" t="s">
        <v>1037</v>
      </c>
    </row>
    <row r="1349" spans="1:3">
      <c r="A1349" s="18" t="s">
        <v>1024</v>
      </c>
      <c r="B1349" s="18" t="s">
        <v>457</v>
      </c>
      <c r="C1349" s="18" t="s">
        <v>591</v>
      </c>
    </row>
    <row r="1350" spans="1:3">
      <c r="A1350" s="18" t="s">
        <v>1024</v>
      </c>
      <c r="B1350" s="18" t="s">
        <v>457</v>
      </c>
      <c r="C1350" s="18" t="s">
        <v>1038</v>
      </c>
    </row>
    <row r="1351" spans="1:3">
      <c r="A1351" s="18" t="s">
        <v>1024</v>
      </c>
      <c r="B1351" s="18" t="s">
        <v>457</v>
      </c>
      <c r="C1351" s="18" t="s">
        <v>487</v>
      </c>
    </row>
    <row r="1352" spans="1:3" ht="29">
      <c r="A1352" s="18" t="s">
        <v>1039</v>
      </c>
      <c r="B1352" s="18" t="s">
        <v>457</v>
      </c>
      <c r="C1352" s="65" t="s">
        <v>488</v>
      </c>
    </row>
    <row r="1353" spans="1:3">
      <c r="A1353" s="18" t="s">
        <v>1039</v>
      </c>
      <c r="B1353" s="18" t="s">
        <v>457</v>
      </c>
      <c r="C1353" s="18" t="s">
        <v>489</v>
      </c>
    </row>
    <row r="1354" spans="1:3" ht="29">
      <c r="A1354" s="18" t="s">
        <v>1039</v>
      </c>
      <c r="B1354" s="18" t="s">
        <v>457</v>
      </c>
      <c r="C1354" s="65" t="s">
        <v>490</v>
      </c>
    </row>
    <row r="1355" spans="1:3">
      <c r="A1355" s="18" t="s">
        <v>1039</v>
      </c>
      <c r="B1355" s="18" t="s">
        <v>457</v>
      </c>
      <c r="C1355" s="18" t="s">
        <v>492</v>
      </c>
    </row>
    <row r="1356" spans="1:3" ht="29">
      <c r="A1356" s="18" t="s">
        <v>1039</v>
      </c>
      <c r="B1356" s="18" t="s">
        <v>457</v>
      </c>
      <c r="C1356" s="65" t="s">
        <v>493</v>
      </c>
    </row>
    <row r="1357" spans="1:3">
      <c r="A1357" s="18" t="s">
        <v>1039</v>
      </c>
      <c r="B1357" s="18" t="s">
        <v>457</v>
      </c>
      <c r="C1357" s="18" t="s">
        <v>494</v>
      </c>
    </row>
    <row r="1358" spans="1:3" ht="29">
      <c r="A1358" s="18" t="s">
        <v>1039</v>
      </c>
      <c r="B1358" s="18" t="s">
        <v>457</v>
      </c>
      <c r="C1358" s="65" t="s">
        <v>495</v>
      </c>
    </row>
    <row r="1359" spans="1:3">
      <c r="A1359" s="18" t="s">
        <v>1039</v>
      </c>
      <c r="B1359" s="18" t="s">
        <v>457</v>
      </c>
      <c r="C1359" s="18" t="s">
        <v>496</v>
      </c>
    </row>
    <row r="1360" spans="1:3" ht="29">
      <c r="A1360" s="18" t="s">
        <v>1039</v>
      </c>
      <c r="B1360" s="18" t="s">
        <v>457</v>
      </c>
      <c r="C1360" s="65" t="s">
        <v>497</v>
      </c>
    </row>
    <row r="1361" spans="1:3">
      <c r="A1361" s="18" t="s">
        <v>1039</v>
      </c>
      <c r="B1361" s="18" t="s">
        <v>457</v>
      </c>
      <c r="C1361" s="18" t="s">
        <v>503</v>
      </c>
    </row>
    <row r="1362" spans="1:3" ht="29">
      <c r="A1362" s="18" t="s">
        <v>1039</v>
      </c>
      <c r="B1362" s="18" t="s">
        <v>457</v>
      </c>
      <c r="C1362" s="65" t="s">
        <v>504</v>
      </c>
    </row>
    <row r="1363" spans="1:3">
      <c r="A1363" s="18" t="s">
        <v>1039</v>
      </c>
      <c r="B1363" s="18" t="s">
        <v>457</v>
      </c>
      <c r="C1363" s="18" t="s">
        <v>572</v>
      </c>
    </row>
    <row r="1364" spans="1:3" ht="29">
      <c r="A1364" s="18" t="s">
        <v>1039</v>
      </c>
      <c r="B1364" s="18" t="s">
        <v>457</v>
      </c>
      <c r="C1364" s="65" t="s">
        <v>573</v>
      </c>
    </row>
    <row r="1365" spans="1:3">
      <c r="A1365" s="18" t="s">
        <v>1039</v>
      </c>
      <c r="B1365" s="18" t="s">
        <v>457</v>
      </c>
      <c r="C1365" s="65" t="s">
        <v>574</v>
      </c>
    </row>
    <row r="1366" spans="1:3">
      <c r="A1366" s="18" t="s">
        <v>1039</v>
      </c>
      <c r="B1366" s="18" t="s">
        <v>426</v>
      </c>
      <c r="C1366" s="18" t="s">
        <v>458</v>
      </c>
    </row>
    <row r="1367" spans="1:3">
      <c r="A1367" s="18" t="s">
        <v>1039</v>
      </c>
      <c r="B1367" s="18" t="s">
        <v>425</v>
      </c>
      <c r="C1367" s="65" t="s">
        <v>491</v>
      </c>
    </row>
    <row r="1368" spans="1:3">
      <c r="A1368" s="18" t="s">
        <v>1039</v>
      </c>
      <c r="B1368" s="18" t="s">
        <v>425</v>
      </c>
      <c r="C1368" s="18" t="s">
        <v>672</v>
      </c>
    </row>
    <row r="1369" spans="1:3">
      <c r="A1369" s="18" t="s">
        <v>1040</v>
      </c>
      <c r="B1369" s="18" t="s">
        <v>426</v>
      </c>
      <c r="C1369" s="65" t="s">
        <v>459</v>
      </c>
    </row>
    <row r="1370" spans="1:3">
      <c r="A1370" s="18" t="s">
        <v>1040</v>
      </c>
      <c r="B1370" s="18" t="s">
        <v>426</v>
      </c>
      <c r="C1370" s="18" t="s">
        <v>460</v>
      </c>
    </row>
    <row r="1371" spans="1:3">
      <c r="A1371" s="18" t="s">
        <v>1041</v>
      </c>
      <c r="B1371" s="18" t="s">
        <v>426</v>
      </c>
      <c r="C1371" s="65" t="s">
        <v>454</v>
      </c>
    </row>
    <row r="1372" spans="1:3" ht="29">
      <c r="A1372" s="18" t="s">
        <v>1041</v>
      </c>
      <c r="B1372" s="18" t="s">
        <v>461</v>
      </c>
      <c r="C1372" s="65" t="s">
        <v>1042</v>
      </c>
    </row>
    <row r="1373" spans="1:3">
      <c r="A1373" s="18" t="s">
        <v>1041</v>
      </c>
      <c r="B1373" s="18" t="s">
        <v>426</v>
      </c>
      <c r="C1373" s="65" t="s">
        <v>462</v>
      </c>
    </row>
    <row r="1374" spans="1:3">
      <c r="A1374" s="18" t="s">
        <v>1041</v>
      </c>
      <c r="B1374" s="18" t="s">
        <v>442</v>
      </c>
      <c r="C1374" s="18" t="s">
        <v>481</v>
      </c>
    </row>
    <row r="1375" spans="1:3">
      <c r="A1375" s="18" t="s">
        <v>1041</v>
      </c>
      <c r="B1375" s="18" t="s">
        <v>442</v>
      </c>
      <c r="C1375" s="65" t="s">
        <v>499</v>
      </c>
    </row>
    <row r="1376" spans="1:3">
      <c r="A1376" s="18" t="s">
        <v>1041</v>
      </c>
      <c r="B1376" s="18" t="s">
        <v>442</v>
      </c>
      <c r="C1376" s="18" t="s">
        <v>477</v>
      </c>
    </row>
    <row r="1377" spans="1:3" ht="29">
      <c r="A1377" s="18" t="s">
        <v>1041</v>
      </c>
      <c r="B1377" s="18" t="s">
        <v>442</v>
      </c>
      <c r="C1377" s="65" t="s">
        <v>500</v>
      </c>
    </row>
    <row r="1378" spans="1:3">
      <c r="A1378" s="18" t="s">
        <v>1041</v>
      </c>
      <c r="B1378" s="18" t="s">
        <v>442</v>
      </c>
      <c r="C1378" s="18" t="s">
        <v>501</v>
      </c>
    </row>
    <row r="1379" spans="1:3" ht="29">
      <c r="A1379" s="18" t="s">
        <v>1041</v>
      </c>
      <c r="B1379" s="18" t="s">
        <v>442</v>
      </c>
      <c r="C1379" s="65" t="s">
        <v>482</v>
      </c>
    </row>
    <row r="1380" spans="1:3">
      <c r="A1380" s="18" t="s">
        <v>1043</v>
      </c>
      <c r="B1380" s="18" t="s">
        <v>442</v>
      </c>
      <c r="C1380" s="18" t="s">
        <v>483</v>
      </c>
    </row>
    <row r="1381" spans="1:3">
      <c r="A1381" s="18" t="s">
        <v>1043</v>
      </c>
      <c r="B1381" s="18" t="s">
        <v>426</v>
      </c>
      <c r="C1381" s="18" t="s">
        <v>455</v>
      </c>
    </row>
    <row r="1382" spans="1:3">
      <c r="A1382" s="18" t="s">
        <v>1043</v>
      </c>
      <c r="B1382" s="18" t="s">
        <v>511</v>
      </c>
      <c r="C1382" s="18" t="s">
        <v>576</v>
      </c>
    </row>
    <row r="1383" spans="1:3" ht="72.5">
      <c r="A1383" s="18" t="s">
        <v>1044</v>
      </c>
      <c r="B1383" s="18" t="s">
        <v>511</v>
      </c>
      <c r="C1383" s="65" t="s">
        <v>1045</v>
      </c>
    </row>
    <row r="1384" spans="1:3" ht="43.5">
      <c r="A1384" s="18" t="s">
        <v>1044</v>
      </c>
      <c r="B1384" s="18" t="s">
        <v>511</v>
      </c>
      <c r="C1384" s="65" t="s">
        <v>571</v>
      </c>
    </row>
    <row r="1385" spans="1:3">
      <c r="A1385" s="18" t="s">
        <v>1044</v>
      </c>
      <c r="B1385" s="18" t="s">
        <v>426</v>
      </c>
      <c r="C1385" s="18" t="s">
        <v>513</v>
      </c>
    </row>
    <row r="1386" spans="1:3">
      <c r="A1386" s="18" t="s">
        <v>1044</v>
      </c>
      <c r="B1386" s="18" t="s">
        <v>505</v>
      </c>
      <c r="C1386" s="18" t="s">
        <v>506</v>
      </c>
    </row>
    <row r="1387" spans="1:3">
      <c r="A1387" s="18" t="s">
        <v>1044</v>
      </c>
      <c r="B1387" s="18" t="s">
        <v>505</v>
      </c>
      <c r="C1387" s="18" t="s">
        <v>902</v>
      </c>
    </row>
    <row r="1388" spans="1:3">
      <c r="A1388" s="18" t="s">
        <v>1044</v>
      </c>
      <c r="B1388" s="18" t="s">
        <v>505</v>
      </c>
      <c r="C1388" s="18" t="s">
        <v>903</v>
      </c>
    </row>
    <row r="1389" spans="1:3">
      <c r="A1389" s="18" t="s">
        <v>1044</v>
      </c>
      <c r="B1389" s="18" t="s">
        <v>505</v>
      </c>
      <c r="C1389" s="18" t="s">
        <v>904</v>
      </c>
    </row>
    <row r="1390" spans="1:3">
      <c r="A1390" s="18" t="s">
        <v>1044</v>
      </c>
      <c r="B1390" s="18" t="s">
        <v>505</v>
      </c>
      <c r="C1390" s="18" t="s">
        <v>905</v>
      </c>
    </row>
    <row r="1391" spans="1:3">
      <c r="A1391" s="18" t="s">
        <v>1044</v>
      </c>
      <c r="B1391" s="18" t="s">
        <v>505</v>
      </c>
      <c r="C1391" s="18" t="s">
        <v>906</v>
      </c>
    </row>
    <row r="1392" spans="1:3">
      <c r="A1392" s="18" t="s">
        <v>1044</v>
      </c>
      <c r="B1392" s="18" t="s">
        <v>427</v>
      </c>
      <c r="C1392" s="18" t="s">
        <v>864</v>
      </c>
    </row>
    <row r="1393" spans="1:3">
      <c r="A1393" s="18" t="s">
        <v>1044</v>
      </c>
      <c r="B1393" s="18" t="s">
        <v>505</v>
      </c>
      <c r="C1393" s="18" t="s">
        <v>565</v>
      </c>
    </row>
    <row r="1394" spans="1:3">
      <c r="A1394" s="18" t="s">
        <v>1044</v>
      </c>
      <c r="B1394" s="18" t="s">
        <v>505</v>
      </c>
      <c r="C1394" s="18" t="s">
        <v>907</v>
      </c>
    </row>
    <row r="1395" spans="1:3">
      <c r="A1395" s="18" t="s">
        <v>1044</v>
      </c>
      <c r="B1395" s="18" t="s">
        <v>505</v>
      </c>
      <c r="C1395" s="18" t="s">
        <v>908</v>
      </c>
    </row>
    <row r="1396" spans="1:3" ht="87">
      <c r="A1396" s="18" t="s">
        <v>1044</v>
      </c>
      <c r="B1396" s="18" t="s">
        <v>505</v>
      </c>
      <c r="C1396" s="65" t="s">
        <v>909</v>
      </c>
    </row>
    <row r="1397" spans="1:3">
      <c r="A1397" s="18" t="s">
        <v>1046</v>
      </c>
      <c r="B1397" s="18" t="s">
        <v>426</v>
      </c>
      <c r="C1397" s="18" t="s">
        <v>507</v>
      </c>
    </row>
    <row r="1398" spans="1:3">
      <c r="A1398" s="18" t="s">
        <v>1046</v>
      </c>
      <c r="B1398" s="18" t="s">
        <v>443</v>
      </c>
      <c r="C1398" s="18" t="s">
        <v>484</v>
      </c>
    </row>
    <row r="1399" spans="1:3">
      <c r="A1399" s="18" t="s">
        <v>1046</v>
      </c>
      <c r="B1399" s="18" t="s">
        <v>443</v>
      </c>
      <c r="C1399" s="18" t="s">
        <v>444</v>
      </c>
    </row>
    <row r="1400" spans="1:3">
      <c r="A1400" s="18" t="s">
        <v>1046</v>
      </c>
      <c r="B1400" s="18" t="s">
        <v>443</v>
      </c>
      <c r="C1400" s="18" t="s">
        <v>445</v>
      </c>
    </row>
    <row r="1401" spans="1:3">
      <c r="A1401" s="18" t="s">
        <v>1046</v>
      </c>
      <c r="B1401" s="18" t="s">
        <v>443</v>
      </c>
      <c r="C1401" s="18" t="s">
        <v>478</v>
      </c>
    </row>
    <row r="1402" spans="1:3">
      <c r="A1402" s="18" t="s">
        <v>1046</v>
      </c>
      <c r="B1402" s="18" t="s">
        <v>443</v>
      </c>
      <c r="C1402" s="18" t="s">
        <v>649</v>
      </c>
    </row>
    <row r="1403" spans="1:3">
      <c r="A1403" s="18" t="s">
        <v>1046</v>
      </c>
      <c r="B1403" s="18" t="s">
        <v>443</v>
      </c>
      <c r="C1403" s="18" t="s">
        <v>446</v>
      </c>
    </row>
    <row r="1404" spans="1:3">
      <c r="A1404" s="18" t="s">
        <v>1046</v>
      </c>
      <c r="B1404" s="18" t="s">
        <v>443</v>
      </c>
      <c r="C1404" s="18" t="s">
        <v>549</v>
      </c>
    </row>
    <row r="1405" spans="1:3">
      <c r="A1405" s="18" t="s">
        <v>1046</v>
      </c>
      <c r="B1405" s="18" t="s">
        <v>443</v>
      </c>
      <c r="C1405" s="18" t="s">
        <v>502</v>
      </c>
    </row>
    <row r="1406" spans="1:3">
      <c r="A1406" s="18" t="s">
        <v>1046</v>
      </c>
      <c r="B1406" s="18" t="s">
        <v>443</v>
      </c>
      <c r="C1406" s="65" t="s">
        <v>577</v>
      </c>
    </row>
    <row r="1407" spans="1:3" ht="58">
      <c r="A1407" s="18" t="s">
        <v>1046</v>
      </c>
      <c r="B1407" s="18" t="s">
        <v>443</v>
      </c>
      <c r="C1407" s="65" t="s">
        <v>650</v>
      </c>
    </row>
    <row r="1408" spans="1:3" ht="29">
      <c r="A1408" s="18" t="s">
        <v>1046</v>
      </c>
      <c r="B1408" s="18" t="s">
        <v>443</v>
      </c>
      <c r="C1408" s="65" t="s">
        <v>1047</v>
      </c>
    </row>
    <row r="1409" spans="1:3">
      <c r="A1409" s="18" t="s">
        <v>1046</v>
      </c>
      <c r="B1409" s="18" t="s">
        <v>443</v>
      </c>
      <c r="C1409" s="18" t="s">
        <v>578</v>
      </c>
    </row>
    <row r="1410" spans="1:3">
      <c r="A1410" s="18" t="s">
        <v>1048</v>
      </c>
      <c r="B1410" s="18" t="s">
        <v>426</v>
      </c>
      <c r="C1410" s="18" t="s">
        <v>456</v>
      </c>
    </row>
    <row r="1411" spans="1:3">
      <c r="A1411" s="18" t="s">
        <v>1048</v>
      </c>
      <c r="B1411" s="18" t="s">
        <v>429</v>
      </c>
      <c r="C1411" s="18" t="s">
        <v>432</v>
      </c>
    </row>
    <row r="1412" spans="1:3">
      <c r="A1412" s="18" t="s">
        <v>1048</v>
      </c>
      <c r="B1412" s="18" t="s">
        <v>429</v>
      </c>
      <c r="C1412" s="18" t="s">
        <v>585</v>
      </c>
    </row>
    <row r="1413" spans="1:3">
      <c r="A1413" s="18" t="s">
        <v>1048</v>
      </c>
      <c r="B1413" s="18" t="s">
        <v>429</v>
      </c>
      <c r="C1413" s="18" t="s">
        <v>1049</v>
      </c>
    </row>
    <row r="1414" spans="1:3">
      <c r="A1414" s="18" t="s">
        <v>1048</v>
      </c>
      <c r="B1414" s="18" t="s">
        <v>429</v>
      </c>
      <c r="C1414" s="18" t="s">
        <v>604</v>
      </c>
    </row>
    <row r="1415" spans="1:3">
      <c r="A1415" s="18" t="s">
        <v>1048</v>
      </c>
      <c r="B1415" s="18" t="s">
        <v>429</v>
      </c>
      <c r="C1415" s="18" t="s">
        <v>605</v>
      </c>
    </row>
    <row r="1416" spans="1:3">
      <c r="A1416" s="18" t="s">
        <v>1048</v>
      </c>
      <c r="B1416" s="18" t="s">
        <v>429</v>
      </c>
      <c r="C1416" s="18" t="s">
        <v>606</v>
      </c>
    </row>
    <row r="1417" spans="1:3">
      <c r="A1417" s="18" t="s">
        <v>1048</v>
      </c>
      <c r="B1417" s="18" t="s">
        <v>429</v>
      </c>
      <c r="C1417" s="18" t="s">
        <v>607</v>
      </c>
    </row>
    <row r="1418" spans="1:3">
      <c r="A1418" s="18" t="s">
        <v>1048</v>
      </c>
      <c r="B1418" s="18" t="s">
        <v>429</v>
      </c>
      <c r="C1418" s="18" t="s">
        <v>579</v>
      </c>
    </row>
    <row r="1419" spans="1:3">
      <c r="A1419" s="18" t="s">
        <v>1048</v>
      </c>
      <c r="B1419" s="18" t="s">
        <v>429</v>
      </c>
      <c r="C1419" s="18" t="s">
        <v>569</v>
      </c>
    </row>
    <row r="1420" spans="1:3">
      <c r="A1420" s="18" t="s">
        <v>1048</v>
      </c>
      <c r="B1420" s="18" t="s">
        <v>429</v>
      </c>
      <c r="C1420" s="18" t="s">
        <v>570</v>
      </c>
    </row>
    <row r="1421" spans="1:3">
      <c r="A1421" s="18" t="s">
        <v>1050</v>
      </c>
      <c r="B1421" s="18" t="s">
        <v>426</v>
      </c>
      <c r="C1421" s="18" t="s">
        <v>430</v>
      </c>
    </row>
    <row r="1422" spans="1:3">
      <c r="A1422" s="18" t="s">
        <v>1050</v>
      </c>
      <c r="B1422" s="18" t="s">
        <v>550</v>
      </c>
      <c r="C1422" s="18" t="s">
        <v>551</v>
      </c>
    </row>
    <row r="1423" spans="1:3" ht="43.5">
      <c r="A1423" s="18" t="s">
        <v>1050</v>
      </c>
      <c r="B1423" s="18" t="s">
        <v>550</v>
      </c>
      <c r="C1423" s="65" t="s">
        <v>552</v>
      </c>
    </row>
    <row r="1424" spans="1:3">
      <c r="A1424" s="18" t="s">
        <v>1050</v>
      </c>
      <c r="B1424" s="18" t="s">
        <v>550</v>
      </c>
      <c r="C1424" s="18" t="s">
        <v>553</v>
      </c>
    </row>
    <row r="1425" spans="1:3" ht="29">
      <c r="A1425" s="18" t="s">
        <v>1050</v>
      </c>
      <c r="B1425" s="18" t="s">
        <v>550</v>
      </c>
      <c r="C1425" s="65" t="s">
        <v>554</v>
      </c>
    </row>
    <row r="1426" spans="1:3">
      <c r="A1426" s="18" t="s">
        <v>1050</v>
      </c>
      <c r="B1426" s="18" t="s">
        <v>426</v>
      </c>
      <c r="C1426" s="18" t="s">
        <v>555</v>
      </c>
    </row>
    <row r="1427" spans="1:3">
      <c r="A1427" s="18" t="s">
        <v>1050</v>
      </c>
      <c r="B1427" s="18" t="s">
        <v>457</v>
      </c>
      <c r="C1427" s="18" t="s">
        <v>486</v>
      </c>
    </row>
    <row r="1428" spans="1:3">
      <c r="A1428" s="18" t="s">
        <v>1050</v>
      </c>
      <c r="B1428" s="18" t="s">
        <v>428</v>
      </c>
      <c r="C1428" s="18" t="s">
        <v>1051</v>
      </c>
    </row>
    <row r="1429" spans="1:3">
      <c r="A1429" s="18" t="s">
        <v>1050</v>
      </c>
      <c r="B1429" s="18" t="s">
        <v>428</v>
      </c>
      <c r="C1429" s="18" t="s">
        <v>1052</v>
      </c>
    </row>
    <row r="1430" spans="1:3">
      <c r="A1430" s="18" t="s">
        <v>1050</v>
      </c>
      <c r="B1430" s="18" t="s">
        <v>428</v>
      </c>
      <c r="C1430" s="18" t="s">
        <v>1053</v>
      </c>
    </row>
    <row r="1431" spans="1:3">
      <c r="A1431" s="18" t="s">
        <v>1050</v>
      </c>
      <c r="B1431" s="18" t="s">
        <v>428</v>
      </c>
      <c r="C1431" s="18" t="s">
        <v>1054</v>
      </c>
    </row>
    <row r="1432" spans="1:3">
      <c r="A1432" s="18" t="s">
        <v>1050</v>
      </c>
      <c r="B1432" s="18" t="s">
        <v>428</v>
      </c>
      <c r="C1432" s="18" t="s">
        <v>1055</v>
      </c>
    </row>
    <row r="1433" spans="1:3">
      <c r="A1433" s="18" t="s">
        <v>1050</v>
      </c>
      <c r="B1433" s="18" t="s">
        <v>428</v>
      </c>
      <c r="C1433" s="18" t="s">
        <v>1056</v>
      </c>
    </row>
    <row r="1434" spans="1:3">
      <c r="A1434" s="18" t="s">
        <v>1050</v>
      </c>
      <c r="B1434" s="18" t="s">
        <v>428</v>
      </c>
      <c r="C1434" s="18" t="s">
        <v>1057</v>
      </c>
    </row>
    <row r="1435" spans="1:3">
      <c r="A1435" s="18" t="s">
        <v>1050</v>
      </c>
      <c r="B1435" s="18" t="s">
        <v>428</v>
      </c>
      <c r="C1435" s="18" t="s">
        <v>1058</v>
      </c>
    </row>
    <row r="1436" spans="1:3">
      <c r="A1436" s="18" t="s">
        <v>1050</v>
      </c>
      <c r="B1436" s="18" t="s">
        <v>428</v>
      </c>
      <c r="C1436" s="18" t="s">
        <v>1059</v>
      </c>
    </row>
    <row r="1437" spans="1:3">
      <c r="A1437" s="18" t="s">
        <v>1050</v>
      </c>
      <c r="B1437" s="18" t="s">
        <v>428</v>
      </c>
      <c r="C1437" s="18" t="s">
        <v>1060</v>
      </c>
    </row>
    <row r="1438" spans="1:3">
      <c r="A1438" s="18" t="s">
        <v>1050</v>
      </c>
      <c r="B1438" s="18" t="s">
        <v>428</v>
      </c>
      <c r="C1438" s="18" t="s">
        <v>1061</v>
      </c>
    </row>
    <row r="1439" spans="1:3">
      <c r="A1439" s="18" t="s">
        <v>1050</v>
      </c>
      <c r="B1439" s="18" t="s">
        <v>428</v>
      </c>
      <c r="C1439" s="18" t="s">
        <v>1062</v>
      </c>
    </row>
    <row r="1440" spans="1:3">
      <c r="A1440" s="18" t="s">
        <v>1050</v>
      </c>
      <c r="B1440" s="18" t="s">
        <v>428</v>
      </c>
      <c r="C1440" s="18" t="s">
        <v>1063</v>
      </c>
    </row>
    <row r="1441" spans="1:3">
      <c r="A1441" s="18" t="s">
        <v>1050</v>
      </c>
      <c r="B1441" s="18" t="s">
        <v>457</v>
      </c>
      <c r="C1441" s="18" t="s">
        <v>591</v>
      </c>
    </row>
    <row r="1442" spans="1:3">
      <c r="A1442" s="18" t="s">
        <v>1050</v>
      </c>
      <c r="B1442" s="18" t="s">
        <v>457</v>
      </c>
      <c r="C1442" s="18" t="s">
        <v>1064</v>
      </c>
    </row>
    <row r="1443" spans="1:3">
      <c r="A1443" s="18" t="s">
        <v>1050</v>
      </c>
      <c r="B1443" s="18" t="s">
        <v>457</v>
      </c>
      <c r="C1443" s="18" t="s">
        <v>487</v>
      </c>
    </row>
    <row r="1444" spans="1:3" ht="29">
      <c r="A1444" s="18" t="s">
        <v>1050</v>
      </c>
      <c r="B1444" s="18" t="s">
        <v>457</v>
      </c>
      <c r="C1444" s="65" t="s">
        <v>488</v>
      </c>
    </row>
    <row r="1445" spans="1:3">
      <c r="A1445" s="18" t="s">
        <v>1050</v>
      </c>
      <c r="B1445" s="18" t="s">
        <v>457</v>
      </c>
      <c r="C1445" s="18" t="s">
        <v>489</v>
      </c>
    </row>
    <row r="1446" spans="1:3" ht="29">
      <c r="A1446" s="18" t="s">
        <v>1050</v>
      </c>
      <c r="B1446" s="18" t="s">
        <v>457</v>
      </c>
      <c r="C1446" s="65" t="s">
        <v>490</v>
      </c>
    </row>
    <row r="1447" spans="1:3">
      <c r="A1447" s="18" t="s">
        <v>1050</v>
      </c>
      <c r="B1447" s="18" t="s">
        <v>457</v>
      </c>
      <c r="C1447" s="18" t="s">
        <v>492</v>
      </c>
    </row>
    <row r="1448" spans="1:3" ht="29">
      <c r="A1448" s="18" t="s">
        <v>1050</v>
      </c>
      <c r="B1448" s="18" t="s">
        <v>457</v>
      </c>
      <c r="C1448" s="65" t="s">
        <v>493</v>
      </c>
    </row>
    <row r="1449" spans="1:3">
      <c r="A1449" s="18" t="s">
        <v>1050</v>
      </c>
      <c r="B1449" s="18" t="s">
        <v>457</v>
      </c>
      <c r="C1449" s="18" t="s">
        <v>494</v>
      </c>
    </row>
    <row r="1450" spans="1:3" ht="29">
      <c r="A1450" s="18" t="s">
        <v>1050</v>
      </c>
      <c r="B1450" s="18" t="s">
        <v>457</v>
      </c>
      <c r="C1450" s="65" t="s">
        <v>495</v>
      </c>
    </row>
    <row r="1451" spans="1:3">
      <c r="A1451" s="18" t="s">
        <v>1050</v>
      </c>
      <c r="B1451" s="18" t="s">
        <v>457</v>
      </c>
      <c r="C1451" s="18" t="s">
        <v>496</v>
      </c>
    </row>
    <row r="1452" spans="1:3" ht="29">
      <c r="A1452" s="18" t="s">
        <v>1065</v>
      </c>
      <c r="B1452" s="18" t="s">
        <v>457</v>
      </c>
      <c r="C1452" s="65" t="s">
        <v>497</v>
      </c>
    </row>
    <row r="1453" spans="1:3">
      <c r="A1453" s="18" t="s">
        <v>1065</v>
      </c>
      <c r="B1453" s="18" t="s">
        <v>457</v>
      </c>
      <c r="C1453" s="18" t="s">
        <v>503</v>
      </c>
    </row>
    <row r="1454" spans="1:3" ht="29">
      <c r="A1454" s="18" t="s">
        <v>1065</v>
      </c>
      <c r="B1454" s="18" t="s">
        <v>457</v>
      </c>
      <c r="C1454" s="65" t="s">
        <v>504</v>
      </c>
    </row>
    <row r="1455" spans="1:3">
      <c r="A1455" s="18" t="s">
        <v>1065</v>
      </c>
      <c r="B1455" s="18" t="s">
        <v>457</v>
      </c>
      <c r="C1455" s="18" t="s">
        <v>572</v>
      </c>
    </row>
    <row r="1456" spans="1:3" ht="29">
      <c r="A1456" s="18" t="s">
        <v>1065</v>
      </c>
      <c r="B1456" s="18" t="s">
        <v>457</v>
      </c>
      <c r="C1456" s="65" t="s">
        <v>573</v>
      </c>
    </row>
    <row r="1457" spans="1:3">
      <c r="A1457" s="18" t="s">
        <v>1065</v>
      </c>
      <c r="B1457" s="18" t="s">
        <v>457</v>
      </c>
      <c r="C1457" s="18" t="s">
        <v>574</v>
      </c>
    </row>
    <row r="1458" spans="1:3">
      <c r="A1458" s="18" t="s">
        <v>1066</v>
      </c>
      <c r="B1458" s="18" t="s">
        <v>426</v>
      </c>
      <c r="C1458" s="18" t="s">
        <v>458</v>
      </c>
    </row>
    <row r="1459" spans="1:3">
      <c r="A1459" s="18" t="s">
        <v>1066</v>
      </c>
      <c r="B1459" s="18" t="s">
        <v>425</v>
      </c>
      <c r="C1459" s="18" t="s">
        <v>491</v>
      </c>
    </row>
    <row r="1460" spans="1:3">
      <c r="A1460" s="18" t="s">
        <v>1066</v>
      </c>
      <c r="B1460" s="18" t="s">
        <v>425</v>
      </c>
      <c r="C1460" s="18" t="s">
        <v>672</v>
      </c>
    </row>
    <row r="1461" spans="1:3">
      <c r="A1461" s="18" t="s">
        <v>1067</v>
      </c>
      <c r="B1461" s="18" t="s">
        <v>426</v>
      </c>
      <c r="C1461" s="18" t="s">
        <v>459</v>
      </c>
    </row>
    <row r="1462" spans="1:3">
      <c r="A1462" s="18" t="s">
        <v>1067</v>
      </c>
      <c r="B1462" s="18" t="s">
        <v>426</v>
      </c>
      <c r="C1462" s="18" t="s">
        <v>460</v>
      </c>
    </row>
    <row r="1463" spans="1:3">
      <c r="A1463" s="18" t="s">
        <v>1068</v>
      </c>
      <c r="B1463" s="18" t="s">
        <v>426</v>
      </c>
      <c r="C1463" s="18" t="s">
        <v>454</v>
      </c>
    </row>
    <row r="1464" spans="1:3" ht="29">
      <c r="A1464" s="18" t="s">
        <v>1068</v>
      </c>
      <c r="B1464" s="18" t="s">
        <v>461</v>
      </c>
      <c r="C1464" s="65" t="s">
        <v>1069</v>
      </c>
    </row>
    <row r="1465" spans="1:3">
      <c r="A1465" s="18" t="s">
        <v>1068</v>
      </c>
      <c r="B1465" s="18" t="s">
        <v>426</v>
      </c>
      <c r="C1465" s="18" t="s">
        <v>462</v>
      </c>
    </row>
    <row r="1466" spans="1:3">
      <c r="A1466" s="18" t="s">
        <v>1068</v>
      </c>
      <c r="B1466" s="18" t="s">
        <v>442</v>
      </c>
      <c r="C1466" s="65" t="s">
        <v>481</v>
      </c>
    </row>
    <row r="1467" spans="1:3">
      <c r="A1467" s="18" t="s">
        <v>1068</v>
      </c>
      <c r="B1467" s="18" t="s">
        <v>442</v>
      </c>
      <c r="C1467" s="18" t="s">
        <v>499</v>
      </c>
    </row>
    <row r="1468" spans="1:3">
      <c r="A1468" s="18" t="s">
        <v>1068</v>
      </c>
      <c r="B1468" s="18" t="s">
        <v>442</v>
      </c>
      <c r="C1468" s="18" t="s">
        <v>477</v>
      </c>
    </row>
    <row r="1469" spans="1:3">
      <c r="A1469" s="18" t="s">
        <v>1068</v>
      </c>
      <c r="B1469" s="18" t="s">
        <v>442</v>
      </c>
      <c r="C1469" s="18" t="s">
        <v>500</v>
      </c>
    </row>
    <row r="1470" spans="1:3">
      <c r="A1470" s="18" t="s">
        <v>1068</v>
      </c>
      <c r="B1470" s="18" t="s">
        <v>442</v>
      </c>
      <c r="C1470" s="18" t="s">
        <v>501</v>
      </c>
    </row>
    <row r="1471" spans="1:3" ht="29">
      <c r="A1471" s="18" t="s">
        <v>1070</v>
      </c>
      <c r="B1471" s="18" t="s">
        <v>442</v>
      </c>
      <c r="C1471" s="65" t="s">
        <v>482</v>
      </c>
    </row>
    <row r="1472" spans="1:3">
      <c r="A1472" s="18" t="s">
        <v>1071</v>
      </c>
      <c r="B1472" s="18" t="s">
        <v>442</v>
      </c>
      <c r="C1472" s="18" t="s">
        <v>483</v>
      </c>
    </row>
    <row r="1473" spans="1:3">
      <c r="A1473" s="18" t="s">
        <v>1071</v>
      </c>
      <c r="B1473" s="18" t="s">
        <v>426</v>
      </c>
      <c r="C1473" s="18" t="s">
        <v>455</v>
      </c>
    </row>
    <row r="1474" spans="1:3">
      <c r="A1474" s="18" t="s">
        <v>1071</v>
      </c>
      <c r="B1474" s="18" t="s">
        <v>511</v>
      </c>
      <c r="C1474" s="18" t="s">
        <v>576</v>
      </c>
    </row>
    <row r="1475" spans="1:3" ht="72.5">
      <c r="A1475" s="18" t="s">
        <v>1071</v>
      </c>
      <c r="B1475" s="18" t="s">
        <v>511</v>
      </c>
      <c r="C1475" s="65" t="s">
        <v>1072</v>
      </c>
    </row>
    <row r="1476" spans="1:3" ht="43.5">
      <c r="A1476" s="18" t="s">
        <v>1071</v>
      </c>
      <c r="B1476" s="18" t="s">
        <v>511</v>
      </c>
      <c r="C1476" s="65" t="s">
        <v>571</v>
      </c>
    </row>
    <row r="1477" spans="1:3">
      <c r="A1477" s="18" t="s">
        <v>1071</v>
      </c>
      <c r="B1477" s="18" t="s">
        <v>426</v>
      </c>
      <c r="C1477" s="18" t="s">
        <v>513</v>
      </c>
    </row>
    <row r="1478" spans="1:3">
      <c r="A1478" s="18" t="s">
        <v>1071</v>
      </c>
      <c r="B1478" s="18" t="s">
        <v>505</v>
      </c>
      <c r="C1478" s="18" t="s">
        <v>506</v>
      </c>
    </row>
    <row r="1479" spans="1:3">
      <c r="A1479" s="18" t="s">
        <v>1071</v>
      </c>
      <c r="B1479" s="18" t="s">
        <v>505</v>
      </c>
      <c r="C1479" s="18" t="s">
        <v>902</v>
      </c>
    </row>
    <row r="1480" spans="1:3">
      <c r="A1480" s="18" t="s">
        <v>1071</v>
      </c>
      <c r="B1480" s="18" t="s">
        <v>505</v>
      </c>
      <c r="C1480" s="18" t="s">
        <v>903</v>
      </c>
    </row>
    <row r="1481" spans="1:3">
      <c r="A1481" s="18" t="s">
        <v>1071</v>
      </c>
      <c r="B1481" s="18" t="s">
        <v>505</v>
      </c>
      <c r="C1481" s="18" t="s">
        <v>904</v>
      </c>
    </row>
    <row r="1482" spans="1:3">
      <c r="A1482" s="18" t="s">
        <v>1071</v>
      </c>
      <c r="B1482" s="18" t="s">
        <v>505</v>
      </c>
      <c r="C1482" s="18" t="s">
        <v>905</v>
      </c>
    </row>
    <row r="1483" spans="1:3">
      <c r="A1483" s="18" t="s">
        <v>1071</v>
      </c>
      <c r="B1483" s="18" t="s">
        <v>505</v>
      </c>
      <c r="C1483" s="18" t="s">
        <v>906</v>
      </c>
    </row>
    <row r="1484" spans="1:3">
      <c r="A1484" s="18" t="s">
        <v>1071</v>
      </c>
      <c r="B1484" s="18" t="s">
        <v>427</v>
      </c>
      <c r="C1484" s="18" t="s">
        <v>864</v>
      </c>
    </row>
    <row r="1485" spans="1:3">
      <c r="A1485" s="18" t="s">
        <v>1071</v>
      </c>
      <c r="B1485" s="18" t="s">
        <v>505</v>
      </c>
      <c r="C1485" s="18" t="s">
        <v>565</v>
      </c>
    </row>
    <row r="1486" spans="1:3">
      <c r="A1486" s="18" t="s">
        <v>1071</v>
      </c>
      <c r="B1486" s="18" t="s">
        <v>505</v>
      </c>
      <c r="C1486" s="18" t="s">
        <v>907</v>
      </c>
    </row>
    <row r="1487" spans="1:3">
      <c r="A1487" s="18" t="s">
        <v>1071</v>
      </c>
      <c r="B1487" s="18" t="s">
        <v>505</v>
      </c>
      <c r="C1487" s="18" t="s">
        <v>908</v>
      </c>
    </row>
    <row r="1488" spans="1:3" ht="87">
      <c r="A1488" s="18" t="s">
        <v>1071</v>
      </c>
      <c r="B1488" s="18" t="s">
        <v>505</v>
      </c>
      <c r="C1488" s="65" t="s">
        <v>909</v>
      </c>
    </row>
    <row r="1489" spans="1:3">
      <c r="A1489" s="18" t="s">
        <v>1073</v>
      </c>
      <c r="B1489" s="18" t="s">
        <v>426</v>
      </c>
      <c r="C1489" s="18" t="s">
        <v>507</v>
      </c>
    </row>
    <row r="1490" spans="1:3">
      <c r="A1490" s="18" t="s">
        <v>1073</v>
      </c>
      <c r="B1490" s="18" t="s">
        <v>443</v>
      </c>
      <c r="C1490" s="18" t="s">
        <v>484</v>
      </c>
    </row>
    <row r="1491" spans="1:3">
      <c r="A1491" s="18" t="s">
        <v>1073</v>
      </c>
      <c r="B1491" s="18" t="s">
        <v>443</v>
      </c>
      <c r="C1491" s="18" t="s">
        <v>444</v>
      </c>
    </row>
    <row r="1492" spans="1:3">
      <c r="A1492" s="18" t="s">
        <v>1073</v>
      </c>
      <c r="B1492" s="18" t="s">
        <v>443</v>
      </c>
      <c r="C1492" s="18" t="s">
        <v>445</v>
      </c>
    </row>
    <row r="1493" spans="1:3">
      <c r="A1493" s="18" t="s">
        <v>1073</v>
      </c>
      <c r="B1493" s="18" t="s">
        <v>443</v>
      </c>
      <c r="C1493" s="18" t="s">
        <v>478</v>
      </c>
    </row>
    <row r="1494" spans="1:3">
      <c r="A1494" s="18" t="s">
        <v>1073</v>
      </c>
      <c r="B1494" s="18" t="s">
        <v>443</v>
      </c>
      <c r="C1494" s="18" t="s">
        <v>649</v>
      </c>
    </row>
    <row r="1495" spans="1:3">
      <c r="A1495" s="18" t="s">
        <v>1073</v>
      </c>
      <c r="B1495" s="18" t="s">
        <v>443</v>
      </c>
      <c r="C1495" s="18" t="s">
        <v>446</v>
      </c>
    </row>
    <row r="1496" spans="1:3">
      <c r="A1496" s="18" t="s">
        <v>1073</v>
      </c>
      <c r="B1496" s="18" t="s">
        <v>443</v>
      </c>
      <c r="C1496" s="18" t="s">
        <v>549</v>
      </c>
    </row>
    <row r="1497" spans="1:3">
      <c r="A1497" s="18" t="s">
        <v>1073</v>
      </c>
      <c r="B1497" s="18" t="s">
        <v>443</v>
      </c>
      <c r="C1497" s="18" t="s">
        <v>502</v>
      </c>
    </row>
    <row r="1498" spans="1:3">
      <c r="A1498" s="18" t="s">
        <v>1073</v>
      </c>
      <c r="B1498" s="18" t="s">
        <v>443</v>
      </c>
      <c r="C1498" s="18" t="s">
        <v>577</v>
      </c>
    </row>
    <row r="1499" spans="1:3">
      <c r="A1499" s="18" t="s">
        <v>1073</v>
      </c>
      <c r="B1499" s="18" t="s">
        <v>443</v>
      </c>
      <c r="C1499" s="18" t="s">
        <v>650</v>
      </c>
    </row>
    <row r="1500" spans="1:3" ht="29">
      <c r="A1500" s="18" t="s">
        <v>1073</v>
      </c>
      <c r="B1500" s="18" t="s">
        <v>443</v>
      </c>
      <c r="C1500" s="65" t="s">
        <v>1074</v>
      </c>
    </row>
    <row r="1501" spans="1:3">
      <c r="A1501" s="18" t="s">
        <v>1073</v>
      </c>
      <c r="B1501" s="18" t="s">
        <v>443</v>
      </c>
      <c r="C1501" s="18" t="s">
        <v>578</v>
      </c>
    </row>
    <row r="1502" spans="1:3">
      <c r="A1502" s="18" t="s">
        <v>1075</v>
      </c>
      <c r="B1502" s="18" t="s">
        <v>426</v>
      </c>
      <c r="C1502" s="18" t="s">
        <v>456</v>
      </c>
    </row>
    <row r="1503" spans="1:3">
      <c r="A1503" s="18" t="s">
        <v>1075</v>
      </c>
      <c r="B1503" s="18" t="s">
        <v>429</v>
      </c>
      <c r="C1503" s="18" t="s">
        <v>432</v>
      </c>
    </row>
    <row r="1504" spans="1:3">
      <c r="A1504" s="18" t="s">
        <v>1075</v>
      </c>
      <c r="B1504" s="18" t="s">
        <v>429</v>
      </c>
      <c r="C1504" s="18" t="s">
        <v>585</v>
      </c>
    </row>
    <row r="1505" spans="1:3">
      <c r="A1505" s="18" t="s">
        <v>1075</v>
      </c>
      <c r="B1505" s="18" t="s">
        <v>429</v>
      </c>
      <c r="C1505" s="18" t="s">
        <v>1076</v>
      </c>
    </row>
    <row r="1506" spans="1:3">
      <c r="A1506" s="18" t="s">
        <v>1075</v>
      </c>
      <c r="B1506" s="18" t="s">
        <v>429</v>
      </c>
      <c r="C1506" s="18" t="s">
        <v>586</v>
      </c>
    </row>
    <row r="1507" spans="1:3">
      <c r="A1507" s="18" t="s">
        <v>1075</v>
      </c>
      <c r="B1507" s="18" t="s">
        <v>429</v>
      </c>
      <c r="C1507" s="18" t="s">
        <v>587</v>
      </c>
    </row>
    <row r="1508" spans="1:3">
      <c r="A1508" s="18" t="s">
        <v>1075</v>
      </c>
      <c r="B1508" s="18" t="s">
        <v>429</v>
      </c>
      <c r="C1508" s="18" t="s">
        <v>588</v>
      </c>
    </row>
    <row r="1509" spans="1:3">
      <c r="A1509" s="18" t="s">
        <v>1075</v>
      </c>
      <c r="B1509" s="18" t="s">
        <v>429</v>
      </c>
      <c r="C1509" s="18" t="s">
        <v>589</v>
      </c>
    </row>
    <row r="1510" spans="1:3">
      <c r="A1510" s="18" t="s">
        <v>1075</v>
      </c>
      <c r="B1510" s="18" t="s">
        <v>429</v>
      </c>
      <c r="C1510" s="18" t="s">
        <v>579</v>
      </c>
    </row>
    <row r="1511" spans="1:3">
      <c r="A1511" s="18" t="s">
        <v>1075</v>
      </c>
      <c r="B1511" s="18" t="s">
        <v>429</v>
      </c>
      <c r="C1511" s="65" t="s">
        <v>569</v>
      </c>
    </row>
    <row r="1512" spans="1:3">
      <c r="A1512" s="18" t="s">
        <v>1075</v>
      </c>
      <c r="B1512" s="18" t="s">
        <v>429</v>
      </c>
      <c r="C1512" s="18" t="s">
        <v>570</v>
      </c>
    </row>
    <row r="1513" spans="1:3">
      <c r="A1513" s="18" t="s">
        <v>1077</v>
      </c>
      <c r="B1513" s="18" t="s">
        <v>426</v>
      </c>
      <c r="C1513" s="65" t="s">
        <v>430</v>
      </c>
    </row>
    <row r="1514" spans="1:3">
      <c r="A1514" s="18" t="s">
        <v>1077</v>
      </c>
      <c r="B1514" s="18" t="s">
        <v>550</v>
      </c>
      <c r="C1514" s="18" t="s">
        <v>551</v>
      </c>
    </row>
    <row r="1515" spans="1:3" ht="43.5">
      <c r="A1515" s="18" t="s">
        <v>1077</v>
      </c>
      <c r="B1515" s="18" t="s">
        <v>550</v>
      </c>
      <c r="C1515" s="65" t="s">
        <v>552</v>
      </c>
    </row>
    <row r="1516" spans="1:3">
      <c r="A1516" s="18" t="s">
        <v>1077</v>
      </c>
      <c r="B1516" s="18" t="s">
        <v>550</v>
      </c>
      <c r="C1516" s="18" t="s">
        <v>553</v>
      </c>
    </row>
    <row r="1517" spans="1:3" ht="29">
      <c r="A1517" s="18" t="s">
        <v>1077</v>
      </c>
      <c r="B1517" s="18" t="s">
        <v>550</v>
      </c>
      <c r="C1517" s="65" t="s">
        <v>554</v>
      </c>
    </row>
    <row r="1518" spans="1:3">
      <c r="A1518" s="18" t="s">
        <v>1077</v>
      </c>
      <c r="B1518" s="18" t="s">
        <v>426</v>
      </c>
      <c r="C1518" s="18" t="s">
        <v>555</v>
      </c>
    </row>
    <row r="1519" spans="1:3">
      <c r="A1519" s="18" t="s">
        <v>1077</v>
      </c>
      <c r="B1519" s="18" t="s">
        <v>457</v>
      </c>
      <c r="C1519" s="65" t="s">
        <v>486</v>
      </c>
    </row>
    <row r="1520" spans="1:3">
      <c r="A1520" s="18" t="s">
        <v>1077</v>
      </c>
      <c r="B1520" s="18" t="s">
        <v>428</v>
      </c>
      <c r="C1520" s="18" t="s">
        <v>1078</v>
      </c>
    </row>
    <row r="1521" spans="1:3">
      <c r="A1521" s="18" t="s">
        <v>1077</v>
      </c>
      <c r="B1521" s="18" t="s">
        <v>428</v>
      </c>
      <c r="C1521" s="65" t="s">
        <v>1079</v>
      </c>
    </row>
    <row r="1522" spans="1:3">
      <c r="A1522" s="18" t="s">
        <v>1077</v>
      </c>
      <c r="B1522" s="18" t="s">
        <v>428</v>
      </c>
      <c r="C1522" s="18" t="s">
        <v>1080</v>
      </c>
    </row>
    <row r="1523" spans="1:3">
      <c r="A1523" s="18" t="s">
        <v>1077</v>
      </c>
      <c r="B1523" s="18" t="s">
        <v>428</v>
      </c>
      <c r="C1523" s="65" t="s">
        <v>1081</v>
      </c>
    </row>
    <row r="1524" spans="1:3">
      <c r="A1524" s="18" t="s">
        <v>1077</v>
      </c>
      <c r="B1524" s="18" t="s">
        <v>428</v>
      </c>
      <c r="C1524" s="18" t="s">
        <v>1082</v>
      </c>
    </row>
    <row r="1525" spans="1:3">
      <c r="A1525" s="18" t="s">
        <v>1077</v>
      </c>
      <c r="B1525" s="18" t="s">
        <v>428</v>
      </c>
      <c r="C1525" s="65" t="s">
        <v>1083</v>
      </c>
    </row>
    <row r="1526" spans="1:3">
      <c r="A1526" s="18" t="s">
        <v>1077</v>
      </c>
      <c r="B1526" s="18" t="s">
        <v>428</v>
      </c>
      <c r="C1526" s="18" t="s">
        <v>1084</v>
      </c>
    </row>
    <row r="1527" spans="1:3">
      <c r="A1527" s="18" t="s">
        <v>1077</v>
      </c>
      <c r="B1527" s="18" t="s">
        <v>428</v>
      </c>
      <c r="C1527" s="18" t="s">
        <v>1085</v>
      </c>
    </row>
    <row r="1528" spans="1:3">
      <c r="A1528" s="18" t="s">
        <v>1077</v>
      </c>
      <c r="B1528" s="18" t="s">
        <v>428</v>
      </c>
      <c r="C1528" s="18" t="s">
        <v>1086</v>
      </c>
    </row>
    <row r="1529" spans="1:3">
      <c r="A1529" s="18" t="s">
        <v>1077</v>
      </c>
      <c r="B1529" s="18" t="s">
        <v>428</v>
      </c>
      <c r="C1529" s="18" t="s">
        <v>1087</v>
      </c>
    </row>
    <row r="1530" spans="1:3">
      <c r="A1530" s="18" t="s">
        <v>1077</v>
      </c>
      <c r="B1530" s="18" t="s">
        <v>428</v>
      </c>
      <c r="C1530" s="18" t="s">
        <v>1088</v>
      </c>
    </row>
    <row r="1531" spans="1:3">
      <c r="A1531" s="18" t="s">
        <v>1077</v>
      </c>
      <c r="B1531" s="18" t="s">
        <v>428</v>
      </c>
      <c r="C1531" s="18" t="s">
        <v>1089</v>
      </c>
    </row>
    <row r="1532" spans="1:3">
      <c r="A1532" s="18" t="s">
        <v>1077</v>
      </c>
      <c r="B1532" s="18" t="s">
        <v>428</v>
      </c>
      <c r="C1532" s="18" t="s">
        <v>1090</v>
      </c>
    </row>
    <row r="1533" spans="1:3">
      <c r="A1533" s="18" t="s">
        <v>1077</v>
      </c>
      <c r="B1533" s="18" t="s">
        <v>457</v>
      </c>
      <c r="C1533" s="18" t="s">
        <v>591</v>
      </c>
    </row>
    <row r="1534" spans="1:3">
      <c r="A1534" s="18" t="s">
        <v>1077</v>
      </c>
      <c r="B1534" s="18" t="s">
        <v>457</v>
      </c>
      <c r="C1534" s="18" t="s">
        <v>1091</v>
      </c>
    </row>
    <row r="1535" spans="1:3">
      <c r="A1535" s="18" t="s">
        <v>1077</v>
      </c>
      <c r="B1535" s="18" t="s">
        <v>457</v>
      </c>
      <c r="C1535" s="18" t="s">
        <v>487</v>
      </c>
    </row>
    <row r="1536" spans="1:3" ht="29">
      <c r="A1536" s="18" t="s">
        <v>1077</v>
      </c>
      <c r="B1536" s="18" t="s">
        <v>457</v>
      </c>
      <c r="C1536" s="65" t="s">
        <v>488</v>
      </c>
    </row>
    <row r="1537" spans="1:3">
      <c r="A1537" s="18" t="s">
        <v>1077</v>
      </c>
      <c r="B1537" s="18" t="s">
        <v>457</v>
      </c>
      <c r="C1537" s="18" t="s">
        <v>489</v>
      </c>
    </row>
    <row r="1538" spans="1:3" ht="29">
      <c r="A1538" s="18" t="s">
        <v>1092</v>
      </c>
      <c r="B1538" s="18" t="s">
        <v>457</v>
      </c>
      <c r="C1538" s="65" t="s">
        <v>490</v>
      </c>
    </row>
    <row r="1539" spans="1:3">
      <c r="A1539" s="18" t="s">
        <v>1092</v>
      </c>
      <c r="B1539" s="18" t="s">
        <v>457</v>
      </c>
      <c r="C1539" s="18" t="s">
        <v>492</v>
      </c>
    </row>
    <row r="1540" spans="1:3" ht="29">
      <c r="A1540" s="18" t="s">
        <v>1092</v>
      </c>
      <c r="B1540" s="18" t="s">
        <v>457</v>
      </c>
      <c r="C1540" s="65" t="s">
        <v>493</v>
      </c>
    </row>
    <row r="1541" spans="1:3">
      <c r="A1541" s="18" t="s">
        <v>1092</v>
      </c>
      <c r="B1541" s="18" t="s">
        <v>457</v>
      </c>
      <c r="C1541" s="18" t="s">
        <v>494</v>
      </c>
    </row>
    <row r="1542" spans="1:3" ht="29">
      <c r="A1542" s="18" t="s">
        <v>1092</v>
      </c>
      <c r="B1542" s="18" t="s">
        <v>457</v>
      </c>
      <c r="C1542" s="65" t="s">
        <v>495</v>
      </c>
    </row>
    <row r="1543" spans="1:3">
      <c r="A1543" s="18" t="s">
        <v>1092</v>
      </c>
      <c r="B1543" s="18" t="s">
        <v>457</v>
      </c>
      <c r="C1543" s="18" t="s">
        <v>496</v>
      </c>
    </row>
    <row r="1544" spans="1:3" ht="29">
      <c r="A1544" s="18" t="s">
        <v>1092</v>
      </c>
      <c r="B1544" s="18" t="s">
        <v>457</v>
      </c>
      <c r="C1544" s="65" t="s">
        <v>497</v>
      </c>
    </row>
    <row r="1545" spans="1:3">
      <c r="A1545" s="18" t="s">
        <v>1092</v>
      </c>
      <c r="B1545" s="18" t="s">
        <v>457</v>
      </c>
      <c r="C1545" s="18" t="s">
        <v>503</v>
      </c>
    </row>
    <row r="1546" spans="1:3" ht="29">
      <c r="A1546" s="18" t="s">
        <v>1092</v>
      </c>
      <c r="B1546" s="18" t="s">
        <v>457</v>
      </c>
      <c r="C1546" s="65" t="s">
        <v>504</v>
      </c>
    </row>
    <row r="1547" spans="1:3">
      <c r="A1547" s="18" t="s">
        <v>1092</v>
      </c>
      <c r="B1547" s="18" t="s">
        <v>457</v>
      </c>
      <c r="C1547" s="18" t="s">
        <v>572</v>
      </c>
    </row>
    <row r="1548" spans="1:3" ht="29">
      <c r="A1548" s="18" t="s">
        <v>1092</v>
      </c>
      <c r="B1548" s="18" t="s">
        <v>457</v>
      </c>
      <c r="C1548" s="65" t="s">
        <v>573</v>
      </c>
    </row>
    <row r="1549" spans="1:3">
      <c r="A1549" s="18" t="s">
        <v>1092</v>
      </c>
      <c r="B1549" s="18" t="s">
        <v>457</v>
      </c>
      <c r="C1549" s="18" t="s">
        <v>574</v>
      </c>
    </row>
    <row r="1550" spans="1:3">
      <c r="A1550" s="18" t="s">
        <v>1093</v>
      </c>
      <c r="B1550" s="18" t="s">
        <v>426</v>
      </c>
      <c r="C1550" s="18" t="s">
        <v>458</v>
      </c>
    </row>
    <row r="1551" spans="1:3">
      <c r="A1551" s="18" t="s">
        <v>1093</v>
      </c>
      <c r="B1551" s="18" t="s">
        <v>425</v>
      </c>
      <c r="C1551" s="18" t="s">
        <v>491</v>
      </c>
    </row>
    <row r="1552" spans="1:3">
      <c r="A1552" s="18" t="s">
        <v>1093</v>
      </c>
      <c r="B1552" s="18" t="s">
        <v>425</v>
      </c>
      <c r="C1552" s="18" t="s">
        <v>672</v>
      </c>
    </row>
    <row r="1553" spans="1:3">
      <c r="A1553" s="18" t="s">
        <v>1093</v>
      </c>
      <c r="B1553" s="18" t="s">
        <v>426</v>
      </c>
      <c r="C1553" s="18" t="s">
        <v>459</v>
      </c>
    </row>
    <row r="1554" spans="1:3">
      <c r="A1554" s="18" t="s">
        <v>1093</v>
      </c>
      <c r="B1554" s="18" t="s">
        <v>426</v>
      </c>
      <c r="C1554" s="18" t="s">
        <v>460</v>
      </c>
    </row>
    <row r="1555" spans="1:3">
      <c r="A1555" s="18" t="s">
        <v>1094</v>
      </c>
      <c r="B1555" s="18" t="s">
        <v>426</v>
      </c>
      <c r="C1555" s="18" t="s">
        <v>454</v>
      </c>
    </row>
    <row r="1556" spans="1:3" ht="29">
      <c r="A1556" s="18" t="s">
        <v>1094</v>
      </c>
      <c r="B1556" s="18" t="s">
        <v>461</v>
      </c>
      <c r="C1556" s="65" t="s">
        <v>1095</v>
      </c>
    </row>
    <row r="1557" spans="1:3">
      <c r="A1557" s="18" t="s">
        <v>1094</v>
      </c>
      <c r="B1557" s="18" t="s">
        <v>426</v>
      </c>
      <c r="C1557" s="18" t="s">
        <v>462</v>
      </c>
    </row>
    <row r="1558" spans="1:3">
      <c r="A1558" s="18" t="s">
        <v>1094</v>
      </c>
      <c r="B1558" s="18" t="s">
        <v>442</v>
      </c>
      <c r="C1558" s="18" t="s">
        <v>481</v>
      </c>
    </row>
    <row r="1559" spans="1:3">
      <c r="A1559" s="18" t="s">
        <v>1094</v>
      </c>
      <c r="B1559" s="18" t="s">
        <v>442</v>
      </c>
      <c r="C1559" s="18" t="s">
        <v>499</v>
      </c>
    </row>
    <row r="1560" spans="1:3">
      <c r="A1560" s="18" t="s">
        <v>1094</v>
      </c>
      <c r="B1560" s="18" t="s">
        <v>442</v>
      </c>
      <c r="C1560" s="18" t="s">
        <v>477</v>
      </c>
    </row>
    <row r="1561" spans="1:3">
      <c r="A1561" s="18" t="s">
        <v>1094</v>
      </c>
      <c r="B1561" s="18" t="s">
        <v>442</v>
      </c>
      <c r="C1561" s="18" t="s">
        <v>500</v>
      </c>
    </row>
    <row r="1562" spans="1:3">
      <c r="A1562" s="18" t="s">
        <v>1094</v>
      </c>
      <c r="B1562" s="18" t="s">
        <v>442</v>
      </c>
      <c r="C1562" s="18" t="s">
        <v>501</v>
      </c>
    </row>
    <row r="1563" spans="1:3" ht="29">
      <c r="A1563" s="18" t="s">
        <v>1094</v>
      </c>
      <c r="B1563" s="18" t="s">
        <v>442</v>
      </c>
      <c r="C1563" s="65" t="s">
        <v>482</v>
      </c>
    </row>
    <row r="1564" spans="1:3">
      <c r="A1564" s="18" t="s">
        <v>1096</v>
      </c>
      <c r="B1564" s="18" t="s">
        <v>442</v>
      </c>
      <c r="C1564" s="18" t="s">
        <v>483</v>
      </c>
    </row>
    <row r="1565" spans="1:3">
      <c r="A1565" s="18" t="s">
        <v>1096</v>
      </c>
      <c r="B1565" s="18" t="s">
        <v>426</v>
      </c>
      <c r="C1565" s="18" t="s">
        <v>455</v>
      </c>
    </row>
    <row r="1566" spans="1:3">
      <c r="A1566" s="18" t="s">
        <v>1096</v>
      </c>
      <c r="B1566" s="18" t="s">
        <v>511</v>
      </c>
      <c r="C1566" s="18" t="s">
        <v>576</v>
      </c>
    </row>
    <row r="1567" spans="1:3" ht="72.5">
      <c r="A1567" s="18" t="s">
        <v>1097</v>
      </c>
      <c r="B1567" s="18" t="s">
        <v>511</v>
      </c>
      <c r="C1567" s="65" t="s">
        <v>1098</v>
      </c>
    </row>
    <row r="1568" spans="1:3" ht="43.5">
      <c r="A1568" s="18" t="s">
        <v>1097</v>
      </c>
      <c r="B1568" s="18" t="s">
        <v>511</v>
      </c>
      <c r="C1568" s="65" t="s">
        <v>571</v>
      </c>
    </row>
    <row r="1569" spans="1:3">
      <c r="A1569" s="18" t="s">
        <v>1097</v>
      </c>
      <c r="B1569" s="18" t="s">
        <v>426</v>
      </c>
      <c r="C1569" s="18" t="s">
        <v>513</v>
      </c>
    </row>
    <row r="1570" spans="1:3">
      <c r="A1570" s="18" t="s">
        <v>1097</v>
      </c>
      <c r="B1570" s="18" t="s">
        <v>505</v>
      </c>
      <c r="C1570" s="18" t="s">
        <v>506</v>
      </c>
    </row>
    <row r="1571" spans="1:3">
      <c r="A1571" s="18" t="s">
        <v>1097</v>
      </c>
      <c r="B1571" s="18" t="s">
        <v>505</v>
      </c>
      <c r="C1571" s="18" t="s">
        <v>902</v>
      </c>
    </row>
    <row r="1572" spans="1:3">
      <c r="A1572" s="18" t="s">
        <v>1097</v>
      </c>
      <c r="B1572" s="18" t="s">
        <v>505</v>
      </c>
      <c r="C1572" s="18" t="s">
        <v>903</v>
      </c>
    </row>
    <row r="1573" spans="1:3">
      <c r="A1573" s="18" t="s">
        <v>1097</v>
      </c>
      <c r="B1573" s="18" t="s">
        <v>505</v>
      </c>
      <c r="C1573" s="18" t="s">
        <v>904</v>
      </c>
    </row>
    <row r="1574" spans="1:3">
      <c r="A1574" s="18" t="s">
        <v>1097</v>
      </c>
      <c r="B1574" s="18" t="s">
        <v>505</v>
      </c>
      <c r="C1574" s="18" t="s">
        <v>905</v>
      </c>
    </row>
    <row r="1575" spans="1:3">
      <c r="A1575" s="18" t="s">
        <v>1097</v>
      </c>
      <c r="B1575" s="18" t="s">
        <v>505</v>
      </c>
      <c r="C1575" s="18" t="s">
        <v>906</v>
      </c>
    </row>
    <row r="1576" spans="1:3">
      <c r="A1576" s="18" t="s">
        <v>1097</v>
      </c>
      <c r="B1576" s="18" t="s">
        <v>427</v>
      </c>
      <c r="C1576" s="18" t="s">
        <v>864</v>
      </c>
    </row>
    <row r="1577" spans="1:3">
      <c r="A1577" s="18" t="s">
        <v>1097</v>
      </c>
      <c r="B1577" s="18" t="s">
        <v>505</v>
      </c>
      <c r="C1577" s="18" t="s">
        <v>565</v>
      </c>
    </row>
    <row r="1578" spans="1:3">
      <c r="A1578" s="18" t="s">
        <v>1097</v>
      </c>
      <c r="B1578" s="18" t="s">
        <v>505</v>
      </c>
      <c r="C1578" s="18" t="s">
        <v>907</v>
      </c>
    </row>
    <row r="1579" spans="1:3">
      <c r="A1579" s="18" t="s">
        <v>1097</v>
      </c>
      <c r="B1579" s="18" t="s">
        <v>505</v>
      </c>
      <c r="C1579" s="18" t="s">
        <v>908</v>
      </c>
    </row>
    <row r="1580" spans="1:3" ht="87">
      <c r="A1580" s="18" t="s">
        <v>1097</v>
      </c>
      <c r="B1580" s="18" t="s">
        <v>505</v>
      </c>
      <c r="C1580" s="65" t="s">
        <v>909</v>
      </c>
    </row>
    <row r="1581" spans="1:3">
      <c r="A1581" s="18" t="s">
        <v>1097</v>
      </c>
      <c r="B1581" s="18" t="s">
        <v>426</v>
      </c>
      <c r="C1581" s="18" t="s">
        <v>507</v>
      </c>
    </row>
    <row r="1582" spans="1:3">
      <c r="A1582" s="18" t="s">
        <v>1097</v>
      </c>
      <c r="B1582" s="18" t="s">
        <v>443</v>
      </c>
      <c r="C1582" s="18" t="s">
        <v>484</v>
      </c>
    </row>
    <row r="1583" spans="1:3">
      <c r="A1583" s="18" t="s">
        <v>1097</v>
      </c>
      <c r="B1583" s="18" t="s">
        <v>443</v>
      </c>
      <c r="C1583" s="18" t="s">
        <v>444</v>
      </c>
    </row>
    <row r="1584" spans="1:3">
      <c r="A1584" s="18" t="s">
        <v>1097</v>
      </c>
      <c r="B1584" s="18" t="s">
        <v>443</v>
      </c>
      <c r="C1584" s="18" t="s">
        <v>445</v>
      </c>
    </row>
    <row r="1585" spans="1:3">
      <c r="A1585" s="18" t="s">
        <v>1097</v>
      </c>
      <c r="B1585" s="18" t="s">
        <v>443</v>
      </c>
      <c r="C1585" s="18" t="s">
        <v>478</v>
      </c>
    </row>
    <row r="1586" spans="1:3">
      <c r="A1586" s="18" t="s">
        <v>1097</v>
      </c>
      <c r="B1586" s="18" t="s">
        <v>443</v>
      </c>
      <c r="C1586" s="18" t="s">
        <v>1099</v>
      </c>
    </row>
    <row r="1587" spans="1:3">
      <c r="A1587" s="18" t="s">
        <v>1097</v>
      </c>
      <c r="B1587" s="18" t="s">
        <v>443</v>
      </c>
      <c r="C1587" s="18" t="s">
        <v>446</v>
      </c>
    </row>
    <row r="1588" spans="1:3">
      <c r="A1588" s="18" t="s">
        <v>1097</v>
      </c>
      <c r="B1588" s="18" t="s">
        <v>443</v>
      </c>
      <c r="C1588" s="18" t="s">
        <v>549</v>
      </c>
    </row>
    <row r="1589" spans="1:3">
      <c r="A1589" s="18" t="s">
        <v>1097</v>
      </c>
      <c r="B1589" s="18" t="s">
        <v>443</v>
      </c>
      <c r="C1589" s="18" t="s">
        <v>502</v>
      </c>
    </row>
    <row r="1590" spans="1:3">
      <c r="A1590" s="18" t="s">
        <v>1097</v>
      </c>
      <c r="B1590" s="18" t="s">
        <v>443</v>
      </c>
      <c r="C1590" s="18" t="s">
        <v>577</v>
      </c>
    </row>
    <row r="1591" spans="1:3">
      <c r="A1591" s="18" t="s">
        <v>1097</v>
      </c>
      <c r="B1591" s="18" t="s">
        <v>443</v>
      </c>
      <c r="C1591" s="18" t="s">
        <v>1100</v>
      </c>
    </row>
    <row r="1592" spans="1:3" ht="29">
      <c r="A1592" s="18" t="s">
        <v>1097</v>
      </c>
      <c r="B1592" s="18" t="s">
        <v>443</v>
      </c>
      <c r="C1592" s="65" t="s">
        <v>1101</v>
      </c>
    </row>
    <row r="1593" spans="1:3">
      <c r="A1593" s="18" t="s">
        <v>1097</v>
      </c>
      <c r="B1593" s="18" t="s">
        <v>443</v>
      </c>
      <c r="C1593" s="18" t="s">
        <v>578</v>
      </c>
    </row>
    <row r="1594" spans="1:3">
      <c r="A1594" s="18" t="s">
        <v>1102</v>
      </c>
      <c r="B1594" s="18" t="s">
        <v>426</v>
      </c>
      <c r="C1594" s="18" t="s">
        <v>456</v>
      </c>
    </row>
    <row r="1595" spans="1:3">
      <c r="A1595" s="18" t="s">
        <v>1102</v>
      </c>
      <c r="B1595" s="18" t="s">
        <v>429</v>
      </c>
      <c r="C1595" s="18" t="s">
        <v>432</v>
      </c>
    </row>
    <row r="1596" spans="1:3">
      <c r="A1596" s="18" t="s">
        <v>1102</v>
      </c>
      <c r="B1596" s="18" t="s">
        <v>429</v>
      </c>
      <c r="C1596" s="18" t="s">
        <v>585</v>
      </c>
    </row>
    <row r="1597" spans="1:3">
      <c r="A1597" s="18" t="s">
        <v>1102</v>
      </c>
      <c r="B1597" s="18" t="s">
        <v>429</v>
      </c>
      <c r="C1597" s="18" t="s">
        <v>1103</v>
      </c>
    </row>
    <row r="1598" spans="1:3">
      <c r="A1598" s="18" t="s">
        <v>1102</v>
      </c>
      <c r="B1598" s="18" t="s">
        <v>429</v>
      </c>
      <c r="C1598" s="18" t="s">
        <v>579</v>
      </c>
    </row>
    <row r="1599" spans="1:3">
      <c r="A1599" s="18" t="s">
        <v>1102</v>
      </c>
      <c r="B1599" s="18" t="s">
        <v>429</v>
      </c>
      <c r="C1599" s="18" t="s">
        <v>1104</v>
      </c>
    </row>
    <row r="1600" spans="1:3">
      <c r="A1600" s="18" t="s">
        <v>1102</v>
      </c>
      <c r="B1600" s="18" t="s">
        <v>429</v>
      </c>
      <c r="C1600" s="18" t="s">
        <v>1105</v>
      </c>
    </row>
    <row r="1601" spans="1:3">
      <c r="A1601" s="18" t="s">
        <v>1102</v>
      </c>
      <c r="B1601" s="18" t="s">
        <v>429</v>
      </c>
      <c r="C1601" s="18" t="s">
        <v>1106</v>
      </c>
    </row>
    <row r="1602" spans="1:3">
      <c r="A1602" s="18" t="s">
        <v>1102</v>
      </c>
      <c r="B1602" s="18" t="s">
        <v>429</v>
      </c>
      <c r="C1602" s="18" t="s">
        <v>1107</v>
      </c>
    </row>
    <row r="1603" spans="1:3">
      <c r="A1603" s="18" t="s">
        <v>1102</v>
      </c>
      <c r="B1603" s="18" t="s">
        <v>429</v>
      </c>
      <c r="C1603" s="18" t="s">
        <v>570</v>
      </c>
    </row>
    <row r="1604" spans="1:3">
      <c r="A1604" s="18" t="s">
        <v>1108</v>
      </c>
      <c r="B1604" s="18" t="s">
        <v>426</v>
      </c>
      <c r="C1604" s="18" t="s">
        <v>430</v>
      </c>
    </row>
    <row r="1605" spans="1:3">
      <c r="A1605" s="18" t="s">
        <v>1108</v>
      </c>
      <c r="B1605" s="18" t="s">
        <v>550</v>
      </c>
      <c r="C1605" s="18" t="s">
        <v>551</v>
      </c>
    </row>
    <row r="1606" spans="1:3" ht="43.5">
      <c r="A1606" s="18" t="s">
        <v>1108</v>
      </c>
      <c r="B1606" s="18" t="s">
        <v>550</v>
      </c>
      <c r="C1606" s="65" t="s">
        <v>552</v>
      </c>
    </row>
    <row r="1607" spans="1:3">
      <c r="A1607" s="18" t="s">
        <v>1108</v>
      </c>
      <c r="B1607" s="18" t="s">
        <v>550</v>
      </c>
      <c r="C1607" s="18" t="s">
        <v>553</v>
      </c>
    </row>
    <row r="1608" spans="1:3" ht="29">
      <c r="A1608" s="18" t="s">
        <v>1108</v>
      </c>
      <c r="B1608" s="18" t="s">
        <v>550</v>
      </c>
      <c r="C1608" s="65" t="s">
        <v>554</v>
      </c>
    </row>
    <row r="1609" spans="1:3">
      <c r="A1609" s="18" t="s">
        <v>1108</v>
      </c>
      <c r="B1609" s="18" t="s">
        <v>426</v>
      </c>
      <c r="C1609" s="18" t="s">
        <v>555</v>
      </c>
    </row>
    <row r="1610" spans="1:3">
      <c r="A1610" s="18" t="s">
        <v>1108</v>
      </c>
      <c r="B1610" s="18" t="s">
        <v>457</v>
      </c>
      <c r="C1610" s="18" t="s">
        <v>486</v>
      </c>
    </row>
    <row r="1611" spans="1:3">
      <c r="A1611" s="18" t="s">
        <v>1108</v>
      </c>
      <c r="B1611" s="18" t="s">
        <v>457</v>
      </c>
      <c r="C1611" s="18" t="s">
        <v>1109</v>
      </c>
    </row>
    <row r="1612" spans="1:3">
      <c r="A1612" s="18" t="s">
        <v>1108</v>
      </c>
      <c r="B1612" s="18" t="s">
        <v>457</v>
      </c>
      <c r="C1612" s="18" t="s">
        <v>1110</v>
      </c>
    </row>
    <row r="1613" spans="1:3">
      <c r="A1613" s="18" t="s">
        <v>1108</v>
      </c>
      <c r="B1613" s="18" t="s">
        <v>457</v>
      </c>
      <c r="C1613" s="18" t="s">
        <v>487</v>
      </c>
    </row>
    <row r="1614" spans="1:3" ht="29">
      <c r="A1614" s="18" t="s">
        <v>1108</v>
      </c>
      <c r="B1614" s="18" t="s">
        <v>457</v>
      </c>
      <c r="C1614" s="65" t="s">
        <v>488</v>
      </c>
    </row>
    <row r="1615" spans="1:3">
      <c r="A1615" s="18" t="s">
        <v>1108</v>
      </c>
      <c r="B1615" s="18" t="s">
        <v>457</v>
      </c>
      <c r="C1615" s="18" t="s">
        <v>489</v>
      </c>
    </row>
    <row r="1616" spans="1:3" ht="29">
      <c r="A1616" s="18" t="s">
        <v>1108</v>
      </c>
      <c r="B1616" s="18" t="s">
        <v>457</v>
      </c>
      <c r="C1616" s="65" t="s">
        <v>490</v>
      </c>
    </row>
    <row r="1617" spans="1:3">
      <c r="A1617" s="18" t="s">
        <v>1108</v>
      </c>
      <c r="B1617" s="18" t="s">
        <v>457</v>
      </c>
      <c r="C1617" s="18" t="s">
        <v>492</v>
      </c>
    </row>
    <row r="1618" spans="1:3" ht="29">
      <c r="A1618" s="18" t="s">
        <v>1108</v>
      </c>
      <c r="B1618" s="18" t="s">
        <v>457</v>
      </c>
      <c r="C1618" s="65" t="s">
        <v>493</v>
      </c>
    </row>
    <row r="1619" spans="1:3">
      <c r="A1619" s="18" t="s">
        <v>1108</v>
      </c>
      <c r="B1619" s="18" t="s">
        <v>457</v>
      </c>
      <c r="C1619" s="18" t="s">
        <v>494</v>
      </c>
    </row>
    <row r="1620" spans="1:3" ht="29">
      <c r="A1620" s="18" t="s">
        <v>1108</v>
      </c>
      <c r="B1620" s="18" t="s">
        <v>457</v>
      </c>
      <c r="C1620" s="65" t="s">
        <v>495</v>
      </c>
    </row>
    <row r="1621" spans="1:3">
      <c r="A1621" s="18" t="s">
        <v>1108</v>
      </c>
      <c r="B1621" s="18" t="s">
        <v>457</v>
      </c>
      <c r="C1621" s="18" t="s">
        <v>496</v>
      </c>
    </row>
    <row r="1622" spans="1:3" ht="29">
      <c r="A1622" s="18" t="s">
        <v>1108</v>
      </c>
      <c r="B1622" s="18" t="s">
        <v>457</v>
      </c>
      <c r="C1622" s="65" t="s">
        <v>497</v>
      </c>
    </row>
    <row r="1623" spans="1:3">
      <c r="A1623" s="18" t="s">
        <v>1108</v>
      </c>
      <c r="B1623" s="18" t="s">
        <v>457</v>
      </c>
      <c r="C1623" s="18" t="s">
        <v>503</v>
      </c>
    </row>
    <row r="1624" spans="1:3" ht="29">
      <c r="A1624" s="18" t="s">
        <v>1108</v>
      </c>
      <c r="B1624" s="18" t="s">
        <v>457</v>
      </c>
      <c r="C1624" s="65" t="s">
        <v>504</v>
      </c>
    </row>
    <row r="1625" spans="1:3">
      <c r="A1625" s="18" t="s">
        <v>1108</v>
      </c>
      <c r="B1625" s="18" t="s">
        <v>457</v>
      </c>
      <c r="C1625" s="18" t="s">
        <v>696</v>
      </c>
    </row>
    <row r="1626" spans="1:3" ht="29">
      <c r="A1626" s="18" t="s">
        <v>1108</v>
      </c>
      <c r="B1626" s="18" t="s">
        <v>457</v>
      </c>
      <c r="C1626" s="65" t="s">
        <v>697</v>
      </c>
    </row>
    <row r="1627" spans="1:3">
      <c r="A1627" s="18" t="s">
        <v>1108</v>
      </c>
      <c r="B1627" s="18" t="s">
        <v>457</v>
      </c>
      <c r="C1627" s="18" t="s">
        <v>574</v>
      </c>
    </row>
    <row r="1628" spans="1:3">
      <c r="A1628" s="18" t="s">
        <v>1111</v>
      </c>
      <c r="B1628" s="18" t="s">
        <v>426</v>
      </c>
      <c r="C1628" s="18" t="s">
        <v>458</v>
      </c>
    </row>
    <row r="1629" spans="1:3">
      <c r="A1629" s="18" t="s">
        <v>1111</v>
      </c>
      <c r="B1629" s="18" t="s">
        <v>425</v>
      </c>
      <c r="C1629" s="18" t="s">
        <v>491</v>
      </c>
    </row>
    <row r="1630" spans="1:3">
      <c r="A1630" s="18" t="s">
        <v>1111</v>
      </c>
      <c r="B1630" s="18" t="s">
        <v>425</v>
      </c>
      <c r="C1630" s="18" t="s">
        <v>672</v>
      </c>
    </row>
    <row r="1631" spans="1:3">
      <c r="A1631" s="18" t="s">
        <v>1112</v>
      </c>
      <c r="B1631" s="18" t="s">
        <v>426</v>
      </c>
      <c r="C1631" s="18" t="s">
        <v>459</v>
      </c>
    </row>
    <row r="1632" spans="1:3">
      <c r="A1632" s="18" t="s">
        <v>1112</v>
      </c>
      <c r="B1632" s="18" t="s">
        <v>426</v>
      </c>
      <c r="C1632" s="18" t="s">
        <v>460</v>
      </c>
    </row>
    <row r="1633" spans="1:3">
      <c r="A1633" s="18" t="s">
        <v>1113</v>
      </c>
      <c r="B1633" s="18" t="s">
        <v>426</v>
      </c>
      <c r="C1633" s="18" t="s">
        <v>454</v>
      </c>
    </row>
    <row r="1634" spans="1:3" ht="29">
      <c r="A1634" s="18" t="s">
        <v>1113</v>
      </c>
      <c r="B1634" s="18" t="s">
        <v>461</v>
      </c>
      <c r="C1634" s="65" t="s">
        <v>1114</v>
      </c>
    </row>
    <row r="1635" spans="1:3">
      <c r="A1635" s="18" t="s">
        <v>1113</v>
      </c>
      <c r="B1635" s="18" t="s">
        <v>426</v>
      </c>
      <c r="C1635" s="18" t="s">
        <v>462</v>
      </c>
    </row>
    <row r="1636" spans="1:3">
      <c r="A1636" s="18" t="s">
        <v>1113</v>
      </c>
      <c r="B1636" s="18" t="s">
        <v>442</v>
      </c>
      <c r="C1636" s="18" t="s">
        <v>481</v>
      </c>
    </row>
    <row r="1637" spans="1:3">
      <c r="A1637" s="18" t="s">
        <v>1113</v>
      </c>
      <c r="B1637" s="18" t="s">
        <v>442</v>
      </c>
      <c r="C1637" s="18" t="s">
        <v>499</v>
      </c>
    </row>
    <row r="1638" spans="1:3">
      <c r="A1638" s="18" t="s">
        <v>1113</v>
      </c>
      <c r="B1638" s="18" t="s">
        <v>442</v>
      </c>
      <c r="C1638" s="18" t="s">
        <v>477</v>
      </c>
    </row>
    <row r="1639" spans="1:3">
      <c r="A1639" s="18" t="s">
        <v>1113</v>
      </c>
      <c r="B1639" s="18" t="s">
        <v>442</v>
      </c>
      <c r="C1639" s="18" t="s">
        <v>500</v>
      </c>
    </row>
    <row r="1640" spans="1:3">
      <c r="A1640" s="18" t="s">
        <v>1113</v>
      </c>
      <c r="B1640" s="18" t="s">
        <v>442</v>
      </c>
      <c r="C1640" s="18" t="s">
        <v>501</v>
      </c>
    </row>
    <row r="1641" spans="1:3" ht="29">
      <c r="A1641" s="18" t="s">
        <v>1113</v>
      </c>
      <c r="B1641" s="18" t="s">
        <v>442</v>
      </c>
      <c r="C1641" s="65" t="s">
        <v>482</v>
      </c>
    </row>
    <row r="1642" spans="1:3">
      <c r="A1642" s="18" t="s">
        <v>1115</v>
      </c>
      <c r="B1642" s="18" t="s">
        <v>442</v>
      </c>
      <c r="C1642" s="18" t="s">
        <v>483</v>
      </c>
    </row>
    <row r="1643" spans="1:3">
      <c r="A1643" s="18" t="s">
        <v>1115</v>
      </c>
      <c r="B1643" s="18" t="s">
        <v>426</v>
      </c>
      <c r="C1643" s="18" t="s">
        <v>455</v>
      </c>
    </row>
    <row r="1644" spans="1:3">
      <c r="A1644" s="18" t="s">
        <v>1115</v>
      </c>
      <c r="B1644" s="18" t="s">
        <v>511</v>
      </c>
      <c r="C1644" s="18" t="s">
        <v>576</v>
      </c>
    </row>
    <row r="1645" spans="1:3" ht="72.5">
      <c r="A1645" s="18" t="s">
        <v>1115</v>
      </c>
      <c r="B1645" s="18" t="s">
        <v>511</v>
      </c>
      <c r="C1645" s="65" t="s">
        <v>1116</v>
      </c>
    </row>
    <row r="1646" spans="1:3" ht="43.5">
      <c r="A1646" s="18" t="s">
        <v>1115</v>
      </c>
      <c r="B1646" s="18" t="s">
        <v>511</v>
      </c>
      <c r="C1646" s="65" t="s">
        <v>571</v>
      </c>
    </row>
    <row r="1647" spans="1:3">
      <c r="A1647" s="18" t="s">
        <v>1115</v>
      </c>
      <c r="B1647" s="18" t="s">
        <v>426</v>
      </c>
      <c r="C1647" s="18" t="s">
        <v>513</v>
      </c>
    </row>
    <row r="1648" spans="1:3">
      <c r="A1648" s="18" t="s">
        <v>1115</v>
      </c>
      <c r="B1648" s="18" t="s">
        <v>505</v>
      </c>
      <c r="C1648" s="18" t="s">
        <v>506</v>
      </c>
    </row>
    <row r="1649" spans="1:3">
      <c r="A1649" s="18" t="s">
        <v>1115</v>
      </c>
      <c r="B1649" s="18" t="s">
        <v>505</v>
      </c>
      <c r="C1649" s="18" t="s">
        <v>902</v>
      </c>
    </row>
    <row r="1650" spans="1:3">
      <c r="A1650" s="18" t="s">
        <v>1115</v>
      </c>
      <c r="B1650" s="18" t="s">
        <v>505</v>
      </c>
      <c r="C1650" s="18" t="s">
        <v>903</v>
      </c>
    </row>
    <row r="1651" spans="1:3">
      <c r="A1651" s="18" t="s">
        <v>1115</v>
      </c>
      <c r="B1651" s="18" t="s">
        <v>505</v>
      </c>
      <c r="C1651" s="18" t="s">
        <v>904</v>
      </c>
    </row>
    <row r="1652" spans="1:3">
      <c r="A1652" s="18" t="s">
        <v>1115</v>
      </c>
      <c r="B1652" s="18" t="s">
        <v>505</v>
      </c>
      <c r="C1652" s="18" t="s">
        <v>905</v>
      </c>
    </row>
    <row r="1653" spans="1:3">
      <c r="A1653" s="18" t="s">
        <v>1115</v>
      </c>
      <c r="B1653" s="18" t="s">
        <v>505</v>
      </c>
      <c r="C1653" s="18" t="s">
        <v>906</v>
      </c>
    </row>
    <row r="1654" spans="1:3">
      <c r="A1654" s="18" t="s">
        <v>1115</v>
      </c>
      <c r="B1654" s="18" t="s">
        <v>427</v>
      </c>
      <c r="C1654" s="18" t="s">
        <v>864</v>
      </c>
    </row>
    <row r="1655" spans="1:3">
      <c r="A1655" s="18" t="s">
        <v>1115</v>
      </c>
      <c r="B1655" s="18" t="s">
        <v>505</v>
      </c>
      <c r="C1655" s="18" t="s">
        <v>565</v>
      </c>
    </row>
    <row r="1656" spans="1:3">
      <c r="A1656" s="18" t="s">
        <v>1115</v>
      </c>
      <c r="B1656" s="18" t="s">
        <v>505</v>
      </c>
      <c r="C1656" s="18" t="s">
        <v>907</v>
      </c>
    </row>
    <row r="1657" spans="1:3">
      <c r="A1657" s="18" t="s">
        <v>1115</v>
      </c>
      <c r="B1657" s="18" t="s">
        <v>505</v>
      </c>
      <c r="C1657" s="18" t="s">
        <v>908</v>
      </c>
    </row>
    <row r="1658" spans="1:3" ht="87">
      <c r="A1658" s="18" t="s">
        <v>1115</v>
      </c>
      <c r="B1658" s="18" t="s">
        <v>505</v>
      </c>
      <c r="C1658" s="65" t="s">
        <v>909</v>
      </c>
    </row>
    <row r="1659" spans="1:3">
      <c r="A1659" s="18" t="s">
        <v>1117</v>
      </c>
      <c r="B1659" s="18" t="s">
        <v>426</v>
      </c>
      <c r="C1659" s="18" t="s">
        <v>507</v>
      </c>
    </row>
    <row r="1660" spans="1:3">
      <c r="A1660" s="18" t="s">
        <v>1117</v>
      </c>
      <c r="B1660" s="18" t="s">
        <v>443</v>
      </c>
      <c r="C1660" s="18" t="s">
        <v>484</v>
      </c>
    </row>
    <row r="1661" spans="1:3">
      <c r="A1661" s="18" t="s">
        <v>1117</v>
      </c>
      <c r="B1661" s="18" t="s">
        <v>443</v>
      </c>
      <c r="C1661" s="18" t="s">
        <v>444</v>
      </c>
    </row>
    <row r="1662" spans="1:3">
      <c r="A1662" s="18" t="s">
        <v>1117</v>
      </c>
      <c r="B1662" s="18" t="s">
        <v>443</v>
      </c>
      <c r="C1662" s="18" t="s">
        <v>445</v>
      </c>
    </row>
    <row r="1663" spans="1:3">
      <c r="A1663" s="18" t="s">
        <v>1117</v>
      </c>
      <c r="B1663" s="18" t="s">
        <v>443</v>
      </c>
      <c r="C1663" s="18" t="s">
        <v>478</v>
      </c>
    </row>
    <row r="1664" spans="1:3">
      <c r="A1664" s="18" t="s">
        <v>1117</v>
      </c>
      <c r="B1664" s="18" t="s">
        <v>443</v>
      </c>
      <c r="C1664" s="18" t="s">
        <v>1099</v>
      </c>
    </row>
    <row r="1665" spans="1:3">
      <c r="A1665" s="18" t="s">
        <v>1117</v>
      </c>
      <c r="B1665" s="18" t="s">
        <v>443</v>
      </c>
      <c r="C1665" s="18" t="s">
        <v>446</v>
      </c>
    </row>
    <row r="1666" spans="1:3">
      <c r="A1666" s="18" t="s">
        <v>1117</v>
      </c>
      <c r="B1666" s="18" t="s">
        <v>443</v>
      </c>
      <c r="C1666" s="18" t="s">
        <v>549</v>
      </c>
    </row>
    <row r="1667" spans="1:3">
      <c r="A1667" s="18" t="s">
        <v>1117</v>
      </c>
      <c r="B1667" s="18" t="s">
        <v>443</v>
      </c>
      <c r="C1667" s="18" t="s">
        <v>502</v>
      </c>
    </row>
    <row r="1668" spans="1:3">
      <c r="A1668" s="18" t="s">
        <v>1117</v>
      </c>
      <c r="B1668" s="18" t="s">
        <v>443</v>
      </c>
      <c r="C1668" s="18" t="s">
        <v>577</v>
      </c>
    </row>
    <row r="1669" spans="1:3">
      <c r="A1669" s="18" t="s">
        <v>1117</v>
      </c>
      <c r="B1669" s="18" t="s">
        <v>443</v>
      </c>
      <c r="C1669" s="18" t="s">
        <v>1100</v>
      </c>
    </row>
    <row r="1670" spans="1:3" ht="29">
      <c r="A1670" s="18" t="s">
        <v>1117</v>
      </c>
      <c r="B1670" s="18" t="s">
        <v>443</v>
      </c>
      <c r="C1670" s="65" t="s">
        <v>1118</v>
      </c>
    </row>
    <row r="1671" spans="1:3">
      <c r="A1671" s="18" t="s">
        <v>1117</v>
      </c>
      <c r="B1671" s="18" t="s">
        <v>443</v>
      </c>
      <c r="C1671" s="18" t="s">
        <v>578</v>
      </c>
    </row>
    <row r="1672" spans="1:3">
      <c r="A1672" s="18" t="s">
        <v>1119</v>
      </c>
      <c r="B1672" s="18" t="s">
        <v>426</v>
      </c>
      <c r="C1672" s="18" t="s">
        <v>456</v>
      </c>
    </row>
    <row r="1673" spans="1:3">
      <c r="A1673" s="18" t="s">
        <v>1119</v>
      </c>
      <c r="B1673" s="18" t="s">
        <v>429</v>
      </c>
      <c r="C1673" s="18" t="s">
        <v>432</v>
      </c>
    </row>
    <row r="1674" spans="1:3">
      <c r="A1674" s="18" t="s">
        <v>1119</v>
      </c>
      <c r="B1674" s="18" t="s">
        <v>429</v>
      </c>
      <c r="C1674" s="18" t="s">
        <v>585</v>
      </c>
    </row>
    <row r="1675" spans="1:3">
      <c r="A1675" s="18" t="s">
        <v>1119</v>
      </c>
      <c r="B1675" s="18" t="s">
        <v>429</v>
      </c>
      <c r="C1675" s="18" t="s">
        <v>1103</v>
      </c>
    </row>
    <row r="1676" spans="1:3">
      <c r="A1676" s="18" t="s">
        <v>1119</v>
      </c>
      <c r="B1676" s="18" t="s">
        <v>429</v>
      </c>
      <c r="C1676" s="18" t="s">
        <v>579</v>
      </c>
    </row>
    <row r="1677" spans="1:3">
      <c r="A1677" s="18" t="s">
        <v>1119</v>
      </c>
      <c r="B1677" s="18" t="s">
        <v>429</v>
      </c>
      <c r="C1677" s="18" t="s">
        <v>1120</v>
      </c>
    </row>
    <row r="1678" spans="1:3">
      <c r="A1678" s="18" t="s">
        <v>1119</v>
      </c>
      <c r="B1678" s="18" t="s">
        <v>429</v>
      </c>
      <c r="C1678" s="18" t="s">
        <v>1121</v>
      </c>
    </row>
    <row r="1679" spans="1:3">
      <c r="A1679" s="18" t="s">
        <v>1119</v>
      </c>
      <c r="B1679" s="18" t="s">
        <v>429</v>
      </c>
      <c r="C1679" s="18" t="s">
        <v>1122</v>
      </c>
    </row>
    <row r="1680" spans="1:3">
      <c r="A1680" s="18" t="s">
        <v>1119</v>
      </c>
      <c r="B1680" s="18" t="s">
        <v>429</v>
      </c>
      <c r="C1680" s="18" t="s">
        <v>1123</v>
      </c>
    </row>
    <row r="1681" spans="1:3">
      <c r="A1681" s="18" t="s">
        <v>1119</v>
      </c>
      <c r="B1681" s="18" t="s">
        <v>429</v>
      </c>
      <c r="C1681" s="18" t="s">
        <v>570</v>
      </c>
    </row>
    <row r="1682" spans="1:3">
      <c r="A1682" s="18" t="s">
        <v>1124</v>
      </c>
      <c r="B1682" s="18" t="s">
        <v>426</v>
      </c>
      <c r="C1682" s="18" t="s">
        <v>430</v>
      </c>
    </row>
    <row r="1683" spans="1:3">
      <c r="A1683" s="18" t="s">
        <v>1124</v>
      </c>
      <c r="B1683" s="18" t="s">
        <v>550</v>
      </c>
      <c r="C1683" s="18" t="s">
        <v>551</v>
      </c>
    </row>
    <row r="1684" spans="1:3" ht="43.5">
      <c r="A1684" s="18" t="s">
        <v>1124</v>
      </c>
      <c r="B1684" s="18" t="s">
        <v>550</v>
      </c>
      <c r="C1684" s="65" t="s">
        <v>552</v>
      </c>
    </row>
    <row r="1685" spans="1:3">
      <c r="A1685" s="18" t="s">
        <v>1124</v>
      </c>
      <c r="B1685" s="18" t="s">
        <v>550</v>
      </c>
      <c r="C1685" s="18" t="s">
        <v>553</v>
      </c>
    </row>
    <row r="1686" spans="1:3" ht="29">
      <c r="A1686" s="18" t="s">
        <v>1124</v>
      </c>
      <c r="B1686" s="18" t="s">
        <v>550</v>
      </c>
      <c r="C1686" s="65" t="s">
        <v>554</v>
      </c>
    </row>
    <row r="1687" spans="1:3">
      <c r="A1687" s="18" t="s">
        <v>1124</v>
      </c>
      <c r="B1687" s="18" t="s">
        <v>426</v>
      </c>
      <c r="C1687" s="18" t="s">
        <v>555</v>
      </c>
    </row>
    <row r="1688" spans="1:3">
      <c r="A1688" s="18" t="s">
        <v>1124</v>
      </c>
      <c r="B1688" s="18" t="s">
        <v>457</v>
      </c>
      <c r="C1688" s="18" t="s">
        <v>486</v>
      </c>
    </row>
    <row r="1689" spans="1:3">
      <c r="A1689" s="18" t="s">
        <v>1124</v>
      </c>
      <c r="B1689" s="18" t="s">
        <v>457</v>
      </c>
      <c r="C1689" s="18" t="s">
        <v>1109</v>
      </c>
    </row>
    <row r="1690" spans="1:3">
      <c r="A1690" s="18" t="s">
        <v>1124</v>
      </c>
      <c r="B1690" s="18" t="s">
        <v>457</v>
      </c>
      <c r="C1690" s="18" t="s">
        <v>1125</v>
      </c>
    </row>
    <row r="1691" spans="1:3">
      <c r="A1691" s="18" t="s">
        <v>1124</v>
      </c>
      <c r="B1691" s="18" t="s">
        <v>457</v>
      </c>
      <c r="C1691" s="18" t="s">
        <v>487</v>
      </c>
    </row>
    <row r="1692" spans="1:3" ht="29">
      <c r="A1692" s="18" t="s">
        <v>1124</v>
      </c>
      <c r="B1692" s="18" t="s">
        <v>457</v>
      </c>
      <c r="C1692" s="65" t="s">
        <v>488</v>
      </c>
    </row>
    <row r="1693" spans="1:3">
      <c r="A1693" s="18" t="s">
        <v>1124</v>
      </c>
      <c r="B1693" s="18" t="s">
        <v>457</v>
      </c>
      <c r="C1693" s="18" t="s">
        <v>489</v>
      </c>
    </row>
    <row r="1694" spans="1:3" ht="29">
      <c r="A1694" s="18" t="s">
        <v>1124</v>
      </c>
      <c r="B1694" s="18" t="s">
        <v>457</v>
      </c>
      <c r="C1694" s="65" t="s">
        <v>490</v>
      </c>
    </row>
    <row r="1695" spans="1:3">
      <c r="A1695" s="18" t="s">
        <v>1124</v>
      </c>
      <c r="B1695" s="18" t="s">
        <v>457</v>
      </c>
      <c r="C1695" s="18" t="s">
        <v>492</v>
      </c>
    </row>
    <row r="1696" spans="1:3" ht="29">
      <c r="A1696" s="18" t="s">
        <v>1124</v>
      </c>
      <c r="B1696" s="18" t="s">
        <v>457</v>
      </c>
      <c r="C1696" s="65" t="s">
        <v>493</v>
      </c>
    </row>
    <row r="1697" spans="1:3">
      <c r="A1697" s="18" t="s">
        <v>1124</v>
      </c>
      <c r="B1697" s="18" t="s">
        <v>457</v>
      </c>
      <c r="C1697" s="18" t="s">
        <v>494</v>
      </c>
    </row>
    <row r="1698" spans="1:3" ht="29">
      <c r="A1698" s="18" t="s">
        <v>1124</v>
      </c>
      <c r="B1698" s="18" t="s">
        <v>457</v>
      </c>
      <c r="C1698" s="65" t="s">
        <v>495</v>
      </c>
    </row>
    <row r="1699" spans="1:3">
      <c r="A1699" s="18" t="s">
        <v>1124</v>
      </c>
      <c r="B1699" s="18" t="s">
        <v>457</v>
      </c>
      <c r="C1699" s="18" t="s">
        <v>496</v>
      </c>
    </row>
    <row r="1700" spans="1:3" ht="29">
      <c r="A1700" s="18" t="s">
        <v>1124</v>
      </c>
      <c r="B1700" s="18" t="s">
        <v>457</v>
      </c>
      <c r="C1700" s="65" t="s">
        <v>497</v>
      </c>
    </row>
    <row r="1701" spans="1:3">
      <c r="A1701" s="18" t="s">
        <v>1124</v>
      </c>
      <c r="B1701" s="18" t="s">
        <v>457</v>
      </c>
      <c r="C1701" s="18" t="s">
        <v>503</v>
      </c>
    </row>
    <row r="1702" spans="1:3" ht="29">
      <c r="A1702" s="18" t="s">
        <v>1124</v>
      </c>
      <c r="B1702" s="18" t="s">
        <v>457</v>
      </c>
      <c r="C1702" s="65" t="s">
        <v>504</v>
      </c>
    </row>
    <row r="1703" spans="1:3">
      <c r="A1703" s="18" t="s">
        <v>1124</v>
      </c>
      <c r="B1703" s="18" t="s">
        <v>457</v>
      </c>
      <c r="C1703" s="18" t="s">
        <v>696</v>
      </c>
    </row>
    <row r="1704" spans="1:3" ht="29">
      <c r="A1704" s="18" t="s">
        <v>1124</v>
      </c>
      <c r="B1704" s="18" t="s">
        <v>457</v>
      </c>
      <c r="C1704" s="65" t="s">
        <v>697</v>
      </c>
    </row>
    <row r="1705" spans="1:3">
      <c r="A1705" s="18" t="s">
        <v>1124</v>
      </c>
      <c r="B1705" s="18" t="s">
        <v>457</v>
      </c>
      <c r="C1705" s="18" t="s">
        <v>574</v>
      </c>
    </row>
    <row r="1706" spans="1:3">
      <c r="A1706" s="18" t="s">
        <v>1126</v>
      </c>
      <c r="B1706" s="18" t="s">
        <v>426</v>
      </c>
      <c r="C1706" s="18" t="s">
        <v>458</v>
      </c>
    </row>
    <row r="1707" spans="1:3">
      <c r="A1707" s="18" t="s">
        <v>1126</v>
      </c>
      <c r="B1707" s="18" t="s">
        <v>425</v>
      </c>
      <c r="C1707" s="18" t="s">
        <v>491</v>
      </c>
    </row>
    <row r="1708" spans="1:3">
      <c r="A1708" s="18" t="s">
        <v>1126</v>
      </c>
      <c r="B1708" s="18" t="s">
        <v>425</v>
      </c>
      <c r="C1708" s="18" t="s">
        <v>672</v>
      </c>
    </row>
    <row r="1709" spans="1:3">
      <c r="A1709" s="18" t="s">
        <v>1127</v>
      </c>
      <c r="B1709" s="18" t="s">
        <v>426</v>
      </c>
      <c r="C1709" s="18" t="s">
        <v>459</v>
      </c>
    </row>
    <row r="1710" spans="1:3">
      <c r="A1710" s="18" t="s">
        <v>1127</v>
      </c>
      <c r="B1710" s="18" t="s">
        <v>426</v>
      </c>
      <c r="C1710" s="18" t="s">
        <v>460</v>
      </c>
    </row>
    <row r="1711" spans="1:3">
      <c r="A1711" s="18" t="s">
        <v>1128</v>
      </c>
      <c r="B1711" s="18" t="s">
        <v>426</v>
      </c>
      <c r="C1711" s="18" t="s">
        <v>451</v>
      </c>
    </row>
    <row r="1712" spans="1:3">
      <c r="A1712" s="18" t="s">
        <v>1128</v>
      </c>
      <c r="B1712" s="18" t="s">
        <v>473</v>
      </c>
      <c r="C1712" s="18" t="s">
        <v>1129</v>
      </c>
    </row>
    <row r="1713" spans="1:3">
      <c r="A1713" s="18" t="s">
        <v>1128</v>
      </c>
      <c r="B1713" s="18" t="s">
        <v>473</v>
      </c>
      <c r="C1713" s="18" t="s">
        <v>575</v>
      </c>
    </row>
    <row r="1714" spans="1:3">
      <c r="A1714" s="18" t="s">
        <v>1128</v>
      </c>
      <c r="B1714" s="18" t="s">
        <v>473</v>
      </c>
      <c r="C1714" s="18" t="s">
        <v>474</v>
      </c>
    </row>
    <row r="1715" spans="1:3">
      <c r="A1715" s="18" t="s">
        <v>1128</v>
      </c>
      <c r="B1715" s="18" t="s">
        <v>473</v>
      </c>
      <c r="C1715" s="18" t="s">
        <v>516</v>
      </c>
    </row>
    <row r="1716" spans="1:3">
      <c r="A1716" s="18" t="s">
        <v>1128</v>
      </c>
      <c r="B1716" s="18" t="s">
        <v>426</v>
      </c>
      <c r="C1716" s="18" t="s">
        <v>498</v>
      </c>
    </row>
    <row r="1717" spans="1:3">
      <c r="A1717" s="18" t="s">
        <v>1130</v>
      </c>
      <c r="B1717" s="18" t="s">
        <v>426</v>
      </c>
      <c r="C1717" s="18" t="s">
        <v>431</v>
      </c>
    </row>
    <row r="1718" spans="1:3">
      <c r="A1718" s="18" t="s">
        <v>1131</v>
      </c>
      <c r="B1718" s="18" t="s">
        <v>426</v>
      </c>
      <c r="C1718" s="18" t="s">
        <v>452</v>
      </c>
    </row>
    <row r="1719" spans="1:3">
      <c r="A1719" s="18" t="s">
        <v>1132</v>
      </c>
      <c r="B1719" s="18" t="s">
        <v>426</v>
      </c>
      <c r="C1719" s="18" t="s">
        <v>546</v>
      </c>
    </row>
    <row r="1720" spans="1:3">
      <c r="A1720" s="18" t="s">
        <v>1132</v>
      </c>
      <c r="B1720" s="18" t="s">
        <v>465</v>
      </c>
      <c r="C1720" s="18" t="s">
        <v>1133</v>
      </c>
    </row>
    <row r="1721" spans="1:3">
      <c r="A1721" s="18" t="s">
        <v>1132</v>
      </c>
      <c r="B1721" s="18" t="s">
        <v>426</v>
      </c>
      <c r="C1721" s="18" t="s">
        <v>466</v>
      </c>
    </row>
    <row r="1722" spans="1:3">
      <c r="A1722" s="18" t="s">
        <v>1132</v>
      </c>
      <c r="B1722" s="18" t="s">
        <v>426</v>
      </c>
      <c r="C1722" s="18" t="s">
        <v>453</v>
      </c>
    </row>
    <row r="1723" spans="1:3">
      <c r="A1723" s="18" t="s">
        <v>1134</v>
      </c>
      <c r="B1723" s="18" t="s">
        <v>426</v>
      </c>
      <c r="C1723" s="18" t="s">
        <v>454</v>
      </c>
    </row>
    <row r="1724" spans="1:3" ht="29">
      <c r="A1724" s="18" t="s">
        <v>1134</v>
      </c>
      <c r="B1724" s="18" t="s">
        <v>461</v>
      </c>
      <c r="C1724" s="65" t="s">
        <v>1135</v>
      </c>
    </row>
    <row r="1725" spans="1:3">
      <c r="A1725" s="18" t="s">
        <v>1134</v>
      </c>
      <c r="B1725" s="18" t="s">
        <v>426</v>
      </c>
      <c r="C1725" s="18" t="s">
        <v>462</v>
      </c>
    </row>
    <row r="1726" spans="1:3">
      <c r="A1726" s="18" t="s">
        <v>1134</v>
      </c>
      <c r="B1726" s="18" t="s">
        <v>442</v>
      </c>
      <c r="C1726" s="18" t="s">
        <v>481</v>
      </c>
    </row>
    <row r="1727" spans="1:3">
      <c r="A1727" s="18" t="s">
        <v>1134</v>
      </c>
      <c r="B1727" s="18" t="s">
        <v>442</v>
      </c>
      <c r="C1727" s="18" t="s">
        <v>499</v>
      </c>
    </row>
    <row r="1728" spans="1:3">
      <c r="A1728" s="18" t="s">
        <v>1134</v>
      </c>
      <c r="B1728" s="18" t="s">
        <v>442</v>
      </c>
      <c r="C1728" s="18" t="s">
        <v>477</v>
      </c>
    </row>
    <row r="1729" spans="1:3">
      <c r="A1729" s="18" t="s">
        <v>1134</v>
      </c>
      <c r="B1729" s="18" t="s">
        <v>442</v>
      </c>
      <c r="C1729" s="18" t="s">
        <v>500</v>
      </c>
    </row>
    <row r="1730" spans="1:3">
      <c r="A1730" s="18" t="s">
        <v>1134</v>
      </c>
      <c r="B1730" s="18" t="s">
        <v>442</v>
      </c>
      <c r="C1730" s="18" t="s">
        <v>501</v>
      </c>
    </row>
    <row r="1731" spans="1:3" ht="29">
      <c r="A1731" s="18" t="s">
        <v>1134</v>
      </c>
      <c r="B1731" s="18" t="s">
        <v>442</v>
      </c>
      <c r="C1731" s="65" t="s">
        <v>482</v>
      </c>
    </row>
    <row r="1732" spans="1:3">
      <c r="A1732" s="18" t="s">
        <v>1136</v>
      </c>
      <c r="B1732" s="18" t="s">
        <v>442</v>
      </c>
      <c r="C1732" s="18" t="s">
        <v>483</v>
      </c>
    </row>
    <row r="1733" spans="1:3">
      <c r="A1733" s="18" t="s">
        <v>1136</v>
      </c>
      <c r="B1733" s="18" t="s">
        <v>426</v>
      </c>
      <c r="C1733" s="18" t="s">
        <v>455</v>
      </c>
    </row>
    <row r="1734" spans="1:3">
      <c r="A1734" s="18" t="s">
        <v>1136</v>
      </c>
      <c r="B1734" s="18" t="s">
        <v>511</v>
      </c>
      <c r="C1734" s="18" t="s">
        <v>576</v>
      </c>
    </row>
    <row r="1735" spans="1:3" ht="72.5">
      <c r="A1735" s="18" t="s">
        <v>1136</v>
      </c>
      <c r="B1735" s="18" t="s">
        <v>511</v>
      </c>
      <c r="C1735" s="65" t="s">
        <v>1137</v>
      </c>
    </row>
    <row r="1736" spans="1:3" ht="43.5">
      <c r="A1736" s="18" t="s">
        <v>1136</v>
      </c>
      <c r="B1736" s="18" t="s">
        <v>511</v>
      </c>
      <c r="C1736" s="65" t="s">
        <v>571</v>
      </c>
    </row>
    <row r="1737" spans="1:3">
      <c r="A1737" s="18" t="s">
        <v>1136</v>
      </c>
      <c r="B1737" s="18" t="s">
        <v>426</v>
      </c>
      <c r="C1737" s="18" t="s">
        <v>513</v>
      </c>
    </row>
    <row r="1738" spans="1:3">
      <c r="A1738" s="18" t="s">
        <v>1136</v>
      </c>
      <c r="B1738" s="18" t="s">
        <v>505</v>
      </c>
      <c r="C1738" s="18" t="s">
        <v>506</v>
      </c>
    </row>
    <row r="1739" spans="1:3">
      <c r="A1739" s="18" t="s">
        <v>1136</v>
      </c>
      <c r="B1739" s="18" t="s">
        <v>505</v>
      </c>
      <c r="C1739" s="18" t="s">
        <v>902</v>
      </c>
    </row>
    <row r="1740" spans="1:3">
      <c r="A1740" s="18" t="s">
        <v>1136</v>
      </c>
      <c r="B1740" s="18" t="s">
        <v>505</v>
      </c>
      <c r="C1740" s="18" t="s">
        <v>903</v>
      </c>
    </row>
    <row r="1741" spans="1:3">
      <c r="A1741" s="18" t="s">
        <v>1136</v>
      </c>
      <c r="B1741" s="18" t="s">
        <v>505</v>
      </c>
      <c r="C1741" s="18" t="s">
        <v>904</v>
      </c>
    </row>
    <row r="1742" spans="1:3">
      <c r="A1742" s="18" t="s">
        <v>1136</v>
      </c>
      <c r="B1742" s="18" t="s">
        <v>505</v>
      </c>
      <c r="C1742" s="18" t="s">
        <v>905</v>
      </c>
    </row>
    <row r="1743" spans="1:3">
      <c r="A1743" s="18" t="s">
        <v>1136</v>
      </c>
      <c r="B1743" s="18" t="s">
        <v>505</v>
      </c>
      <c r="C1743" s="18" t="s">
        <v>906</v>
      </c>
    </row>
    <row r="1744" spans="1:3">
      <c r="A1744" s="18" t="s">
        <v>1136</v>
      </c>
      <c r="B1744" s="18" t="s">
        <v>427</v>
      </c>
      <c r="C1744" s="18" t="s">
        <v>864</v>
      </c>
    </row>
    <row r="1745" spans="1:3">
      <c r="A1745" s="18" t="s">
        <v>1136</v>
      </c>
      <c r="B1745" s="18" t="s">
        <v>505</v>
      </c>
      <c r="C1745" s="18" t="s">
        <v>565</v>
      </c>
    </row>
    <row r="1746" spans="1:3">
      <c r="A1746" s="18" t="s">
        <v>1136</v>
      </c>
      <c r="B1746" s="18" t="s">
        <v>505</v>
      </c>
      <c r="C1746" s="18" t="s">
        <v>907</v>
      </c>
    </row>
    <row r="1747" spans="1:3">
      <c r="A1747" s="18" t="s">
        <v>1136</v>
      </c>
      <c r="B1747" s="18" t="s">
        <v>505</v>
      </c>
      <c r="C1747" s="18" t="s">
        <v>908</v>
      </c>
    </row>
    <row r="1748" spans="1:3" ht="87">
      <c r="A1748" s="18" t="s">
        <v>1136</v>
      </c>
      <c r="B1748" s="18" t="s">
        <v>505</v>
      </c>
      <c r="C1748" s="65" t="s">
        <v>909</v>
      </c>
    </row>
    <row r="1749" spans="1:3">
      <c r="A1749" s="18" t="s">
        <v>1138</v>
      </c>
      <c r="B1749" s="18" t="s">
        <v>426</v>
      </c>
      <c r="C1749" s="18" t="s">
        <v>507</v>
      </c>
    </row>
    <row r="1750" spans="1:3">
      <c r="A1750" s="18" t="s">
        <v>1138</v>
      </c>
      <c r="B1750" s="18" t="s">
        <v>443</v>
      </c>
      <c r="C1750" s="18" t="s">
        <v>484</v>
      </c>
    </row>
    <row r="1751" spans="1:3">
      <c r="A1751" s="18" t="s">
        <v>1138</v>
      </c>
      <c r="B1751" s="18" t="s">
        <v>443</v>
      </c>
      <c r="C1751" s="18" t="s">
        <v>444</v>
      </c>
    </row>
    <row r="1752" spans="1:3">
      <c r="A1752" s="18" t="s">
        <v>1138</v>
      </c>
      <c r="B1752" s="18" t="s">
        <v>443</v>
      </c>
      <c r="C1752" s="18" t="s">
        <v>445</v>
      </c>
    </row>
    <row r="1753" spans="1:3">
      <c r="A1753" s="18" t="s">
        <v>1138</v>
      </c>
      <c r="B1753" s="18" t="s">
        <v>443</v>
      </c>
      <c r="C1753" s="18" t="s">
        <v>478</v>
      </c>
    </row>
    <row r="1754" spans="1:3">
      <c r="A1754" s="18" t="s">
        <v>1138</v>
      </c>
      <c r="B1754" s="18" t="s">
        <v>443</v>
      </c>
      <c r="C1754" s="18" t="s">
        <v>1099</v>
      </c>
    </row>
    <row r="1755" spans="1:3">
      <c r="A1755" s="18" t="s">
        <v>1138</v>
      </c>
      <c r="B1755" s="18" t="s">
        <v>443</v>
      </c>
      <c r="C1755" s="18" t="s">
        <v>446</v>
      </c>
    </row>
    <row r="1756" spans="1:3">
      <c r="A1756" s="18" t="s">
        <v>1138</v>
      </c>
      <c r="B1756" s="18" t="s">
        <v>443</v>
      </c>
      <c r="C1756" s="18" t="s">
        <v>549</v>
      </c>
    </row>
    <row r="1757" spans="1:3">
      <c r="A1757" s="18" t="s">
        <v>1138</v>
      </c>
      <c r="B1757" s="18" t="s">
        <v>443</v>
      </c>
      <c r="C1757" s="18" t="s">
        <v>502</v>
      </c>
    </row>
    <row r="1758" spans="1:3">
      <c r="A1758" s="18" t="s">
        <v>1138</v>
      </c>
      <c r="B1758" s="18" t="s">
        <v>443</v>
      </c>
      <c r="C1758" s="18" t="s">
        <v>577</v>
      </c>
    </row>
    <row r="1759" spans="1:3">
      <c r="A1759" s="18" t="s">
        <v>1139</v>
      </c>
      <c r="B1759" s="18" t="s">
        <v>443</v>
      </c>
      <c r="C1759" s="18" t="s">
        <v>1100</v>
      </c>
    </row>
    <row r="1760" spans="1:3" ht="29">
      <c r="A1760" s="18" t="s">
        <v>1139</v>
      </c>
      <c r="B1760" s="18" t="s">
        <v>443</v>
      </c>
      <c r="C1760" s="65" t="s">
        <v>1140</v>
      </c>
    </row>
    <row r="1761" spans="1:3">
      <c r="A1761" s="18" t="s">
        <v>1139</v>
      </c>
      <c r="B1761" s="18" t="s">
        <v>443</v>
      </c>
      <c r="C1761" s="18" t="s">
        <v>578</v>
      </c>
    </row>
    <row r="1762" spans="1:3">
      <c r="A1762" s="18" t="s">
        <v>1141</v>
      </c>
      <c r="B1762" s="18" t="s">
        <v>426</v>
      </c>
      <c r="C1762" s="18" t="s">
        <v>456</v>
      </c>
    </row>
    <row r="1763" spans="1:3">
      <c r="A1763" s="18" t="s">
        <v>1141</v>
      </c>
      <c r="B1763" s="18" t="s">
        <v>429</v>
      </c>
      <c r="C1763" s="18" t="s">
        <v>432</v>
      </c>
    </row>
    <row r="1764" spans="1:3">
      <c r="A1764" s="18" t="s">
        <v>1141</v>
      </c>
      <c r="B1764" s="18" t="s">
        <v>429</v>
      </c>
      <c r="C1764" s="18" t="s">
        <v>585</v>
      </c>
    </row>
    <row r="1765" spans="1:3">
      <c r="A1765" s="18" t="s">
        <v>1141</v>
      </c>
      <c r="B1765" s="18" t="s">
        <v>429</v>
      </c>
      <c r="C1765" s="18" t="s">
        <v>1103</v>
      </c>
    </row>
    <row r="1766" spans="1:3">
      <c r="A1766" s="18" t="s">
        <v>1141</v>
      </c>
      <c r="B1766" s="18" t="s">
        <v>429</v>
      </c>
      <c r="C1766" s="18" t="s">
        <v>579</v>
      </c>
    </row>
    <row r="1767" spans="1:3">
      <c r="A1767" s="18" t="s">
        <v>1141</v>
      </c>
      <c r="B1767" s="18" t="s">
        <v>429</v>
      </c>
      <c r="C1767" s="18" t="s">
        <v>1120</v>
      </c>
    </row>
    <row r="1768" spans="1:3">
      <c r="A1768" s="18" t="s">
        <v>1141</v>
      </c>
      <c r="B1768" s="18" t="s">
        <v>429</v>
      </c>
      <c r="C1768" s="18" t="s">
        <v>1121</v>
      </c>
    </row>
    <row r="1769" spans="1:3">
      <c r="A1769" s="18" t="s">
        <v>1141</v>
      </c>
      <c r="B1769" s="18" t="s">
        <v>429</v>
      </c>
      <c r="C1769" s="18" t="s">
        <v>1122</v>
      </c>
    </row>
    <row r="1770" spans="1:3">
      <c r="A1770" s="18" t="s">
        <v>1141</v>
      </c>
      <c r="B1770" s="18" t="s">
        <v>429</v>
      </c>
      <c r="C1770" s="18" t="s">
        <v>1123</v>
      </c>
    </row>
    <row r="1771" spans="1:3">
      <c r="A1771" s="18" t="s">
        <v>1141</v>
      </c>
      <c r="B1771" s="18" t="s">
        <v>429</v>
      </c>
      <c r="C1771" s="18" t="s">
        <v>570</v>
      </c>
    </row>
    <row r="1772" spans="1:3">
      <c r="A1772" s="18" t="s">
        <v>1142</v>
      </c>
      <c r="B1772" s="18" t="s">
        <v>426</v>
      </c>
      <c r="C1772" s="18" t="s">
        <v>430</v>
      </c>
    </row>
    <row r="1773" spans="1:3">
      <c r="A1773" s="18" t="s">
        <v>1142</v>
      </c>
      <c r="B1773" s="18" t="s">
        <v>550</v>
      </c>
      <c r="C1773" s="18" t="s">
        <v>551</v>
      </c>
    </row>
    <row r="1774" spans="1:3" ht="43.5">
      <c r="A1774" s="18" t="s">
        <v>1142</v>
      </c>
      <c r="B1774" s="18" t="s">
        <v>550</v>
      </c>
      <c r="C1774" s="65" t="s">
        <v>552</v>
      </c>
    </row>
    <row r="1775" spans="1:3">
      <c r="A1775" s="18" t="s">
        <v>1142</v>
      </c>
      <c r="B1775" s="18" t="s">
        <v>550</v>
      </c>
      <c r="C1775" s="18" t="s">
        <v>553</v>
      </c>
    </row>
    <row r="1776" spans="1:3" ht="29">
      <c r="A1776" s="18" t="s">
        <v>1142</v>
      </c>
      <c r="B1776" s="18" t="s">
        <v>550</v>
      </c>
      <c r="C1776" s="65" t="s">
        <v>554</v>
      </c>
    </row>
    <row r="1777" spans="1:3">
      <c r="A1777" s="18" t="s">
        <v>1142</v>
      </c>
      <c r="B1777" s="18" t="s">
        <v>426</v>
      </c>
      <c r="C1777" s="18" t="s">
        <v>555</v>
      </c>
    </row>
    <row r="1778" spans="1:3">
      <c r="A1778" s="18" t="s">
        <v>1142</v>
      </c>
      <c r="B1778" s="18" t="s">
        <v>457</v>
      </c>
      <c r="C1778" s="18" t="s">
        <v>486</v>
      </c>
    </row>
    <row r="1779" spans="1:3">
      <c r="A1779" s="18" t="s">
        <v>1142</v>
      </c>
      <c r="B1779" s="18" t="s">
        <v>457</v>
      </c>
      <c r="C1779" s="18" t="s">
        <v>1109</v>
      </c>
    </row>
    <row r="1780" spans="1:3">
      <c r="A1780" s="18" t="s">
        <v>1142</v>
      </c>
      <c r="B1780" s="18" t="s">
        <v>457</v>
      </c>
      <c r="C1780" s="18" t="s">
        <v>1143</v>
      </c>
    </row>
    <row r="1781" spans="1:3">
      <c r="A1781" s="18" t="s">
        <v>1142</v>
      </c>
      <c r="B1781" s="18" t="s">
        <v>457</v>
      </c>
      <c r="C1781" s="18" t="s">
        <v>487</v>
      </c>
    </row>
    <row r="1782" spans="1:3" ht="29">
      <c r="A1782" s="18" t="s">
        <v>1142</v>
      </c>
      <c r="B1782" s="18" t="s">
        <v>457</v>
      </c>
      <c r="C1782" s="65" t="s">
        <v>488</v>
      </c>
    </row>
    <row r="1783" spans="1:3">
      <c r="A1783" s="18" t="s">
        <v>1142</v>
      </c>
      <c r="B1783" s="18" t="s">
        <v>457</v>
      </c>
      <c r="C1783" s="18" t="s">
        <v>489</v>
      </c>
    </row>
    <row r="1784" spans="1:3" ht="29">
      <c r="A1784" s="18" t="s">
        <v>1142</v>
      </c>
      <c r="B1784" s="18" t="s">
        <v>457</v>
      </c>
      <c r="C1784" s="65" t="s">
        <v>490</v>
      </c>
    </row>
    <row r="1785" spans="1:3">
      <c r="A1785" s="18" t="s">
        <v>1142</v>
      </c>
      <c r="B1785" s="18" t="s">
        <v>457</v>
      </c>
      <c r="C1785" s="18" t="s">
        <v>492</v>
      </c>
    </row>
    <row r="1786" spans="1:3" ht="29">
      <c r="A1786" s="18" t="s">
        <v>1142</v>
      </c>
      <c r="B1786" s="18" t="s">
        <v>457</v>
      </c>
      <c r="C1786" s="65" t="s">
        <v>493</v>
      </c>
    </row>
    <row r="1787" spans="1:3">
      <c r="A1787" s="18" t="s">
        <v>1142</v>
      </c>
      <c r="B1787" s="18" t="s">
        <v>457</v>
      </c>
      <c r="C1787" s="18" t="s">
        <v>494</v>
      </c>
    </row>
    <row r="1788" spans="1:3" ht="29">
      <c r="A1788" s="18" t="s">
        <v>1142</v>
      </c>
      <c r="B1788" s="18" t="s">
        <v>457</v>
      </c>
      <c r="C1788" s="65" t="s">
        <v>495</v>
      </c>
    </row>
    <row r="1789" spans="1:3">
      <c r="A1789" s="18" t="s">
        <v>1142</v>
      </c>
      <c r="B1789" s="18" t="s">
        <v>457</v>
      </c>
      <c r="C1789" s="18" t="s">
        <v>496</v>
      </c>
    </row>
    <row r="1790" spans="1:3" ht="29">
      <c r="A1790" s="18" t="s">
        <v>1142</v>
      </c>
      <c r="B1790" s="18" t="s">
        <v>457</v>
      </c>
      <c r="C1790" s="65" t="s">
        <v>497</v>
      </c>
    </row>
    <row r="1791" spans="1:3">
      <c r="A1791" s="18" t="s">
        <v>1142</v>
      </c>
      <c r="B1791" s="18" t="s">
        <v>457</v>
      </c>
      <c r="C1791" s="18" t="s">
        <v>503</v>
      </c>
    </row>
    <row r="1792" spans="1:3" ht="29">
      <c r="A1792" s="18" t="s">
        <v>1142</v>
      </c>
      <c r="B1792" s="18" t="s">
        <v>457</v>
      </c>
      <c r="C1792" s="65" t="s">
        <v>504</v>
      </c>
    </row>
    <row r="1793" spans="1:3">
      <c r="A1793" s="18" t="s">
        <v>1142</v>
      </c>
      <c r="B1793" s="18" t="s">
        <v>457</v>
      </c>
      <c r="C1793" s="18" t="s">
        <v>696</v>
      </c>
    </row>
    <row r="1794" spans="1:3" ht="29">
      <c r="A1794" s="18" t="s">
        <v>1142</v>
      </c>
      <c r="B1794" s="18" t="s">
        <v>457</v>
      </c>
      <c r="C1794" s="65" t="s">
        <v>697</v>
      </c>
    </row>
    <row r="1795" spans="1:3">
      <c r="A1795" s="18" t="s">
        <v>1142</v>
      </c>
      <c r="B1795" s="18" t="s">
        <v>457</v>
      </c>
      <c r="C1795" s="18" t="s">
        <v>574</v>
      </c>
    </row>
    <row r="1796" spans="1:3">
      <c r="A1796" s="18" t="s">
        <v>1144</v>
      </c>
      <c r="B1796" s="18" t="s">
        <v>426</v>
      </c>
      <c r="C1796" s="18" t="s">
        <v>458</v>
      </c>
    </row>
    <row r="1797" spans="1:3">
      <c r="A1797" s="18" t="s">
        <v>1144</v>
      </c>
      <c r="B1797" s="18" t="s">
        <v>425</v>
      </c>
      <c r="C1797" s="18" t="s">
        <v>491</v>
      </c>
    </row>
    <row r="1798" spans="1:3">
      <c r="A1798" s="18" t="s">
        <v>1144</v>
      </c>
      <c r="B1798" s="18" t="s">
        <v>425</v>
      </c>
      <c r="C1798" s="18" t="s">
        <v>672</v>
      </c>
    </row>
    <row r="1799" spans="1:3">
      <c r="A1799" s="18" t="s">
        <v>1145</v>
      </c>
      <c r="B1799" s="18" t="s">
        <v>426</v>
      </c>
      <c r="C1799" s="18" t="s">
        <v>459</v>
      </c>
    </row>
    <row r="1800" spans="1:3">
      <c r="A1800" s="18" t="s">
        <v>1145</v>
      </c>
      <c r="B1800" s="18" t="s">
        <v>426</v>
      </c>
      <c r="C1800" s="18" t="s">
        <v>460</v>
      </c>
    </row>
    <row r="1801" spans="1:3">
      <c r="A1801" s="18" t="s">
        <v>1146</v>
      </c>
      <c r="B1801" s="18" t="s">
        <v>426</v>
      </c>
      <c r="C1801" s="18" t="s">
        <v>451</v>
      </c>
    </row>
    <row r="1802" spans="1:3">
      <c r="A1802" s="18" t="s">
        <v>1146</v>
      </c>
      <c r="B1802" s="18" t="s">
        <v>473</v>
      </c>
      <c r="C1802" s="18" t="s">
        <v>1147</v>
      </c>
    </row>
    <row r="1803" spans="1:3">
      <c r="A1803" s="18" t="s">
        <v>1146</v>
      </c>
      <c r="B1803" s="18" t="s">
        <v>473</v>
      </c>
      <c r="C1803" s="18" t="s">
        <v>575</v>
      </c>
    </row>
    <row r="1804" spans="1:3">
      <c r="A1804" s="18" t="s">
        <v>1146</v>
      </c>
      <c r="B1804" s="18" t="s">
        <v>473</v>
      </c>
      <c r="C1804" s="18" t="s">
        <v>474</v>
      </c>
    </row>
    <row r="1805" spans="1:3">
      <c r="A1805" s="18" t="s">
        <v>1146</v>
      </c>
      <c r="B1805" s="18" t="s">
        <v>473</v>
      </c>
      <c r="C1805" s="18" t="s">
        <v>516</v>
      </c>
    </row>
    <row r="1806" spans="1:3">
      <c r="A1806" s="18" t="s">
        <v>1146</v>
      </c>
      <c r="B1806" s="18" t="s">
        <v>426</v>
      </c>
      <c r="C1806" s="18" t="s">
        <v>498</v>
      </c>
    </row>
    <row r="1807" spans="1:3">
      <c r="A1807" s="18" t="s">
        <v>1148</v>
      </c>
      <c r="B1807" s="18" t="s">
        <v>426</v>
      </c>
      <c r="C1807" s="18" t="s">
        <v>431</v>
      </c>
    </row>
    <row r="1808" spans="1:3">
      <c r="A1808" s="18" t="s">
        <v>1149</v>
      </c>
      <c r="B1808" s="18" t="s">
        <v>426</v>
      </c>
      <c r="C1808" s="18" t="s">
        <v>452</v>
      </c>
    </row>
    <row r="1809" spans="1:3">
      <c r="A1809" s="18" t="s">
        <v>1150</v>
      </c>
      <c r="B1809" s="18" t="s">
        <v>426</v>
      </c>
      <c r="C1809" s="18" t="s">
        <v>546</v>
      </c>
    </row>
    <row r="1810" spans="1:3">
      <c r="A1810" s="18" t="s">
        <v>1150</v>
      </c>
      <c r="B1810" s="18" t="s">
        <v>465</v>
      </c>
      <c r="C1810" s="18" t="s">
        <v>1133</v>
      </c>
    </row>
    <row r="1811" spans="1:3">
      <c r="A1811" s="18" t="s">
        <v>1150</v>
      </c>
      <c r="B1811" s="18" t="s">
        <v>426</v>
      </c>
      <c r="C1811" s="18" t="s">
        <v>466</v>
      </c>
    </row>
    <row r="1812" spans="1:3">
      <c r="A1812" s="18" t="s">
        <v>1150</v>
      </c>
      <c r="B1812" s="18" t="s">
        <v>426</v>
      </c>
      <c r="C1812" s="18" t="s">
        <v>453</v>
      </c>
    </row>
    <row r="1813" spans="1:3">
      <c r="A1813" s="18" t="s">
        <v>1151</v>
      </c>
      <c r="B1813" s="18" t="s">
        <v>426</v>
      </c>
      <c r="C1813" s="18" t="s">
        <v>451</v>
      </c>
    </row>
    <row r="1814" spans="1:3">
      <c r="A1814" s="18" t="s">
        <v>1151</v>
      </c>
      <c r="B1814" s="18" t="s">
        <v>473</v>
      </c>
      <c r="C1814" s="18" t="s">
        <v>1152</v>
      </c>
    </row>
    <row r="1815" spans="1:3">
      <c r="A1815" s="18" t="s">
        <v>1151</v>
      </c>
      <c r="B1815" s="18" t="s">
        <v>473</v>
      </c>
      <c r="C1815" s="18" t="s">
        <v>575</v>
      </c>
    </row>
    <row r="1816" spans="1:3">
      <c r="A1816" s="18" t="s">
        <v>1151</v>
      </c>
      <c r="B1816" s="18" t="s">
        <v>473</v>
      </c>
      <c r="C1816" s="18" t="s">
        <v>474</v>
      </c>
    </row>
    <row r="1817" spans="1:3">
      <c r="A1817" s="18" t="s">
        <v>1151</v>
      </c>
      <c r="B1817" s="18" t="s">
        <v>473</v>
      </c>
      <c r="C1817" s="18" t="s">
        <v>516</v>
      </c>
    </row>
    <row r="1818" spans="1:3">
      <c r="A1818" s="18" t="s">
        <v>1151</v>
      </c>
      <c r="B1818" s="18" t="s">
        <v>426</v>
      </c>
      <c r="C1818" s="18" t="s">
        <v>498</v>
      </c>
    </row>
    <row r="1819" spans="1:3">
      <c r="A1819" s="18" t="s">
        <v>1153</v>
      </c>
      <c r="B1819" s="18" t="s">
        <v>426</v>
      </c>
      <c r="C1819" s="18" t="s">
        <v>431</v>
      </c>
    </row>
    <row r="1820" spans="1:3">
      <c r="A1820" s="18" t="s">
        <v>1154</v>
      </c>
      <c r="B1820" s="18" t="s">
        <v>426</v>
      </c>
      <c r="C1820" s="18" t="s">
        <v>452</v>
      </c>
    </row>
    <row r="1821" spans="1:3">
      <c r="A1821" s="18" t="s">
        <v>1155</v>
      </c>
      <c r="B1821" s="18" t="s">
        <v>426</v>
      </c>
      <c r="C1821" s="18" t="s">
        <v>546</v>
      </c>
    </row>
    <row r="1822" spans="1:3">
      <c r="A1822" s="18" t="s">
        <v>1155</v>
      </c>
      <c r="B1822" s="18" t="s">
        <v>465</v>
      </c>
      <c r="C1822" s="18" t="s">
        <v>1133</v>
      </c>
    </row>
    <row r="1823" spans="1:3">
      <c r="A1823" s="18" t="s">
        <v>1155</v>
      </c>
      <c r="B1823" s="18" t="s">
        <v>426</v>
      </c>
      <c r="C1823" s="18" t="s">
        <v>466</v>
      </c>
    </row>
    <row r="1824" spans="1:3">
      <c r="A1824" s="18" t="s">
        <v>1155</v>
      </c>
      <c r="B1824" s="18" t="s">
        <v>426</v>
      </c>
      <c r="C1824" s="18" t="s">
        <v>453</v>
      </c>
    </row>
    <row r="1825" spans="1:3">
      <c r="A1825" s="18" t="s">
        <v>1156</v>
      </c>
      <c r="B1825" s="18" t="s">
        <v>426</v>
      </c>
      <c r="C1825" s="18" t="s">
        <v>454</v>
      </c>
    </row>
    <row r="1826" spans="1:3" ht="29">
      <c r="A1826" s="18" t="s">
        <v>1156</v>
      </c>
      <c r="B1826" s="18" t="s">
        <v>461</v>
      </c>
      <c r="C1826" s="65" t="s">
        <v>1157</v>
      </c>
    </row>
    <row r="1827" spans="1:3">
      <c r="A1827" s="18" t="s">
        <v>1156</v>
      </c>
      <c r="B1827" s="18" t="s">
        <v>426</v>
      </c>
      <c r="C1827" s="18" t="s">
        <v>462</v>
      </c>
    </row>
    <row r="1828" spans="1:3">
      <c r="A1828" s="18" t="s">
        <v>1156</v>
      </c>
      <c r="B1828" s="18" t="s">
        <v>442</v>
      </c>
      <c r="C1828" s="18" t="s">
        <v>481</v>
      </c>
    </row>
    <row r="1829" spans="1:3">
      <c r="A1829" s="18" t="s">
        <v>1156</v>
      </c>
      <c r="B1829" s="18" t="s">
        <v>442</v>
      </c>
      <c r="C1829" s="18" t="s">
        <v>499</v>
      </c>
    </row>
    <row r="1830" spans="1:3">
      <c r="A1830" s="18" t="s">
        <v>1156</v>
      </c>
      <c r="B1830" s="18" t="s">
        <v>442</v>
      </c>
      <c r="C1830" s="18" t="s">
        <v>477</v>
      </c>
    </row>
    <row r="1831" spans="1:3">
      <c r="A1831" s="18" t="s">
        <v>1156</v>
      </c>
      <c r="B1831" s="18" t="s">
        <v>442</v>
      </c>
      <c r="C1831" s="18" t="s">
        <v>500</v>
      </c>
    </row>
    <row r="1832" spans="1:3">
      <c r="A1832" s="18" t="s">
        <v>1156</v>
      </c>
      <c r="B1832" s="18" t="s">
        <v>442</v>
      </c>
      <c r="C1832" s="18" t="s">
        <v>501</v>
      </c>
    </row>
    <row r="1833" spans="1:3" ht="29">
      <c r="A1833" s="18" t="s">
        <v>1156</v>
      </c>
      <c r="B1833" s="18" t="s">
        <v>442</v>
      </c>
      <c r="C1833" s="65" t="s">
        <v>482</v>
      </c>
    </row>
    <row r="1834" spans="1:3">
      <c r="A1834" s="18" t="s">
        <v>1158</v>
      </c>
      <c r="B1834" s="18" t="s">
        <v>442</v>
      </c>
      <c r="C1834" s="18" t="s">
        <v>483</v>
      </c>
    </row>
    <row r="1835" spans="1:3">
      <c r="A1835" s="18" t="s">
        <v>1158</v>
      </c>
      <c r="B1835" s="18" t="s">
        <v>426</v>
      </c>
      <c r="C1835" s="18" t="s">
        <v>455</v>
      </c>
    </row>
    <row r="1836" spans="1:3">
      <c r="A1836" s="18" t="s">
        <v>1158</v>
      </c>
      <c r="B1836" s="18" t="s">
        <v>511</v>
      </c>
      <c r="C1836" s="18" t="s">
        <v>576</v>
      </c>
    </row>
    <row r="1837" spans="1:3" ht="72.5">
      <c r="A1837" s="18" t="s">
        <v>1158</v>
      </c>
      <c r="B1837" s="18" t="s">
        <v>511</v>
      </c>
      <c r="C1837" s="65" t="s">
        <v>1159</v>
      </c>
    </row>
    <row r="1838" spans="1:3" ht="43.5">
      <c r="A1838" s="18" t="s">
        <v>1158</v>
      </c>
      <c r="B1838" s="18" t="s">
        <v>511</v>
      </c>
      <c r="C1838" s="65" t="s">
        <v>571</v>
      </c>
    </row>
    <row r="1839" spans="1:3">
      <c r="A1839" s="18" t="s">
        <v>1158</v>
      </c>
      <c r="B1839" s="18" t="s">
        <v>426</v>
      </c>
      <c r="C1839" s="18" t="s">
        <v>513</v>
      </c>
    </row>
    <row r="1840" spans="1:3">
      <c r="A1840" s="18" t="s">
        <v>1158</v>
      </c>
      <c r="B1840" s="18" t="s">
        <v>505</v>
      </c>
      <c r="C1840" s="18" t="s">
        <v>506</v>
      </c>
    </row>
    <row r="1841" spans="1:3">
      <c r="A1841" s="18" t="s">
        <v>1158</v>
      </c>
      <c r="B1841" s="18" t="s">
        <v>505</v>
      </c>
      <c r="C1841" s="18" t="s">
        <v>902</v>
      </c>
    </row>
    <row r="1842" spans="1:3">
      <c r="A1842" s="18" t="s">
        <v>1158</v>
      </c>
      <c r="B1842" s="18" t="s">
        <v>505</v>
      </c>
      <c r="C1842" s="18" t="s">
        <v>903</v>
      </c>
    </row>
    <row r="1843" spans="1:3">
      <c r="A1843" s="18" t="s">
        <v>1158</v>
      </c>
      <c r="B1843" s="18" t="s">
        <v>505</v>
      </c>
      <c r="C1843" s="18" t="s">
        <v>904</v>
      </c>
    </row>
    <row r="1844" spans="1:3">
      <c r="A1844" s="18" t="s">
        <v>1158</v>
      </c>
      <c r="B1844" s="18" t="s">
        <v>505</v>
      </c>
      <c r="C1844" s="18" t="s">
        <v>905</v>
      </c>
    </row>
    <row r="1845" spans="1:3">
      <c r="A1845" s="18" t="s">
        <v>1158</v>
      </c>
      <c r="B1845" s="18" t="s">
        <v>505</v>
      </c>
      <c r="C1845" s="18" t="s">
        <v>906</v>
      </c>
    </row>
    <row r="1846" spans="1:3">
      <c r="A1846" s="18" t="s">
        <v>1158</v>
      </c>
      <c r="B1846" s="18" t="s">
        <v>427</v>
      </c>
      <c r="C1846" s="18" t="s">
        <v>864</v>
      </c>
    </row>
    <row r="1847" spans="1:3">
      <c r="A1847" s="18" t="s">
        <v>1158</v>
      </c>
      <c r="B1847" s="18" t="s">
        <v>505</v>
      </c>
      <c r="C1847" s="18" t="s">
        <v>565</v>
      </c>
    </row>
    <row r="1848" spans="1:3">
      <c r="A1848" s="18" t="s">
        <v>1158</v>
      </c>
      <c r="B1848" s="18" t="s">
        <v>505</v>
      </c>
      <c r="C1848" s="18" t="s">
        <v>907</v>
      </c>
    </row>
    <row r="1849" spans="1:3">
      <c r="A1849" s="18" t="s">
        <v>1158</v>
      </c>
      <c r="B1849" s="18" t="s">
        <v>505</v>
      </c>
      <c r="C1849" s="18" t="s">
        <v>908</v>
      </c>
    </row>
    <row r="1850" spans="1:3" ht="87">
      <c r="A1850" s="18" t="s">
        <v>1158</v>
      </c>
      <c r="B1850" s="18" t="s">
        <v>505</v>
      </c>
      <c r="C1850" s="65" t="s">
        <v>909</v>
      </c>
    </row>
    <row r="1851" spans="1:3">
      <c r="A1851" s="18" t="s">
        <v>1160</v>
      </c>
      <c r="B1851" s="18" t="s">
        <v>426</v>
      </c>
      <c r="C1851" s="18" t="s">
        <v>507</v>
      </c>
    </row>
    <row r="1852" spans="1:3">
      <c r="A1852" s="18" t="s">
        <v>1160</v>
      </c>
      <c r="B1852" s="18" t="s">
        <v>443</v>
      </c>
      <c r="C1852" s="18" t="s">
        <v>484</v>
      </c>
    </row>
    <row r="1853" spans="1:3">
      <c r="A1853" s="18" t="s">
        <v>1160</v>
      </c>
      <c r="B1853" s="18" t="s">
        <v>443</v>
      </c>
      <c r="C1853" s="18" t="s">
        <v>444</v>
      </c>
    </row>
    <row r="1854" spans="1:3">
      <c r="A1854" s="18" t="s">
        <v>1160</v>
      </c>
      <c r="B1854" s="18" t="s">
        <v>443</v>
      </c>
      <c r="C1854" s="18" t="s">
        <v>445</v>
      </c>
    </row>
    <row r="1855" spans="1:3">
      <c r="A1855" s="18" t="s">
        <v>1160</v>
      </c>
      <c r="B1855" s="18" t="s">
        <v>443</v>
      </c>
      <c r="C1855" s="18" t="s">
        <v>478</v>
      </c>
    </row>
    <row r="1856" spans="1:3">
      <c r="A1856" s="18" t="s">
        <v>1160</v>
      </c>
      <c r="B1856" s="18" t="s">
        <v>443</v>
      </c>
      <c r="C1856" s="18" t="s">
        <v>1161</v>
      </c>
    </row>
    <row r="1857" spans="1:3">
      <c r="A1857" s="18" t="s">
        <v>1160</v>
      </c>
      <c r="B1857" s="18" t="s">
        <v>443</v>
      </c>
      <c r="C1857" s="18" t="s">
        <v>446</v>
      </c>
    </row>
    <row r="1858" spans="1:3">
      <c r="A1858" s="18" t="s">
        <v>1160</v>
      </c>
      <c r="B1858" s="18" t="s">
        <v>443</v>
      </c>
      <c r="C1858" s="18" t="s">
        <v>549</v>
      </c>
    </row>
    <row r="1859" spans="1:3">
      <c r="A1859" s="18" t="s">
        <v>1160</v>
      </c>
      <c r="B1859" s="18" t="s">
        <v>443</v>
      </c>
      <c r="C1859" s="18" t="s">
        <v>502</v>
      </c>
    </row>
    <row r="1860" spans="1:3">
      <c r="A1860" s="18" t="s">
        <v>1160</v>
      </c>
      <c r="B1860" s="18" t="s">
        <v>443</v>
      </c>
      <c r="C1860" s="18" t="s">
        <v>577</v>
      </c>
    </row>
    <row r="1861" spans="1:3">
      <c r="A1861" s="18" t="s">
        <v>1160</v>
      </c>
      <c r="B1861" s="18" t="s">
        <v>443</v>
      </c>
      <c r="C1861" s="18" t="s">
        <v>1162</v>
      </c>
    </row>
    <row r="1862" spans="1:3" ht="29">
      <c r="A1862" s="18" t="s">
        <v>1160</v>
      </c>
      <c r="B1862" s="18" t="s">
        <v>443</v>
      </c>
      <c r="C1862" s="65" t="s">
        <v>1163</v>
      </c>
    </row>
    <row r="1863" spans="1:3">
      <c r="A1863" s="18" t="s">
        <v>1160</v>
      </c>
      <c r="B1863" s="18" t="s">
        <v>443</v>
      </c>
      <c r="C1863" s="18" t="s">
        <v>578</v>
      </c>
    </row>
    <row r="1864" spans="1:3">
      <c r="A1864" s="18" t="s">
        <v>1164</v>
      </c>
      <c r="B1864" s="18" t="s">
        <v>426</v>
      </c>
      <c r="C1864" s="18" t="s">
        <v>456</v>
      </c>
    </row>
    <row r="1865" spans="1:3">
      <c r="A1865" s="18" t="s">
        <v>1164</v>
      </c>
      <c r="B1865" s="18" t="s">
        <v>429</v>
      </c>
      <c r="C1865" s="18" t="s">
        <v>432</v>
      </c>
    </row>
    <row r="1866" spans="1:3">
      <c r="A1866" s="18" t="s">
        <v>1164</v>
      </c>
      <c r="B1866" s="18" t="s">
        <v>429</v>
      </c>
      <c r="C1866" s="18" t="s">
        <v>585</v>
      </c>
    </row>
    <row r="1867" spans="1:3">
      <c r="A1867" s="18" t="s">
        <v>1164</v>
      </c>
      <c r="B1867" s="18" t="s">
        <v>429</v>
      </c>
      <c r="C1867" s="18" t="s">
        <v>1103</v>
      </c>
    </row>
    <row r="1868" spans="1:3">
      <c r="A1868" s="18" t="s">
        <v>1164</v>
      </c>
      <c r="B1868" s="18" t="s">
        <v>429</v>
      </c>
      <c r="C1868" s="18" t="s">
        <v>579</v>
      </c>
    </row>
    <row r="1869" spans="1:3">
      <c r="A1869" s="18" t="s">
        <v>1164</v>
      </c>
      <c r="B1869" s="18" t="s">
        <v>429</v>
      </c>
      <c r="C1869" s="18" t="s">
        <v>1104</v>
      </c>
    </row>
    <row r="1870" spans="1:3">
      <c r="A1870" s="18" t="s">
        <v>1164</v>
      </c>
      <c r="B1870" s="18" t="s">
        <v>429</v>
      </c>
      <c r="C1870" s="18" t="s">
        <v>1105</v>
      </c>
    </row>
    <row r="1871" spans="1:3">
      <c r="A1871" s="18" t="s">
        <v>1164</v>
      </c>
      <c r="B1871" s="18" t="s">
        <v>429</v>
      </c>
      <c r="C1871" s="18" t="s">
        <v>1106</v>
      </c>
    </row>
    <row r="1872" spans="1:3">
      <c r="A1872" s="18" t="s">
        <v>1164</v>
      </c>
      <c r="B1872" s="18" t="s">
        <v>429</v>
      </c>
      <c r="C1872" s="18" t="s">
        <v>1107</v>
      </c>
    </row>
    <row r="1873" spans="1:3">
      <c r="A1873" s="18" t="s">
        <v>1164</v>
      </c>
      <c r="B1873" s="18" t="s">
        <v>429</v>
      </c>
      <c r="C1873" s="18" t="s">
        <v>570</v>
      </c>
    </row>
    <row r="1874" spans="1:3">
      <c r="A1874" s="18" t="s">
        <v>1165</v>
      </c>
      <c r="B1874" s="18" t="s">
        <v>426</v>
      </c>
      <c r="C1874" s="18" t="s">
        <v>430</v>
      </c>
    </row>
    <row r="1875" spans="1:3">
      <c r="A1875" s="18" t="s">
        <v>1165</v>
      </c>
      <c r="B1875" s="18" t="s">
        <v>550</v>
      </c>
      <c r="C1875" s="18" t="s">
        <v>551</v>
      </c>
    </row>
    <row r="1876" spans="1:3" ht="43.5">
      <c r="A1876" s="18" t="s">
        <v>1165</v>
      </c>
      <c r="B1876" s="18" t="s">
        <v>550</v>
      </c>
      <c r="C1876" s="65" t="s">
        <v>552</v>
      </c>
    </row>
    <row r="1877" spans="1:3">
      <c r="A1877" s="18" t="s">
        <v>1165</v>
      </c>
      <c r="B1877" s="18" t="s">
        <v>550</v>
      </c>
      <c r="C1877" s="18" t="s">
        <v>553</v>
      </c>
    </row>
    <row r="1878" spans="1:3" ht="29">
      <c r="A1878" s="18" t="s">
        <v>1165</v>
      </c>
      <c r="B1878" s="18" t="s">
        <v>550</v>
      </c>
      <c r="C1878" s="65" t="s">
        <v>554</v>
      </c>
    </row>
    <row r="1879" spans="1:3">
      <c r="A1879" s="18" t="s">
        <v>1165</v>
      </c>
      <c r="B1879" s="18" t="s">
        <v>426</v>
      </c>
      <c r="C1879" s="18" t="s">
        <v>555</v>
      </c>
    </row>
    <row r="1880" spans="1:3">
      <c r="A1880" s="18" t="s">
        <v>1165</v>
      </c>
      <c r="B1880" s="18" t="s">
        <v>457</v>
      </c>
      <c r="C1880" s="18" t="s">
        <v>486</v>
      </c>
    </row>
    <row r="1881" spans="1:3">
      <c r="A1881" s="18" t="s">
        <v>1165</v>
      </c>
      <c r="B1881" s="18" t="s">
        <v>457</v>
      </c>
      <c r="C1881" s="18" t="s">
        <v>1109</v>
      </c>
    </row>
    <row r="1882" spans="1:3">
      <c r="A1882" s="18" t="s">
        <v>1165</v>
      </c>
      <c r="B1882" s="18" t="s">
        <v>457</v>
      </c>
      <c r="C1882" s="18" t="s">
        <v>1166</v>
      </c>
    </row>
    <row r="1883" spans="1:3">
      <c r="A1883" s="18" t="s">
        <v>1165</v>
      </c>
      <c r="B1883" s="18" t="s">
        <v>457</v>
      </c>
      <c r="C1883" s="18" t="s">
        <v>487</v>
      </c>
    </row>
    <row r="1884" spans="1:3" ht="29">
      <c r="A1884" s="18" t="s">
        <v>1165</v>
      </c>
      <c r="B1884" s="18" t="s">
        <v>457</v>
      </c>
      <c r="C1884" s="65" t="s">
        <v>488</v>
      </c>
    </row>
    <row r="1885" spans="1:3">
      <c r="A1885" s="18" t="s">
        <v>1165</v>
      </c>
      <c r="B1885" s="18" t="s">
        <v>457</v>
      </c>
      <c r="C1885" s="18" t="s">
        <v>489</v>
      </c>
    </row>
    <row r="1886" spans="1:3" ht="29">
      <c r="A1886" s="18" t="s">
        <v>1165</v>
      </c>
      <c r="B1886" s="18" t="s">
        <v>457</v>
      </c>
      <c r="C1886" s="65" t="s">
        <v>490</v>
      </c>
    </row>
    <row r="1887" spans="1:3">
      <c r="A1887" s="18" t="s">
        <v>1165</v>
      </c>
      <c r="B1887" s="18" t="s">
        <v>457</v>
      </c>
      <c r="C1887" s="18" t="s">
        <v>492</v>
      </c>
    </row>
    <row r="1888" spans="1:3" ht="29">
      <c r="A1888" s="18" t="s">
        <v>1165</v>
      </c>
      <c r="B1888" s="18" t="s">
        <v>457</v>
      </c>
      <c r="C1888" s="65" t="s">
        <v>493</v>
      </c>
    </row>
    <row r="1889" spans="1:3">
      <c r="A1889" s="18" t="s">
        <v>1167</v>
      </c>
      <c r="B1889" s="18" t="s">
        <v>457</v>
      </c>
      <c r="C1889" s="18" t="s">
        <v>494</v>
      </c>
    </row>
    <row r="1890" spans="1:3" ht="29">
      <c r="A1890" s="18" t="s">
        <v>1167</v>
      </c>
      <c r="B1890" s="18" t="s">
        <v>457</v>
      </c>
      <c r="C1890" s="65" t="s">
        <v>495</v>
      </c>
    </row>
    <row r="1891" spans="1:3">
      <c r="A1891" s="18" t="s">
        <v>1167</v>
      </c>
      <c r="B1891" s="18" t="s">
        <v>457</v>
      </c>
      <c r="C1891" s="18" t="s">
        <v>496</v>
      </c>
    </row>
    <row r="1892" spans="1:3" ht="29">
      <c r="A1892" s="18" t="s">
        <v>1167</v>
      </c>
      <c r="B1892" s="18" t="s">
        <v>457</v>
      </c>
      <c r="C1892" s="65" t="s">
        <v>497</v>
      </c>
    </row>
    <row r="1893" spans="1:3">
      <c r="A1893" s="18" t="s">
        <v>1167</v>
      </c>
      <c r="B1893" s="18" t="s">
        <v>457</v>
      </c>
      <c r="C1893" s="18" t="s">
        <v>503</v>
      </c>
    </row>
    <row r="1894" spans="1:3" ht="29">
      <c r="A1894" s="18" t="s">
        <v>1167</v>
      </c>
      <c r="B1894" s="18" t="s">
        <v>457</v>
      </c>
      <c r="C1894" s="65" t="s">
        <v>504</v>
      </c>
    </row>
    <row r="1895" spans="1:3">
      <c r="A1895" s="18" t="s">
        <v>1167</v>
      </c>
      <c r="B1895" s="18" t="s">
        <v>457</v>
      </c>
      <c r="C1895" s="18" t="s">
        <v>696</v>
      </c>
    </row>
    <row r="1896" spans="1:3" ht="29">
      <c r="A1896" s="18" t="s">
        <v>1167</v>
      </c>
      <c r="B1896" s="18" t="s">
        <v>457</v>
      </c>
      <c r="C1896" s="65" t="s">
        <v>697</v>
      </c>
    </row>
    <row r="1897" spans="1:3">
      <c r="A1897" s="18" t="s">
        <v>1167</v>
      </c>
      <c r="B1897" s="18" t="s">
        <v>457</v>
      </c>
      <c r="C1897" s="18" t="s">
        <v>574</v>
      </c>
    </row>
    <row r="1898" spans="1:3">
      <c r="A1898" s="18" t="s">
        <v>1168</v>
      </c>
      <c r="B1898" s="18" t="s">
        <v>426</v>
      </c>
      <c r="C1898" s="18" t="s">
        <v>458</v>
      </c>
    </row>
    <row r="1899" spans="1:3">
      <c r="A1899" s="18" t="s">
        <v>1168</v>
      </c>
      <c r="B1899" s="18" t="s">
        <v>425</v>
      </c>
      <c r="C1899" s="18" t="s">
        <v>491</v>
      </c>
    </row>
    <row r="1900" spans="1:3">
      <c r="A1900" s="18" t="s">
        <v>1168</v>
      </c>
      <c r="B1900" s="18" t="s">
        <v>425</v>
      </c>
      <c r="C1900" s="18" t="s">
        <v>672</v>
      </c>
    </row>
    <row r="1901" spans="1:3">
      <c r="A1901" s="18" t="s">
        <v>1168</v>
      </c>
      <c r="B1901" s="18" t="s">
        <v>426</v>
      </c>
      <c r="C1901" s="18" t="s">
        <v>459</v>
      </c>
    </row>
    <row r="1902" spans="1:3">
      <c r="A1902" s="18" t="s">
        <v>1168</v>
      </c>
      <c r="B1902" s="18" t="s">
        <v>426</v>
      </c>
      <c r="C1902" s="18" t="s">
        <v>460</v>
      </c>
    </row>
    <row r="1903" spans="1:3">
      <c r="A1903" s="18" t="s">
        <v>1169</v>
      </c>
      <c r="B1903" s="18" t="s">
        <v>426</v>
      </c>
      <c r="C1903" s="18" t="s">
        <v>454</v>
      </c>
    </row>
    <row r="1904" spans="1:3" ht="29">
      <c r="A1904" s="18" t="s">
        <v>1169</v>
      </c>
      <c r="B1904" s="18" t="s">
        <v>461</v>
      </c>
      <c r="C1904" s="65" t="s">
        <v>1170</v>
      </c>
    </row>
    <row r="1905" spans="1:3">
      <c r="A1905" s="18" t="s">
        <v>1169</v>
      </c>
      <c r="B1905" s="18" t="s">
        <v>426</v>
      </c>
      <c r="C1905" s="18" t="s">
        <v>462</v>
      </c>
    </row>
    <row r="1906" spans="1:3">
      <c r="A1906" s="18" t="s">
        <v>1169</v>
      </c>
      <c r="B1906" s="18" t="s">
        <v>442</v>
      </c>
      <c r="C1906" s="18" t="s">
        <v>481</v>
      </c>
    </row>
    <row r="1907" spans="1:3">
      <c r="A1907" s="18" t="s">
        <v>1169</v>
      </c>
      <c r="B1907" s="18" t="s">
        <v>442</v>
      </c>
      <c r="C1907" s="18" t="s">
        <v>499</v>
      </c>
    </row>
    <row r="1908" spans="1:3">
      <c r="A1908" s="18" t="s">
        <v>1169</v>
      </c>
      <c r="B1908" s="18" t="s">
        <v>442</v>
      </c>
      <c r="C1908" s="18" t="s">
        <v>477</v>
      </c>
    </row>
    <row r="1909" spans="1:3">
      <c r="A1909" s="18" t="s">
        <v>1169</v>
      </c>
      <c r="B1909" s="18" t="s">
        <v>442</v>
      </c>
      <c r="C1909" s="18" t="s">
        <v>500</v>
      </c>
    </row>
    <row r="1910" spans="1:3">
      <c r="A1910" s="18" t="s">
        <v>1169</v>
      </c>
      <c r="B1910" s="18" t="s">
        <v>442</v>
      </c>
      <c r="C1910" s="18" t="s">
        <v>501</v>
      </c>
    </row>
    <row r="1911" spans="1:3" ht="29">
      <c r="A1911" s="18" t="s">
        <v>1169</v>
      </c>
      <c r="B1911" s="18" t="s">
        <v>442</v>
      </c>
      <c r="C1911" s="65" t="s">
        <v>482</v>
      </c>
    </row>
    <row r="1912" spans="1:3">
      <c r="A1912" s="18" t="s">
        <v>1171</v>
      </c>
      <c r="B1912" s="18" t="s">
        <v>442</v>
      </c>
      <c r="C1912" s="18" t="s">
        <v>483</v>
      </c>
    </row>
    <row r="1913" spans="1:3">
      <c r="A1913" s="18" t="s">
        <v>1171</v>
      </c>
      <c r="B1913" s="18" t="s">
        <v>426</v>
      </c>
      <c r="C1913" s="18" t="s">
        <v>455</v>
      </c>
    </row>
    <row r="1914" spans="1:3">
      <c r="A1914" s="18" t="s">
        <v>1171</v>
      </c>
      <c r="B1914" s="18" t="s">
        <v>511</v>
      </c>
      <c r="C1914" s="18" t="s">
        <v>576</v>
      </c>
    </row>
    <row r="1915" spans="1:3" ht="72.5">
      <c r="A1915" s="18" t="s">
        <v>1171</v>
      </c>
      <c r="B1915" s="18" t="s">
        <v>511</v>
      </c>
      <c r="C1915" s="65" t="s">
        <v>1172</v>
      </c>
    </row>
    <row r="1916" spans="1:3" ht="43.5">
      <c r="A1916" s="18" t="s">
        <v>1171</v>
      </c>
      <c r="B1916" s="18" t="s">
        <v>511</v>
      </c>
      <c r="C1916" s="65" t="s">
        <v>571</v>
      </c>
    </row>
    <row r="1917" spans="1:3">
      <c r="A1917" s="18" t="s">
        <v>1171</v>
      </c>
      <c r="B1917" s="18" t="s">
        <v>426</v>
      </c>
      <c r="C1917" s="18" t="s">
        <v>513</v>
      </c>
    </row>
    <row r="1918" spans="1:3">
      <c r="A1918" s="18" t="s">
        <v>1171</v>
      </c>
      <c r="B1918" s="18" t="s">
        <v>505</v>
      </c>
      <c r="C1918" s="18" t="s">
        <v>506</v>
      </c>
    </row>
    <row r="1919" spans="1:3">
      <c r="A1919" s="18" t="s">
        <v>1171</v>
      </c>
      <c r="B1919" s="18" t="s">
        <v>505</v>
      </c>
      <c r="C1919" s="18" t="s">
        <v>902</v>
      </c>
    </row>
    <row r="1920" spans="1:3">
      <c r="A1920" s="18" t="s">
        <v>1171</v>
      </c>
      <c r="B1920" s="18" t="s">
        <v>505</v>
      </c>
      <c r="C1920" s="18" t="s">
        <v>903</v>
      </c>
    </row>
    <row r="1921" spans="1:3">
      <c r="A1921" s="18" t="s">
        <v>1171</v>
      </c>
      <c r="B1921" s="18" t="s">
        <v>505</v>
      </c>
      <c r="C1921" s="18" t="s">
        <v>904</v>
      </c>
    </row>
    <row r="1922" spans="1:3">
      <c r="A1922" s="18" t="s">
        <v>1171</v>
      </c>
      <c r="B1922" s="18" t="s">
        <v>505</v>
      </c>
      <c r="C1922" s="18" t="s">
        <v>905</v>
      </c>
    </row>
    <row r="1923" spans="1:3">
      <c r="A1923" s="18" t="s">
        <v>1171</v>
      </c>
      <c r="B1923" s="18" t="s">
        <v>505</v>
      </c>
      <c r="C1923" s="18" t="s">
        <v>906</v>
      </c>
    </row>
    <row r="1924" spans="1:3">
      <c r="A1924" s="18" t="s">
        <v>1171</v>
      </c>
      <c r="B1924" s="18" t="s">
        <v>427</v>
      </c>
      <c r="C1924" s="18" t="s">
        <v>864</v>
      </c>
    </row>
    <row r="1925" spans="1:3">
      <c r="A1925" s="18" t="s">
        <v>1171</v>
      </c>
      <c r="B1925" s="18" t="s">
        <v>505</v>
      </c>
      <c r="C1925" s="18" t="s">
        <v>565</v>
      </c>
    </row>
    <row r="1926" spans="1:3">
      <c r="A1926" s="18" t="s">
        <v>1171</v>
      </c>
      <c r="B1926" s="18" t="s">
        <v>505</v>
      </c>
      <c r="C1926" s="18" t="s">
        <v>907</v>
      </c>
    </row>
    <row r="1927" spans="1:3">
      <c r="A1927" s="18" t="s">
        <v>1171</v>
      </c>
      <c r="B1927" s="18" t="s">
        <v>505</v>
      </c>
      <c r="C1927" s="18" t="s">
        <v>908</v>
      </c>
    </row>
    <row r="1928" spans="1:3" ht="87">
      <c r="A1928" s="18" t="s">
        <v>1171</v>
      </c>
      <c r="B1928" s="18" t="s">
        <v>505</v>
      </c>
      <c r="C1928" s="65" t="s">
        <v>909</v>
      </c>
    </row>
    <row r="1929" spans="1:3">
      <c r="A1929" s="18" t="s">
        <v>1173</v>
      </c>
      <c r="B1929" s="18" t="s">
        <v>426</v>
      </c>
      <c r="C1929" s="18" t="s">
        <v>507</v>
      </c>
    </row>
    <row r="1930" spans="1:3">
      <c r="A1930" s="18" t="s">
        <v>1173</v>
      </c>
      <c r="B1930" s="18" t="s">
        <v>443</v>
      </c>
      <c r="C1930" s="18" t="s">
        <v>484</v>
      </c>
    </row>
    <row r="1931" spans="1:3">
      <c r="A1931" s="18" t="s">
        <v>1173</v>
      </c>
      <c r="B1931" s="18" t="s">
        <v>443</v>
      </c>
      <c r="C1931" s="18" t="s">
        <v>444</v>
      </c>
    </row>
    <row r="1932" spans="1:3">
      <c r="A1932" s="18" t="s">
        <v>1173</v>
      </c>
      <c r="B1932" s="18" t="s">
        <v>443</v>
      </c>
      <c r="C1932" s="18" t="s">
        <v>445</v>
      </c>
    </row>
    <row r="1933" spans="1:3">
      <c r="A1933" s="18" t="s">
        <v>1173</v>
      </c>
      <c r="B1933" s="18" t="s">
        <v>443</v>
      </c>
      <c r="C1933" s="18" t="s">
        <v>478</v>
      </c>
    </row>
    <row r="1934" spans="1:3">
      <c r="A1934" s="18" t="s">
        <v>1173</v>
      </c>
      <c r="B1934" s="18" t="s">
        <v>443</v>
      </c>
      <c r="C1934" s="18" t="s">
        <v>1161</v>
      </c>
    </row>
    <row r="1935" spans="1:3">
      <c r="A1935" s="18" t="s">
        <v>1173</v>
      </c>
      <c r="B1935" s="18" t="s">
        <v>443</v>
      </c>
      <c r="C1935" s="18" t="s">
        <v>446</v>
      </c>
    </row>
    <row r="1936" spans="1:3">
      <c r="A1936" s="18" t="s">
        <v>1173</v>
      </c>
      <c r="B1936" s="18" t="s">
        <v>443</v>
      </c>
      <c r="C1936" s="18" t="s">
        <v>549</v>
      </c>
    </row>
    <row r="1937" spans="1:3">
      <c r="A1937" s="18" t="s">
        <v>1173</v>
      </c>
      <c r="B1937" s="18" t="s">
        <v>443</v>
      </c>
      <c r="C1937" s="18" t="s">
        <v>502</v>
      </c>
    </row>
    <row r="1938" spans="1:3">
      <c r="A1938" s="18" t="s">
        <v>1173</v>
      </c>
      <c r="B1938" s="18" t="s">
        <v>443</v>
      </c>
      <c r="C1938" s="18" t="s">
        <v>577</v>
      </c>
    </row>
    <row r="1939" spans="1:3">
      <c r="A1939" s="18" t="s">
        <v>1173</v>
      </c>
      <c r="B1939" s="18" t="s">
        <v>443</v>
      </c>
      <c r="C1939" s="18" t="s">
        <v>1162</v>
      </c>
    </row>
    <row r="1940" spans="1:3" ht="29">
      <c r="A1940" s="18" t="s">
        <v>1173</v>
      </c>
      <c r="B1940" s="18" t="s">
        <v>443</v>
      </c>
      <c r="C1940" s="65" t="s">
        <v>1174</v>
      </c>
    </row>
    <row r="1941" spans="1:3">
      <c r="A1941" s="18" t="s">
        <v>1173</v>
      </c>
      <c r="B1941" s="18" t="s">
        <v>443</v>
      </c>
      <c r="C1941" s="18" t="s">
        <v>578</v>
      </c>
    </row>
    <row r="1942" spans="1:3">
      <c r="A1942" s="18" t="s">
        <v>1175</v>
      </c>
      <c r="B1942" s="18" t="s">
        <v>426</v>
      </c>
      <c r="C1942" s="18" t="s">
        <v>456</v>
      </c>
    </row>
    <row r="1943" spans="1:3">
      <c r="A1943" s="18" t="s">
        <v>1175</v>
      </c>
      <c r="B1943" s="18" t="s">
        <v>429</v>
      </c>
      <c r="C1943" s="18" t="s">
        <v>432</v>
      </c>
    </row>
    <row r="1944" spans="1:3">
      <c r="A1944" s="18" t="s">
        <v>1175</v>
      </c>
      <c r="B1944" s="18" t="s">
        <v>429</v>
      </c>
      <c r="C1944" s="18" t="s">
        <v>585</v>
      </c>
    </row>
    <row r="1945" spans="1:3">
      <c r="A1945" s="18" t="s">
        <v>1175</v>
      </c>
      <c r="B1945" s="18" t="s">
        <v>429</v>
      </c>
      <c r="C1945" s="18" t="s">
        <v>1103</v>
      </c>
    </row>
    <row r="1946" spans="1:3">
      <c r="A1946" s="18" t="s">
        <v>1175</v>
      </c>
      <c r="B1946" s="18" t="s">
        <v>429</v>
      </c>
      <c r="C1946" s="18" t="s">
        <v>579</v>
      </c>
    </row>
    <row r="1947" spans="1:3">
      <c r="A1947" s="18" t="s">
        <v>1175</v>
      </c>
      <c r="B1947" s="18" t="s">
        <v>429</v>
      </c>
      <c r="C1947" s="18" t="s">
        <v>1120</v>
      </c>
    </row>
    <row r="1948" spans="1:3">
      <c r="A1948" s="18" t="s">
        <v>1175</v>
      </c>
      <c r="B1948" s="18" t="s">
        <v>429</v>
      </c>
      <c r="C1948" s="18" t="s">
        <v>1121</v>
      </c>
    </row>
    <row r="1949" spans="1:3">
      <c r="A1949" s="18" t="s">
        <v>1175</v>
      </c>
      <c r="B1949" s="18" t="s">
        <v>429</v>
      </c>
      <c r="C1949" s="18" t="s">
        <v>1122</v>
      </c>
    </row>
    <row r="1950" spans="1:3">
      <c r="A1950" s="18" t="s">
        <v>1175</v>
      </c>
      <c r="B1950" s="18" t="s">
        <v>429</v>
      </c>
      <c r="C1950" s="18" t="s">
        <v>1123</v>
      </c>
    </row>
    <row r="1951" spans="1:3">
      <c r="A1951" s="18" t="s">
        <v>1175</v>
      </c>
      <c r="B1951" s="18" t="s">
        <v>429</v>
      </c>
      <c r="C1951" s="18" t="s">
        <v>570</v>
      </c>
    </row>
    <row r="1952" spans="1:3">
      <c r="A1952" s="18" t="s">
        <v>1176</v>
      </c>
      <c r="B1952" s="18" t="s">
        <v>426</v>
      </c>
      <c r="C1952" s="18" t="s">
        <v>430</v>
      </c>
    </row>
    <row r="1953" spans="1:3">
      <c r="A1953" s="18" t="s">
        <v>1176</v>
      </c>
      <c r="B1953" s="18" t="s">
        <v>550</v>
      </c>
      <c r="C1953" s="18" t="s">
        <v>551</v>
      </c>
    </row>
    <row r="1954" spans="1:3" ht="43.5">
      <c r="A1954" s="18" t="s">
        <v>1176</v>
      </c>
      <c r="B1954" s="18" t="s">
        <v>550</v>
      </c>
      <c r="C1954" s="65" t="s">
        <v>552</v>
      </c>
    </row>
    <row r="1955" spans="1:3">
      <c r="A1955" s="18" t="s">
        <v>1176</v>
      </c>
      <c r="B1955" s="18" t="s">
        <v>550</v>
      </c>
      <c r="C1955" s="18" t="s">
        <v>553</v>
      </c>
    </row>
    <row r="1956" spans="1:3" ht="29">
      <c r="A1956" s="18" t="s">
        <v>1176</v>
      </c>
      <c r="B1956" s="18" t="s">
        <v>550</v>
      </c>
      <c r="C1956" s="65" t="s">
        <v>554</v>
      </c>
    </row>
    <row r="1957" spans="1:3">
      <c r="A1957" s="18" t="s">
        <v>1176</v>
      </c>
      <c r="B1957" s="18" t="s">
        <v>426</v>
      </c>
      <c r="C1957" s="18" t="s">
        <v>555</v>
      </c>
    </row>
    <row r="1958" spans="1:3">
      <c r="A1958" s="18" t="s">
        <v>1176</v>
      </c>
      <c r="B1958" s="18" t="s">
        <v>457</v>
      </c>
      <c r="C1958" s="18" t="s">
        <v>486</v>
      </c>
    </row>
    <row r="1959" spans="1:3">
      <c r="A1959" s="18" t="s">
        <v>1176</v>
      </c>
      <c r="B1959" s="18" t="s">
        <v>457</v>
      </c>
      <c r="C1959" s="18" t="s">
        <v>1109</v>
      </c>
    </row>
    <row r="1960" spans="1:3">
      <c r="A1960" s="18" t="s">
        <v>1176</v>
      </c>
      <c r="B1960" s="18" t="s">
        <v>457</v>
      </c>
      <c r="C1960" s="18" t="s">
        <v>1177</v>
      </c>
    </row>
    <row r="1961" spans="1:3">
      <c r="A1961" s="18" t="s">
        <v>1176</v>
      </c>
      <c r="B1961" s="18" t="s">
        <v>457</v>
      </c>
      <c r="C1961" s="18" t="s">
        <v>487</v>
      </c>
    </row>
    <row r="1962" spans="1:3" ht="29">
      <c r="A1962" s="18" t="s">
        <v>1176</v>
      </c>
      <c r="B1962" s="18" t="s">
        <v>457</v>
      </c>
      <c r="C1962" s="65" t="s">
        <v>488</v>
      </c>
    </row>
    <row r="1963" spans="1:3">
      <c r="A1963" s="18" t="s">
        <v>1176</v>
      </c>
      <c r="B1963" s="18" t="s">
        <v>457</v>
      </c>
      <c r="C1963" s="18" t="s">
        <v>489</v>
      </c>
    </row>
    <row r="1964" spans="1:3" ht="29">
      <c r="A1964" s="18" t="s">
        <v>1176</v>
      </c>
      <c r="B1964" s="18" t="s">
        <v>457</v>
      </c>
      <c r="C1964" s="65" t="s">
        <v>490</v>
      </c>
    </row>
    <row r="1965" spans="1:3">
      <c r="A1965" s="18" t="s">
        <v>1176</v>
      </c>
      <c r="B1965" s="18" t="s">
        <v>457</v>
      </c>
      <c r="C1965" s="18" t="s">
        <v>492</v>
      </c>
    </row>
    <row r="1966" spans="1:3" ht="29">
      <c r="A1966" s="18" t="s">
        <v>1176</v>
      </c>
      <c r="B1966" s="18" t="s">
        <v>457</v>
      </c>
      <c r="C1966" s="65" t="s">
        <v>493</v>
      </c>
    </row>
    <row r="1967" spans="1:3">
      <c r="A1967" s="18" t="s">
        <v>1176</v>
      </c>
      <c r="B1967" s="18" t="s">
        <v>457</v>
      </c>
      <c r="C1967" s="18" t="s">
        <v>494</v>
      </c>
    </row>
    <row r="1968" spans="1:3" ht="29">
      <c r="A1968" s="18" t="s">
        <v>1176</v>
      </c>
      <c r="B1968" s="18" t="s">
        <v>457</v>
      </c>
      <c r="C1968" s="65" t="s">
        <v>495</v>
      </c>
    </row>
    <row r="1969" spans="1:3">
      <c r="A1969" s="18" t="s">
        <v>1176</v>
      </c>
      <c r="B1969" s="18" t="s">
        <v>457</v>
      </c>
      <c r="C1969" s="18" t="s">
        <v>496</v>
      </c>
    </row>
    <row r="1970" spans="1:3" ht="29">
      <c r="A1970" s="18" t="s">
        <v>1176</v>
      </c>
      <c r="B1970" s="18" t="s">
        <v>457</v>
      </c>
      <c r="C1970" s="65" t="s">
        <v>497</v>
      </c>
    </row>
    <row r="1971" spans="1:3">
      <c r="A1971" s="18" t="s">
        <v>1176</v>
      </c>
      <c r="B1971" s="18" t="s">
        <v>457</v>
      </c>
      <c r="C1971" s="18" t="s">
        <v>503</v>
      </c>
    </row>
    <row r="1972" spans="1:3" ht="29">
      <c r="A1972" s="18" t="s">
        <v>1176</v>
      </c>
      <c r="B1972" s="18" t="s">
        <v>457</v>
      </c>
      <c r="C1972" s="65" t="s">
        <v>504</v>
      </c>
    </row>
    <row r="1973" spans="1:3">
      <c r="A1973" s="18" t="s">
        <v>1176</v>
      </c>
      <c r="B1973" s="18" t="s">
        <v>457</v>
      </c>
      <c r="C1973" s="18" t="s">
        <v>696</v>
      </c>
    </row>
    <row r="1974" spans="1:3" ht="29">
      <c r="A1974" s="18" t="s">
        <v>1176</v>
      </c>
      <c r="B1974" s="18" t="s">
        <v>457</v>
      </c>
      <c r="C1974" s="65" t="s">
        <v>697</v>
      </c>
    </row>
    <row r="1975" spans="1:3">
      <c r="A1975" s="18" t="s">
        <v>1176</v>
      </c>
      <c r="B1975" s="18" t="s">
        <v>457</v>
      </c>
      <c r="C1975" s="18" t="s">
        <v>574</v>
      </c>
    </row>
    <row r="1976" spans="1:3">
      <c r="A1976" s="18" t="s">
        <v>1178</v>
      </c>
      <c r="B1976" s="18" t="s">
        <v>426</v>
      </c>
      <c r="C1976" s="18" t="s">
        <v>458</v>
      </c>
    </row>
    <row r="1977" spans="1:3">
      <c r="A1977" s="18" t="s">
        <v>1178</v>
      </c>
      <c r="B1977" s="18" t="s">
        <v>425</v>
      </c>
      <c r="C1977" s="18" t="s">
        <v>491</v>
      </c>
    </row>
    <row r="1978" spans="1:3">
      <c r="A1978" s="18" t="s">
        <v>1178</v>
      </c>
      <c r="B1978" s="18" t="s">
        <v>425</v>
      </c>
      <c r="C1978" s="18" t="s">
        <v>672</v>
      </c>
    </row>
    <row r="1979" spans="1:3">
      <c r="A1979" s="18" t="s">
        <v>1178</v>
      </c>
      <c r="B1979" s="18" t="s">
        <v>426</v>
      </c>
      <c r="C1979" s="18" t="s">
        <v>459</v>
      </c>
    </row>
    <row r="1980" spans="1:3">
      <c r="A1980" s="18" t="s">
        <v>1178</v>
      </c>
      <c r="B1980" s="18" t="s">
        <v>426</v>
      </c>
      <c r="C1980" s="18" t="s">
        <v>460</v>
      </c>
    </row>
    <row r="1981" spans="1:3">
      <c r="A1981" s="18" t="s">
        <v>1179</v>
      </c>
      <c r="B1981" s="18" t="s">
        <v>426</v>
      </c>
      <c r="C1981" s="18" t="s">
        <v>454</v>
      </c>
    </row>
    <row r="1982" spans="1:3" ht="29">
      <c r="A1982" s="18" t="s">
        <v>1180</v>
      </c>
      <c r="B1982" s="18" t="s">
        <v>461</v>
      </c>
      <c r="C1982" s="65" t="s">
        <v>1181</v>
      </c>
    </row>
    <row r="1983" spans="1:3">
      <c r="A1983" s="18" t="s">
        <v>1180</v>
      </c>
      <c r="B1983" s="18" t="s">
        <v>426</v>
      </c>
      <c r="C1983" s="18" t="s">
        <v>462</v>
      </c>
    </row>
    <row r="1984" spans="1:3">
      <c r="A1984" s="18" t="s">
        <v>1180</v>
      </c>
      <c r="B1984" s="18" t="s">
        <v>442</v>
      </c>
      <c r="C1984" s="18" t="s">
        <v>481</v>
      </c>
    </row>
    <row r="1985" spans="1:3">
      <c r="A1985" s="18" t="s">
        <v>1180</v>
      </c>
      <c r="B1985" s="18" t="s">
        <v>442</v>
      </c>
      <c r="C1985" s="18" t="s">
        <v>499</v>
      </c>
    </row>
    <row r="1986" spans="1:3">
      <c r="A1986" s="18" t="s">
        <v>1180</v>
      </c>
      <c r="B1986" s="18" t="s">
        <v>442</v>
      </c>
      <c r="C1986" s="18" t="s">
        <v>477</v>
      </c>
    </row>
    <row r="1987" spans="1:3">
      <c r="A1987" s="18" t="s">
        <v>1180</v>
      </c>
      <c r="B1987" s="18" t="s">
        <v>442</v>
      </c>
      <c r="C1987" s="18" t="s">
        <v>500</v>
      </c>
    </row>
    <row r="1988" spans="1:3">
      <c r="A1988" s="18" t="s">
        <v>1180</v>
      </c>
      <c r="B1988" s="18" t="s">
        <v>442</v>
      </c>
      <c r="C1988" s="18" t="s">
        <v>501</v>
      </c>
    </row>
    <row r="1989" spans="1:3" ht="29">
      <c r="A1989" s="18" t="s">
        <v>1180</v>
      </c>
      <c r="B1989" s="18" t="s">
        <v>442</v>
      </c>
      <c r="C1989" s="65" t="s">
        <v>482</v>
      </c>
    </row>
    <row r="1990" spans="1:3">
      <c r="A1990" s="18" t="s">
        <v>1182</v>
      </c>
      <c r="B1990" s="18" t="s">
        <v>442</v>
      </c>
      <c r="C1990" s="18" t="s">
        <v>483</v>
      </c>
    </row>
    <row r="1991" spans="1:3">
      <c r="A1991" s="18" t="s">
        <v>1182</v>
      </c>
      <c r="B1991" s="18" t="s">
        <v>426</v>
      </c>
      <c r="C1991" s="18" t="s">
        <v>455</v>
      </c>
    </row>
    <row r="1992" spans="1:3">
      <c r="A1992" s="18" t="s">
        <v>1182</v>
      </c>
      <c r="B1992" s="18" t="s">
        <v>511</v>
      </c>
      <c r="C1992" s="18" t="s">
        <v>576</v>
      </c>
    </row>
    <row r="1993" spans="1:3" ht="72.5">
      <c r="A1993" s="18" t="s">
        <v>1182</v>
      </c>
      <c r="B1993" s="18" t="s">
        <v>511</v>
      </c>
      <c r="C1993" s="65" t="s">
        <v>1183</v>
      </c>
    </row>
    <row r="1994" spans="1:3" ht="43.5">
      <c r="A1994" s="18" t="s">
        <v>1182</v>
      </c>
      <c r="B1994" s="18" t="s">
        <v>511</v>
      </c>
      <c r="C1994" s="65" t="s">
        <v>571</v>
      </c>
    </row>
    <row r="1995" spans="1:3">
      <c r="A1995" s="18" t="s">
        <v>1182</v>
      </c>
      <c r="B1995" s="18" t="s">
        <v>426</v>
      </c>
      <c r="C1995" s="18" t="s">
        <v>513</v>
      </c>
    </row>
    <row r="1996" spans="1:3">
      <c r="A1996" s="18" t="s">
        <v>1182</v>
      </c>
      <c r="B1996" s="18" t="s">
        <v>505</v>
      </c>
      <c r="C1996" s="18" t="s">
        <v>506</v>
      </c>
    </row>
    <row r="1997" spans="1:3">
      <c r="A1997" s="18" t="s">
        <v>1182</v>
      </c>
      <c r="B1997" s="18" t="s">
        <v>505</v>
      </c>
      <c r="C1997" s="18" t="s">
        <v>902</v>
      </c>
    </row>
    <row r="1998" spans="1:3">
      <c r="A1998" s="18" t="s">
        <v>1182</v>
      </c>
      <c r="B1998" s="18" t="s">
        <v>505</v>
      </c>
      <c r="C1998" s="18" t="s">
        <v>903</v>
      </c>
    </row>
    <row r="1999" spans="1:3">
      <c r="A1999" s="18" t="s">
        <v>1182</v>
      </c>
      <c r="B1999" s="18" t="s">
        <v>505</v>
      </c>
      <c r="C1999" s="18" t="s">
        <v>904</v>
      </c>
    </row>
    <row r="2000" spans="1:3">
      <c r="A2000" s="18" t="s">
        <v>1182</v>
      </c>
      <c r="B2000" s="18" t="s">
        <v>505</v>
      </c>
      <c r="C2000" s="18" t="s">
        <v>905</v>
      </c>
    </row>
    <row r="2001" spans="1:3">
      <c r="A2001" s="18" t="s">
        <v>1182</v>
      </c>
      <c r="B2001" s="18" t="s">
        <v>505</v>
      </c>
      <c r="C2001" s="18" t="s">
        <v>906</v>
      </c>
    </row>
    <row r="2002" spans="1:3">
      <c r="A2002" s="18" t="s">
        <v>1182</v>
      </c>
      <c r="B2002" s="18" t="s">
        <v>427</v>
      </c>
      <c r="C2002" s="18" t="s">
        <v>864</v>
      </c>
    </row>
    <row r="2003" spans="1:3">
      <c r="A2003" s="18" t="s">
        <v>1182</v>
      </c>
      <c r="B2003" s="18" t="s">
        <v>505</v>
      </c>
      <c r="C2003" s="18" t="s">
        <v>565</v>
      </c>
    </row>
    <row r="2004" spans="1:3">
      <c r="A2004" s="18" t="s">
        <v>1182</v>
      </c>
      <c r="B2004" s="18" t="s">
        <v>505</v>
      </c>
      <c r="C2004" s="18" t="s">
        <v>907</v>
      </c>
    </row>
    <row r="2005" spans="1:3">
      <c r="A2005" s="18" t="s">
        <v>1182</v>
      </c>
      <c r="B2005" s="18" t="s">
        <v>505</v>
      </c>
      <c r="C2005" s="18" t="s">
        <v>908</v>
      </c>
    </row>
    <row r="2006" spans="1:3" ht="87">
      <c r="A2006" s="18" t="s">
        <v>1182</v>
      </c>
      <c r="B2006" s="18" t="s">
        <v>505</v>
      </c>
      <c r="C2006" s="65" t="s">
        <v>909</v>
      </c>
    </row>
    <row r="2007" spans="1:3">
      <c r="A2007" s="18" t="s">
        <v>1184</v>
      </c>
      <c r="B2007" s="18" t="s">
        <v>426</v>
      </c>
      <c r="C2007" s="18" t="s">
        <v>507</v>
      </c>
    </row>
    <row r="2008" spans="1:3">
      <c r="A2008" s="18" t="s">
        <v>1184</v>
      </c>
      <c r="B2008" s="18" t="s">
        <v>443</v>
      </c>
      <c r="C2008" s="18" t="s">
        <v>484</v>
      </c>
    </row>
    <row r="2009" spans="1:3">
      <c r="A2009" s="18" t="s">
        <v>1184</v>
      </c>
      <c r="B2009" s="18" t="s">
        <v>443</v>
      </c>
      <c r="C2009" s="18" t="s">
        <v>444</v>
      </c>
    </row>
    <row r="2010" spans="1:3">
      <c r="A2010" s="18" t="s">
        <v>1184</v>
      </c>
      <c r="B2010" s="18" t="s">
        <v>443</v>
      </c>
      <c r="C2010" s="18" t="s">
        <v>445</v>
      </c>
    </row>
    <row r="2011" spans="1:3">
      <c r="A2011" s="18" t="s">
        <v>1184</v>
      </c>
      <c r="B2011" s="18" t="s">
        <v>443</v>
      </c>
      <c r="C2011" s="18" t="s">
        <v>478</v>
      </c>
    </row>
    <row r="2012" spans="1:3">
      <c r="A2012" s="18" t="s">
        <v>1184</v>
      </c>
      <c r="B2012" s="18" t="s">
        <v>443</v>
      </c>
      <c r="C2012" s="18" t="s">
        <v>1161</v>
      </c>
    </row>
    <row r="2013" spans="1:3">
      <c r="A2013" s="18" t="s">
        <v>1184</v>
      </c>
      <c r="B2013" s="18" t="s">
        <v>443</v>
      </c>
      <c r="C2013" s="18" t="s">
        <v>446</v>
      </c>
    </row>
    <row r="2014" spans="1:3">
      <c r="A2014" s="18" t="s">
        <v>1184</v>
      </c>
      <c r="B2014" s="18" t="s">
        <v>443</v>
      </c>
      <c r="C2014" s="18" t="s">
        <v>549</v>
      </c>
    </row>
    <row r="2015" spans="1:3">
      <c r="A2015" s="18" t="s">
        <v>1184</v>
      </c>
      <c r="B2015" s="18" t="s">
        <v>443</v>
      </c>
      <c r="C2015" s="18" t="s">
        <v>502</v>
      </c>
    </row>
    <row r="2016" spans="1:3">
      <c r="A2016" s="18" t="s">
        <v>1184</v>
      </c>
      <c r="B2016" s="18" t="s">
        <v>443</v>
      </c>
      <c r="C2016" s="18" t="s">
        <v>577</v>
      </c>
    </row>
    <row r="2017" spans="1:3">
      <c r="A2017" s="18" t="s">
        <v>1184</v>
      </c>
      <c r="B2017" s="18" t="s">
        <v>443</v>
      </c>
      <c r="C2017" s="18" t="s">
        <v>1162</v>
      </c>
    </row>
    <row r="2018" spans="1:3" ht="29">
      <c r="A2018" s="18" t="s">
        <v>1184</v>
      </c>
      <c r="B2018" s="18" t="s">
        <v>443</v>
      </c>
      <c r="C2018" s="65" t="s">
        <v>1185</v>
      </c>
    </row>
    <row r="2019" spans="1:3">
      <c r="A2019" s="18" t="s">
        <v>1184</v>
      </c>
      <c r="B2019" s="18" t="s">
        <v>443</v>
      </c>
      <c r="C2019" s="18" t="s">
        <v>578</v>
      </c>
    </row>
    <row r="2020" spans="1:3">
      <c r="A2020" s="18" t="s">
        <v>1186</v>
      </c>
      <c r="B2020" s="18" t="s">
        <v>426</v>
      </c>
      <c r="C2020" s="18" t="s">
        <v>456</v>
      </c>
    </row>
    <row r="2021" spans="1:3">
      <c r="A2021" s="18" t="s">
        <v>1186</v>
      </c>
      <c r="B2021" s="18" t="s">
        <v>429</v>
      </c>
      <c r="C2021" s="18" t="s">
        <v>432</v>
      </c>
    </row>
    <row r="2022" spans="1:3">
      <c r="A2022" s="18" t="s">
        <v>1186</v>
      </c>
      <c r="B2022" s="18" t="s">
        <v>429</v>
      </c>
      <c r="C2022" s="18" t="s">
        <v>585</v>
      </c>
    </row>
    <row r="2023" spans="1:3">
      <c r="A2023" s="18" t="s">
        <v>1186</v>
      </c>
      <c r="B2023" s="18" t="s">
        <v>429</v>
      </c>
      <c r="C2023" s="18" t="s">
        <v>1103</v>
      </c>
    </row>
    <row r="2024" spans="1:3">
      <c r="A2024" s="18" t="s">
        <v>1186</v>
      </c>
      <c r="B2024" s="18" t="s">
        <v>429</v>
      </c>
      <c r="C2024" s="18" t="s">
        <v>579</v>
      </c>
    </row>
    <row r="2025" spans="1:3">
      <c r="A2025" s="18" t="s">
        <v>1186</v>
      </c>
      <c r="B2025" s="18" t="s">
        <v>429</v>
      </c>
      <c r="C2025" s="18" t="s">
        <v>1120</v>
      </c>
    </row>
    <row r="2026" spans="1:3">
      <c r="A2026" s="18" t="s">
        <v>1186</v>
      </c>
      <c r="B2026" s="18" t="s">
        <v>429</v>
      </c>
      <c r="C2026" s="18" t="s">
        <v>1121</v>
      </c>
    </row>
    <row r="2027" spans="1:3">
      <c r="A2027" s="18" t="s">
        <v>1186</v>
      </c>
      <c r="B2027" s="18" t="s">
        <v>429</v>
      </c>
      <c r="C2027" s="18" t="s">
        <v>1122</v>
      </c>
    </row>
    <row r="2028" spans="1:3">
      <c r="A2028" s="18" t="s">
        <v>1186</v>
      </c>
      <c r="B2028" s="18" t="s">
        <v>429</v>
      </c>
      <c r="C2028" s="18" t="s">
        <v>1123</v>
      </c>
    </row>
    <row r="2029" spans="1:3">
      <c r="A2029" s="18" t="s">
        <v>1186</v>
      </c>
      <c r="B2029" s="18" t="s">
        <v>429</v>
      </c>
      <c r="C2029" s="18" t="s">
        <v>570</v>
      </c>
    </row>
    <row r="2030" spans="1:3">
      <c r="A2030" s="18" t="s">
        <v>1187</v>
      </c>
      <c r="B2030" s="18" t="s">
        <v>426</v>
      </c>
      <c r="C2030" s="18" t="s">
        <v>430</v>
      </c>
    </row>
    <row r="2031" spans="1:3">
      <c r="A2031" s="18" t="s">
        <v>1187</v>
      </c>
      <c r="B2031" s="18" t="s">
        <v>550</v>
      </c>
      <c r="C2031" s="18" t="s">
        <v>551</v>
      </c>
    </row>
    <row r="2032" spans="1:3" ht="43.5">
      <c r="A2032" s="18" t="s">
        <v>1187</v>
      </c>
      <c r="B2032" s="18" t="s">
        <v>550</v>
      </c>
      <c r="C2032" s="65" t="s">
        <v>552</v>
      </c>
    </row>
    <row r="2033" spans="1:3">
      <c r="A2033" s="18" t="s">
        <v>1187</v>
      </c>
      <c r="B2033" s="18" t="s">
        <v>550</v>
      </c>
      <c r="C2033" s="18" t="s">
        <v>553</v>
      </c>
    </row>
    <row r="2034" spans="1:3" ht="29">
      <c r="A2034" s="18" t="s">
        <v>1187</v>
      </c>
      <c r="B2034" s="18" t="s">
        <v>550</v>
      </c>
      <c r="C2034" s="65" t="s">
        <v>554</v>
      </c>
    </row>
    <row r="2035" spans="1:3">
      <c r="A2035" s="18" t="s">
        <v>1187</v>
      </c>
      <c r="B2035" s="18" t="s">
        <v>426</v>
      </c>
      <c r="C2035" s="18" t="s">
        <v>555</v>
      </c>
    </row>
    <row r="2036" spans="1:3">
      <c r="A2036" s="18" t="s">
        <v>1187</v>
      </c>
      <c r="B2036" s="18" t="s">
        <v>457</v>
      </c>
      <c r="C2036" s="18" t="s">
        <v>486</v>
      </c>
    </row>
    <row r="2037" spans="1:3">
      <c r="A2037" s="18" t="s">
        <v>1187</v>
      </c>
      <c r="B2037" s="18" t="s">
        <v>457</v>
      </c>
      <c r="C2037" s="18" t="s">
        <v>1109</v>
      </c>
    </row>
    <row r="2038" spans="1:3">
      <c r="A2038" s="18" t="s">
        <v>1187</v>
      </c>
      <c r="B2038" s="18" t="s">
        <v>457</v>
      </c>
      <c r="C2038" s="18" t="s">
        <v>1188</v>
      </c>
    </row>
    <row r="2039" spans="1:3">
      <c r="A2039" s="18" t="s">
        <v>1187</v>
      </c>
      <c r="B2039" s="18" t="s">
        <v>457</v>
      </c>
      <c r="C2039" s="18" t="s">
        <v>487</v>
      </c>
    </row>
    <row r="2040" spans="1:3" ht="29">
      <c r="A2040" s="18" t="s">
        <v>1187</v>
      </c>
      <c r="B2040" s="18" t="s">
        <v>457</v>
      </c>
      <c r="C2040" s="65" t="s">
        <v>488</v>
      </c>
    </row>
    <row r="2041" spans="1:3">
      <c r="A2041" s="18" t="s">
        <v>1187</v>
      </c>
      <c r="B2041" s="18" t="s">
        <v>457</v>
      </c>
      <c r="C2041" s="18" t="s">
        <v>489</v>
      </c>
    </row>
    <row r="2042" spans="1:3" ht="29">
      <c r="A2042" s="18" t="s">
        <v>1187</v>
      </c>
      <c r="B2042" s="18" t="s">
        <v>457</v>
      </c>
      <c r="C2042" s="65" t="s">
        <v>490</v>
      </c>
    </row>
    <row r="2043" spans="1:3">
      <c r="A2043" s="18" t="s">
        <v>1187</v>
      </c>
      <c r="B2043" s="18" t="s">
        <v>457</v>
      </c>
      <c r="C2043" s="18" t="s">
        <v>492</v>
      </c>
    </row>
    <row r="2044" spans="1:3" ht="29">
      <c r="A2044" s="18" t="s">
        <v>1187</v>
      </c>
      <c r="B2044" s="18" t="s">
        <v>457</v>
      </c>
      <c r="C2044" s="65" t="s">
        <v>493</v>
      </c>
    </row>
    <row r="2045" spans="1:3">
      <c r="A2045" s="18" t="s">
        <v>1187</v>
      </c>
      <c r="B2045" s="18" t="s">
        <v>457</v>
      </c>
      <c r="C2045" s="18" t="s">
        <v>494</v>
      </c>
    </row>
    <row r="2046" spans="1:3" ht="29">
      <c r="A2046" s="18" t="s">
        <v>1187</v>
      </c>
      <c r="B2046" s="18" t="s">
        <v>457</v>
      </c>
      <c r="C2046" s="65" t="s">
        <v>495</v>
      </c>
    </row>
    <row r="2047" spans="1:3">
      <c r="A2047" s="18" t="s">
        <v>1187</v>
      </c>
      <c r="B2047" s="18" t="s">
        <v>457</v>
      </c>
      <c r="C2047" s="18" t="s">
        <v>496</v>
      </c>
    </row>
    <row r="2048" spans="1:3" ht="29">
      <c r="A2048" s="18" t="s">
        <v>1187</v>
      </c>
      <c r="B2048" s="18" t="s">
        <v>457</v>
      </c>
      <c r="C2048" s="65" t="s">
        <v>497</v>
      </c>
    </row>
    <row r="2049" spans="1:3">
      <c r="A2049" s="18" t="s">
        <v>1187</v>
      </c>
      <c r="B2049" s="18" t="s">
        <v>457</v>
      </c>
      <c r="C2049" s="18" t="s">
        <v>503</v>
      </c>
    </row>
    <row r="2050" spans="1:3" ht="29">
      <c r="A2050" s="18" t="s">
        <v>1187</v>
      </c>
      <c r="B2050" s="18" t="s">
        <v>457</v>
      </c>
      <c r="C2050" s="65" t="s">
        <v>504</v>
      </c>
    </row>
    <row r="2051" spans="1:3">
      <c r="A2051" s="18" t="s">
        <v>1187</v>
      </c>
      <c r="B2051" s="18" t="s">
        <v>457</v>
      </c>
      <c r="C2051" s="18" t="s">
        <v>696</v>
      </c>
    </row>
    <row r="2052" spans="1:3" ht="29">
      <c r="A2052" s="18" t="s">
        <v>1187</v>
      </c>
      <c r="B2052" s="18" t="s">
        <v>457</v>
      </c>
      <c r="C2052" s="65" t="s">
        <v>697</v>
      </c>
    </row>
    <row r="2053" spans="1:3">
      <c r="A2053" s="18" t="s">
        <v>1187</v>
      </c>
      <c r="B2053" s="18" t="s">
        <v>457</v>
      </c>
      <c r="C2053" s="18" t="s">
        <v>574</v>
      </c>
    </row>
    <row r="2054" spans="1:3">
      <c r="A2054" s="18" t="s">
        <v>1189</v>
      </c>
      <c r="B2054" s="18" t="s">
        <v>426</v>
      </c>
      <c r="C2054" s="18" t="s">
        <v>458</v>
      </c>
    </row>
    <row r="2055" spans="1:3">
      <c r="A2055" s="18" t="s">
        <v>1189</v>
      </c>
      <c r="B2055" s="18" t="s">
        <v>425</v>
      </c>
      <c r="C2055" s="18" t="s">
        <v>491</v>
      </c>
    </row>
    <row r="2056" spans="1:3">
      <c r="A2056" s="18" t="s">
        <v>1189</v>
      </c>
      <c r="B2056" s="18" t="s">
        <v>425</v>
      </c>
      <c r="C2056" s="18" t="s">
        <v>672</v>
      </c>
    </row>
    <row r="2057" spans="1:3">
      <c r="A2057" s="18" t="s">
        <v>1189</v>
      </c>
      <c r="B2057" s="18" t="s">
        <v>426</v>
      </c>
      <c r="C2057" s="18" t="s">
        <v>459</v>
      </c>
    </row>
    <row r="2058" spans="1:3">
      <c r="A2058" s="18" t="s">
        <v>1189</v>
      </c>
      <c r="B2058" s="18" t="s">
        <v>426</v>
      </c>
      <c r="C2058" s="18" t="s">
        <v>460</v>
      </c>
    </row>
    <row r="2059" spans="1:3">
      <c r="A2059" s="18" t="s">
        <v>1190</v>
      </c>
      <c r="B2059" s="18" t="s">
        <v>426</v>
      </c>
      <c r="C2059" s="18" t="s">
        <v>454</v>
      </c>
    </row>
    <row r="2060" spans="1:3" ht="29">
      <c r="A2060" s="18" t="s">
        <v>1190</v>
      </c>
      <c r="B2060" s="18" t="s">
        <v>461</v>
      </c>
      <c r="C2060" s="65" t="s">
        <v>1191</v>
      </c>
    </row>
    <row r="2061" spans="1:3">
      <c r="A2061" s="18" t="s">
        <v>1190</v>
      </c>
      <c r="B2061" s="18" t="s">
        <v>426</v>
      </c>
      <c r="C2061" s="18" t="s">
        <v>462</v>
      </c>
    </row>
    <row r="2062" spans="1:3">
      <c r="A2062" s="18" t="s">
        <v>1190</v>
      </c>
      <c r="B2062" s="18" t="s">
        <v>442</v>
      </c>
      <c r="C2062" s="18" t="s">
        <v>481</v>
      </c>
    </row>
    <row r="2063" spans="1:3">
      <c r="A2063" s="18" t="s">
        <v>1190</v>
      </c>
      <c r="B2063" s="18" t="s">
        <v>442</v>
      </c>
      <c r="C2063" s="18" t="s">
        <v>499</v>
      </c>
    </row>
    <row r="2064" spans="1:3">
      <c r="A2064" s="18" t="s">
        <v>1190</v>
      </c>
      <c r="B2064" s="18" t="s">
        <v>442</v>
      </c>
      <c r="C2064" s="18" t="s">
        <v>477</v>
      </c>
    </row>
    <row r="2065" spans="1:3">
      <c r="A2065" s="18" t="s">
        <v>1190</v>
      </c>
      <c r="B2065" s="18" t="s">
        <v>442</v>
      </c>
      <c r="C2065" s="18" t="s">
        <v>500</v>
      </c>
    </row>
    <row r="2066" spans="1:3">
      <c r="A2066" s="18" t="s">
        <v>1190</v>
      </c>
      <c r="B2066" s="18" t="s">
        <v>442</v>
      </c>
      <c r="C2066" s="18" t="s">
        <v>501</v>
      </c>
    </row>
    <row r="2067" spans="1:3" ht="29">
      <c r="A2067" s="18" t="s">
        <v>1190</v>
      </c>
      <c r="B2067" s="18" t="s">
        <v>442</v>
      </c>
      <c r="C2067" s="65" t="s">
        <v>482</v>
      </c>
    </row>
    <row r="2068" spans="1:3">
      <c r="A2068" s="18" t="s">
        <v>1192</v>
      </c>
      <c r="B2068" s="18" t="s">
        <v>442</v>
      </c>
      <c r="C2068" s="18" t="s">
        <v>483</v>
      </c>
    </row>
    <row r="2069" spans="1:3">
      <c r="A2069" s="18" t="s">
        <v>1192</v>
      </c>
      <c r="B2069" s="18" t="s">
        <v>426</v>
      </c>
      <c r="C2069" s="18" t="s">
        <v>455</v>
      </c>
    </row>
    <row r="2070" spans="1:3">
      <c r="A2070" s="18" t="s">
        <v>1192</v>
      </c>
      <c r="B2070" s="18" t="s">
        <v>511</v>
      </c>
      <c r="C2070" s="18" t="s">
        <v>576</v>
      </c>
    </row>
    <row r="2071" spans="1:3" ht="72.5">
      <c r="A2071" s="18" t="s">
        <v>1192</v>
      </c>
      <c r="B2071" s="18" t="s">
        <v>511</v>
      </c>
      <c r="C2071" s="65" t="s">
        <v>1193</v>
      </c>
    </row>
    <row r="2072" spans="1:3" ht="43.5">
      <c r="A2072" s="18" t="s">
        <v>1192</v>
      </c>
      <c r="B2072" s="18" t="s">
        <v>511</v>
      </c>
      <c r="C2072" s="65" t="s">
        <v>571</v>
      </c>
    </row>
    <row r="2073" spans="1:3">
      <c r="A2073" s="18" t="s">
        <v>1192</v>
      </c>
      <c r="B2073" s="18" t="s">
        <v>426</v>
      </c>
      <c r="C2073" s="18" t="s">
        <v>513</v>
      </c>
    </row>
    <row r="2074" spans="1:3">
      <c r="A2074" s="18" t="s">
        <v>1192</v>
      </c>
      <c r="B2074" s="18" t="s">
        <v>505</v>
      </c>
      <c r="C2074" s="18" t="s">
        <v>506</v>
      </c>
    </row>
    <row r="2075" spans="1:3">
      <c r="A2075" s="18" t="s">
        <v>1192</v>
      </c>
      <c r="B2075" s="18" t="s">
        <v>505</v>
      </c>
      <c r="C2075" s="18" t="s">
        <v>902</v>
      </c>
    </row>
    <row r="2076" spans="1:3">
      <c r="A2076" s="18" t="s">
        <v>1192</v>
      </c>
      <c r="B2076" s="18" t="s">
        <v>505</v>
      </c>
      <c r="C2076" s="18" t="s">
        <v>903</v>
      </c>
    </row>
    <row r="2077" spans="1:3">
      <c r="A2077" s="18" t="s">
        <v>1192</v>
      </c>
      <c r="B2077" s="18" t="s">
        <v>505</v>
      </c>
      <c r="C2077" s="18" t="s">
        <v>904</v>
      </c>
    </row>
    <row r="2078" spans="1:3">
      <c r="A2078" s="18" t="s">
        <v>1192</v>
      </c>
      <c r="B2078" s="18" t="s">
        <v>505</v>
      </c>
      <c r="C2078" s="18" t="s">
        <v>905</v>
      </c>
    </row>
    <row r="2079" spans="1:3">
      <c r="A2079" s="18" t="s">
        <v>1192</v>
      </c>
      <c r="B2079" s="18" t="s">
        <v>505</v>
      </c>
      <c r="C2079" s="18" t="s">
        <v>906</v>
      </c>
    </row>
    <row r="2080" spans="1:3">
      <c r="A2080" s="18" t="s">
        <v>1192</v>
      </c>
      <c r="B2080" s="18" t="s">
        <v>427</v>
      </c>
      <c r="C2080" s="18" t="s">
        <v>864</v>
      </c>
    </row>
    <row r="2081" spans="1:3">
      <c r="A2081" s="18" t="s">
        <v>1192</v>
      </c>
      <c r="B2081" s="18" t="s">
        <v>505</v>
      </c>
      <c r="C2081" s="18" t="s">
        <v>565</v>
      </c>
    </row>
    <row r="2082" spans="1:3">
      <c r="A2082" s="18" t="s">
        <v>1192</v>
      </c>
      <c r="B2082" s="18" t="s">
        <v>505</v>
      </c>
      <c r="C2082" s="18" t="s">
        <v>907</v>
      </c>
    </row>
    <row r="2083" spans="1:3">
      <c r="A2083" s="18" t="s">
        <v>1192</v>
      </c>
      <c r="B2083" s="18" t="s">
        <v>505</v>
      </c>
      <c r="C2083" s="18" t="s">
        <v>908</v>
      </c>
    </row>
    <row r="2084" spans="1:3" ht="87">
      <c r="A2084" s="18" t="s">
        <v>1192</v>
      </c>
      <c r="B2084" s="18" t="s">
        <v>505</v>
      </c>
      <c r="C2084" s="65" t="s">
        <v>909</v>
      </c>
    </row>
    <row r="2085" spans="1:3">
      <c r="A2085" s="18" t="s">
        <v>1194</v>
      </c>
      <c r="B2085" s="18" t="s">
        <v>426</v>
      </c>
      <c r="C2085" s="18" t="s">
        <v>507</v>
      </c>
    </row>
    <row r="2086" spans="1:3">
      <c r="A2086" s="18" t="s">
        <v>1194</v>
      </c>
      <c r="B2086" s="18" t="s">
        <v>443</v>
      </c>
      <c r="C2086" s="18" t="s">
        <v>484</v>
      </c>
    </row>
    <row r="2087" spans="1:3">
      <c r="A2087" s="18" t="s">
        <v>1194</v>
      </c>
      <c r="B2087" s="18" t="s">
        <v>443</v>
      </c>
      <c r="C2087" s="18" t="s">
        <v>444</v>
      </c>
    </row>
    <row r="2088" spans="1:3">
      <c r="A2088" s="18" t="s">
        <v>1194</v>
      </c>
      <c r="B2088" s="18" t="s">
        <v>443</v>
      </c>
      <c r="C2088" s="18" t="s">
        <v>445</v>
      </c>
    </row>
    <row r="2089" spans="1:3">
      <c r="A2089" s="18" t="s">
        <v>1194</v>
      </c>
      <c r="B2089" s="18" t="s">
        <v>443</v>
      </c>
      <c r="C2089" s="18" t="s">
        <v>478</v>
      </c>
    </row>
    <row r="2090" spans="1:3">
      <c r="A2090" s="18" t="s">
        <v>1194</v>
      </c>
      <c r="B2090" s="18" t="s">
        <v>443</v>
      </c>
      <c r="C2090" s="18" t="s">
        <v>1161</v>
      </c>
    </row>
    <row r="2091" spans="1:3">
      <c r="A2091" s="18" t="s">
        <v>1194</v>
      </c>
      <c r="B2091" s="18" t="s">
        <v>443</v>
      </c>
      <c r="C2091" s="18" t="s">
        <v>446</v>
      </c>
    </row>
    <row r="2092" spans="1:3">
      <c r="A2092" s="18" t="s">
        <v>1194</v>
      </c>
      <c r="B2092" s="18" t="s">
        <v>443</v>
      </c>
      <c r="C2092" s="18" t="s">
        <v>549</v>
      </c>
    </row>
    <row r="2093" spans="1:3">
      <c r="A2093" s="18" t="s">
        <v>1194</v>
      </c>
      <c r="B2093" s="18" t="s">
        <v>443</v>
      </c>
      <c r="C2093" s="18" t="s">
        <v>502</v>
      </c>
    </row>
    <row r="2094" spans="1:3">
      <c r="A2094" s="18" t="s">
        <v>1194</v>
      </c>
      <c r="B2094" s="18" t="s">
        <v>443</v>
      </c>
      <c r="C2094" s="18" t="s">
        <v>577</v>
      </c>
    </row>
    <row r="2095" spans="1:3">
      <c r="A2095" s="18" t="s">
        <v>1194</v>
      </c>
      <c r="B2095" s="18" t="s">
        <v>443</v>
      </c>
      <c r="C2095" s="18" t="s">
        <v>1162</v>
      </c>
    </row>
    <row r="2096" spans="1:3" ht="29">
      <c r="A2096" s="18" t="s">
        <v>1194</v>
      </c>
      <c r="B2096" s="18" t="s">
        <v>443</v>
      </c>
      <c r="C2096" s="65" t="s">
        <v>1195</v>
      </c>
    </row>
    <row r="2097" spans="1:3">
      <c r="A2097" s="18" t="s">
        <v>1194</v>
      </c>
      <c r="B2097" s="18" t="s">
        <v>443</v>
      </c>
      <c r="C2097" s="18" t="s">
        <v>578</v>
      </c>
    </row>
    <row r="2098" spans="1:3">
      <c r="A2098" s="18" t="s">
        <v>1196</v>
      </c>
      <c r="B2098" s="18" t="s">
        <v>426</v>
      </c>
      <c r="C2098" s="18" t="s">
        <v>456</v>
      </c>
    </row>
    <row r="2099" spans="1:3">
      <c r="A2099" s="18" t="s">
        <v>1196</v>
      </c>
      <c r="B2099" s="18" t="s">
        <v>429</v>
      </c>
      <c r="C2099" s="18" t="s">
        <v>432</v>
      </c>
    </row>
    <row r="2100" spans="1:3">
      <c r="A2100" s="18" t="s">
        <v>1196</v>
      </c>
      <c r="B2100" s="18" t="s">
        <v>429</v>
      </c>
      <c r="C2100" s="18" t="s">
        <v>585</v>
      </c>
    </row>
    <row r="2101" spans="1:3">
      <c r="A2101" s="18" t="s">
        <v>1196</v>
      </c>
      <c r="B2101" s="18" t="s">
        <v>429</v>
      </c>
      <c r="C2101" s="18" t="s">
        <v>1103</v>
      </c>
    </row>
    <row r="2102" spans="1:3">
      <c r="A2102" s="18" t="s">
        <v>1196</v>
      </c>
      <c r="B2102" s="18" t="s">
        <v>429</v>
      </c>
      <c r="C2102" s="18" t="s">
        <v>579</v>
      </c>
    </row>
    <row r="2103" spans="1:3">
      <c r="A2103" s="18" t="s">
        <v>1197</v>
      </c>
      <c r="B2103" s="18" t="s">
        <v>429</v>
      </c>
      <c r="C2103" s="18" t="s">
        <v>1104</v>
      </c>
    </row>
    <row r="2104" spans="1:3">
      <c r="A2104" s="18" t="s">
        <v>1197</v>
      </c>
      <c r="B2104" s="18" t="s">
        <v>429</v>
      </c>
      <c r="C2104" s="18" t="s">
        <v>1105</v>
      </c>
    </row>
    <row r="2105" spans="1:3">
      <c r="A2105" s="18" t="s">
        <v>1197</v>
      </c>
      <c r="B2105" s="18" t="s">
        <v>429</v>
      </c>
      <c r="C2105" s="18" t="s">
        <v>1106</v>
      </c>
    </row>
    <row r="2106" spans="1:3">
      <c r="A2106" s="18" t="s">
        <v>1197</v>
      </c>
      <c r="B2106" s="18" t="s">
        <v>429</v>
      </c>
      <c r="C2106" s="18" t="s">
        <v>1107</v>
      </c>
    </row>
    <row r="2107" spans="1:3">
      <c r="A2107" s="18" t="s">
        <v>1197</v>
      </c>
      <c r="B2107" s="18" t="s">
        <v>429</v>
      </c>
      <c r="C2107" s="18" t="s">
        <v>570</v>
      </c>
    </row>
    <row r="2108" spans="1:3">
      <c r="A2108" s="18" t="s">
        <v>1198</v>
      </c>
      <c r="B2108" s="18" t="s">
        <v>426</v>
      </c>
      <c r="C2108" s="18" t="s">
        <v>430</v>
      </c>
    </row>
    <row r="2109" spans="1:3">
      <c r="A2109" s="18" t="s">
        <v>1198</v>
      </c>
      <c r="B2109" s="18" t="s">
        <v>550</v>
      </c>
      <c r="C2109" s="18" t="s">
        <v>551</v>
      </c>
    </row>
    <row r="2110" spans="1:3" ht="43.5">
      <c r="A2110" s="18" t="s">
        <v>1198</v>
      </c>
      <c r="B2110" s="18" t="s">
        <v>550</v>
      </c>
      <c r="C2110" s="65" t="s">
        <v>552</v>
      </c>
    </row>
    <row r="2111" spans="1:3">
      <c r="A2111" s="18" t="s">
        <v>1198</v>
      </c>
      <c r="B2111" s="18" t="s">
        <v>550</v>
      </c>
      <c r="C2111" s="18" t="s">
        <v>553</v>
      </c>
    </row>
    <row r="2112" spans="1:3" ht="29">
      <c r="A2112" s="18" t="s">
        <v>1198</v>
      </c>
      <c r="B2112" s="18" t="s">
        <v>550</v>
      </c>
      <c r="C2112" s="65" t="s">
        <v>554</v>
      </c>
    </row>
    <row r="2113" spans="1:3">
      <c r="A2113" s="18" t="s">
        <v>1198</v>
      </c>
      <c r="B2113" s="18" t="s">
        <v>426</v>
      </c>
      <c r="C2113" s="18" t="s">
        <v>555</v>
      </c>
    </row>
    <row r="2114" spans="1:3">
      <c r="A2114" s="18" t="s">
        <v>1198</v>
      </c>
      <c r="B2114" s="18" t="s">
        <v>457</v>
      </c>
      <c r="C2114" s="18" t="s">
        <v>486</v>
      </c>
    </row>
    <row r="2115" spans="1:3">
      <c r="A2115" s="18" t="s">
        <v>1198</v>
      </c>
      <c r="B2115" s="18" t="s">
        <v>457</v>
      </c>
      <c r="C2115" s="18" t="s">
        <v>1109</v>
      </c>
    </row>
    <row r="2116" spans="1:3">
      <c r="A2116" s="18" t="s">
        <v>1198</v>
      </c>
      <c r="B2116" s="18" t="s">
        <v>457</v>
      </c>
      <c r="C2116" s="18" t="s">
        <v>1199</v>
      </c>
    </row>
    <row r="2117" spans="1:3">
      <c r="A2117" s="18" t="s">
        <v>1198</v>
      </c>
      <c r="B2117" s="18" t="s">
        <v>457</v>
      </c>
      <c r="C2117" s="18" t="s">
        <v>487</v>
      </c>
    </row>
    <row r="2118" spans="1:3" ht="29">
      <c r="A2118" s="18" t="s">
        <v>1198</v>
      </c>
      <c r="B2118" s="18" t="s">
        <v>457</v>
      </c>
      <c r="C2118" s="65" t="s">
        <v>488</v>
      </c>
    </row>
    <row r="2119" spans="1:3">
      <c r="A2119" s="18" t="s">
        <v>1198</v>
      </c>
      <c r="B2119" s="18" t="s">
        <v>457</v>
      </c>
      <c r="C2119" s="18" t="s">
        <v>489</v>
      </c>
    </row>
    <row r="2120" spans="1:3" ht="29">
      <c r="A2120" s="18" t="s">
        <v>1198</v>
      </c>
      <c r="B2120" s="18" t="s">
        <v>457</v>
      </c>
      <c r="C2120" s="65" t="s">
        <v>490</v>
      </c>
    </row>
    <row r="2121" spans="1:3">
      <c r="A2121" s="18" t="s">
        <v>1198</v>
      </c>
      <c r="B2121" s="18" t="s">
        <v>457</v>
      </c>
      <c r="C2121" s="18" t="s">
        <v>492</v>
      </c>
    </row>
    <row r="2122" spans="1:3" ht="29">
      <c r="A2122" s="18" t="s">
        <v>1198</v>
      </c>
      <c r="B2122" s="18" t="s">
        <v>457</v>
      </c>
      <c r="C2122" s="65" t="s">
        <v>493</v>
      </c>
    </row>
    <row r="2123" spans="1:3">
      <c r="A2123" s="18" t="s">
        <v>1198</v>
      </c>
      <c r="B2123" s="18" t="s">
        <v>457</v>
      </c>
      <c r="C2123" s="18" t="s">
        <v>494</v>
      </c>
    </row>
    <row r="2124" spans="1:3" ht="29">
      <c r="A2124" s="18" t="s">
        <v>1198</v>
      </c>
      <c r="B2124" s="18" t="s">
        <v>457</v>
      </c>
      <c r="C2124" s="65" t="s">
        <v>495</v>
      </c>
    </row>
    <row r="2125" spans="1:3">
      <c r="A2125" s="18" t="s">
        <v>1198</v>
      </c>
      <c r="B2125" s="18" t="s">
        <v>457</v>
      </c>
      <c r="C2125" s="18" t="s">
        <v>496</v>
      </c>
    </row>
    <row r="2126" spans="1:3" ht="29">
      <c r="A2126" s="18" t="s">
        <v>1198</v>
      </c>
      <c r="B2126" s="18" t="s">
        <v>457</v>
      </c>
      <c r="C2126" s="65" t="s">
        <v>497</v>
      </c>
    </row>
    <row r="2127" spans="1:3">
      <c r="A2127" s="18" t="s">
        <v>1198</v>
      </c>
      <c r="B2127" s="18" t="s">
        <v>457</v>
      </c>
      <c r="C2127" s="18" t="s">
        <v>503</v>
      </c>
    </row>
    <row r="2128" spans="1:3" ht="29">
      <c r="A2128" s="18" t="s">
        <v>1198</v>
      </c>
      <c r="B2128" s="18" t="s">
        <v>457</v>
      </c>
      <c r="C2128" s="65" t="s">
        <v>504</v>
      </c>
    </row>
    <row r="2129" spans="1:3">
      <c r="A2129" s="18" t="s">
        <v>1198</v>
      </c>
      <c r="B2129" s="18" t="s">
        <v>457</v>
      </c>
      <c r="C2129" s="18" t="s">
        <v>696</v>
      </c>
    </row>
    <row r="2130" spans="1:3" ht="29">
      <c r="A2130" s="18" t="s">
        <v>1198</v>
      </c>
      <c r="B2130" s="18" t="s">
        <v>457</v>
      </c>
      <c r="C2130" s="65" t="s">
        <v>697</v>
      </c>
    </row>
    <row r="2131" spans="1:3">
      <c r="A2131" s="18" t="s">
        <v>1198</v>
      </c>
      <c r="B2131" s="18" t="s">
        <v>457</v>
      </c>
      <c r="C2131" s="18" t="s">
        <v>574</v>
      </c>
    </row>
    <row r="2132" spans="1:3">
      <c r="A2132" s="18" t="s">
        <v>1200</v>
      </c>
      <c r="B2132" s="18" t="s">
        <v>426</v>
      </c>
      <c r="C2132" s="18" t="s">
        <v>458</v>
      </c>
    </row>
    <row r="2133" spans="1:3">
      <c r="A2133" s="18" t="s">
        <v>1200</v>
      </c>
      <c r="B2133" s="18" t="s">
        <v>425</v>
      </c>
      <c r="C2133" s="18" t="s">
        <v>491</v>
      </c>
    </row>
    <row r="2134" spans="1:3">
      <c r="A2134" s="18" t="s">
        <v>1200</v>
      </c>
      <c r="B2134" s="18" t="s">
        <v>425</v>
      </c>
      <c r="C2134" s="18" t="s">
        <v>672</v>
      </c>
    </row>
    <row r="2135" spans="1:3">
      <c r="A2135" s="18" t="s">
        <v>1201</v>
      </c>
      <c r="B2135" s="18" t="s">
        <v>426</v>
      </c>
      <c r="C2135" s="18" t="s">
        <v>459</v>
      </c>
    </row>
    <row r="2136" spans="1:3">
      <c r="A2136" s="18" t="s">
        <v>1201</v>
      </c>
      <c r="B2136" s="18" t="s">
        <v>426</v>
      </c>
      <c r="C2136" s="18" t="s">
        <v>460</v>
      </c>
    </row>
    <row r="2137" spans="1:3">
      <c r="A2137" s="18" t="s">
        <v>1202</v>
      </c>
      <c r="B2137" s="18" t="s">
        <v>426</v>
      </c>
      <c r="C2137" s="18" t="s">
        <v>861</v>
      </c>
    </row>
    <row r="2138" spans="1:3">
      <c r="A2138" s="18" t="s">
        <v>1202</v>
      </c>
      <c r="B2138" s="18" t="s">
        <v>427</v>
      </c>
      <c r="C2138" s="18" t="s">
        <v>1203</v>
      </c>
    </row>
    <row r="2139" spans="1:3">
      <c r="A2139" s="18" t="s">
        <v>1202</v>
      </c>
      <c r="B2139" s="18" t="s">
        <v>427</v>
      </c>
      <c r="C2139" s="18" t="s">
        <v>1204</v>
      </c>
    </row>
    <row r="2140" spans="1:3">
      <c r="A2140" s="18" t="s">
        <v>1202</v>
      </c>
      <c r="B2140" s="18" t="s">
        <v>426</v>
      </c>
      <c r="C2140" s="18" t="s">
        <v>865</v>
      </c>
    </row>
    <row r="2141" spans="1:3">
      <c r="A2141" s="18" t="s">
        <v>1202</v>
      </c>
      <c r="B2141" s="18" t="s">
        <v>428</v>
      </c>
      <c r="C2141" s="18" t="s">
        <v>1205</v>
      </c>
    </row>
    <row r="2142" spans="1:3">
      <c r="A2142" s="18" t="s">
        <v>1206</v>
      </c>
      <c r="B2142" s="18" t="s">
        <v>426</v>
      </c>
      <c r="C2142" s="18" t="s">
        <v>868</v>
      </c>
    </row>
    <row r="2143" spans="1:3">
      <c r="A2143" s="18" t="s">
        <v>1206</v>
      </c>
      <c r="B2143" s="18" t="s">
        <v>869</v>
      </c>
      <c r="C2143" s="18" t="s">
        <v>870</v>
      </c>
    </row>
    <row r="2144" spans="1:3">
      <c r="A2144" s="18" t="s">
        <v>1206</v>
      </c>
      <c r="B2144" s="18" t="s">
        <v>427</v>
      </c>
      <c r="C2144" s="18" t="s">
        <v>1203</v>
      </c>
    </row>
    <row r="2145" spans="1:3">
      <c r="A2145" s="18" t="s">
        <v>1206</v>
      </c>
      <c r="B2145" s="18" t="s">
        <v>427</v>
      </c>
      <c r="C2145" s="18" t="s">
        <v>1204</v>
      </c>
    </row>
    <row r="2146" spans="1:3">
      <c r="A2146" s="18" t="s">
        <v>1206</v>
      </c>
      <c r="B2146" s="18" t="s">
        <v>427</v>
      </c>
      <c r="C2146" s="18" t="s">
        <v>871</v>
      </c>
    </row>
    <row r="2147" spans="1:3">
      <c r="A2147" s="18" t="s">
        <v>1206</v>
      </c>
      <c r="B2147" s="18" t="s">
        <v>428</v>
      </c>
      <c r="C2147" s="18" t="s">
        <v>872</v>
      </c>
    </row>
    <row r="2148" spans="1:3">
      <c r="A2148" s="18" t="s">
        <v>1207</v>
      </c>
      <c r="B2148" s="18" t="s">
        <v>874</v>
      </c>
      <c r="C2148" s="18" t="s">
        <v>875</v>
      </c>
    </row>
    <row r="2149" spans="1:3">
      <c r="A2149" s="18" t="s">
        <v>1208</v>
      </c>
      <c r="B2149" s="18" t="s">
        <v>874</v>
      </c>
      <c r="C2149" s="18" t="s">
        <v>876</v>
      </c>
    </row>
    <row r="2150" spans="1:3">
      <c r="A2150" s="18" t="s">
        <v>1208</v>
      </c>
      <c r="B2150" s="18" t="s">
        <v>874</v>
      </c>
      <c r="C2150" s="18" t="s">
        <v>877</v>
      </c>
    </row>
    <row r="2151" spans="1:3">
      <c r="A2151" s="18" t="s">
        <v>1208</v>
      </c>
      <c r="B2151" s="18" t="s">
        <v>874</v>
      </c>
      <c r="C2151" s="18" t="s">
        <v>878</v>
      </c>
    </row>
    <row r="2152" spans="1:3">
      <c r="A2152" s="18" t="s">
        <v>1208</v>
      </c>
      <c r="B2152" s="18" t="s">
        <v>874</v>
      </c>
      <c r="C2152" s="18" t="s">
        <v>880</v>
      </c>
    </row>
    <row r="2153" spans="1:3">
      <c r="A2153" s="18" t="s">
        <v>1208</v>
      </c>
      <c r="B2153" s="18" t="s">
        <v>874</v>
      </c>
      <c r="C2153" s="18" t="s">
        <v>881</v>
      </c>
    </row>
    <row r="2154" spans="1:3">
      <c r="A2154" s="18" t="s">
        <v>1208</v>
      </c>
      <c r="B2154" s="18" t="s">
        <v>427</v>
      </c>
      <c r="C2154" s="18" t="s">
        <v>882</v>
      </c>
    </row>
    <row r="2155" spans="1:3">
      <c r="A2155" s="18" t="s">
        <v>1208</v>
      </c>
      <c r="B2155" s="18" t="s">
        <v>869</v>
      </c>
      <c r="C2155" s="18" t="s">
        <v>884</v>
      </c>
    </row>
    <row r="2156" spans="1:3">
      <c r="A2156" s="18" t="s">
        <v>1210</v>
      </c>
      <c r="B2156" s="18" t="s">
        <v>426</v>
      </c>
      <c r="C2156" s="18" t="s">
        <v>886</v>
      </c>
    </row>
    <row r="2157" spans="1:3">
      <c r="A2157" s="18" t="s">
        <v>1210</v>
      </c>
      <c r="B2157" s="18" t="s">
        <v>428</v>
      </c>
      <c r="C2157" s="18" t="s">
        <v>872</v>
      </c>
    </row>
    <row r="2158" spans="1:3">
      <c r="A2158" s="18" t="s">
        <v>1211</v>
      </c>
      <c r="B2158" s="18" t="s">
        <v>426</v>
      </c>
      <c r="C2158" s="18" t="s">
        <v>888</v>
      </c>
    </row>
    <row r="2159" spans="1:3">
      <c r="A2159" s="18" t="s">
        <v>1211</v>
      </c>
      <c r="B2159" s="18" t="s">
        <v>426</v>
      </c>
      <c r="C2159" s="18" t="s">
        <v>889</v>
      </c>
    </row>
    <row r="2160" spans="1:3">
      <c r="A2160" s="18" t="s">
        <v>1211</v>
      </c>
      <c r="B2160" s="18" t="s">
        <v>426</v>
      </c>
      <c r="C2160" s="18" t="s">
        <v>890</v>
      </c>
    </row>
    <row r="2161" spans="1:3">
      <c r="A2161" s="18" t="s">
        <v>1212</v>
      </c>
      <c r="B2161" s="18" t="s">
        <v>426</v>
      </c>
      <c r="C2161" s="18" t="s">
        <v>451</v>
      </c>
    </row>
    <row r="2162" spans="1:3">
      <c r="A2162" s="18" t="s">
        <v>1212</v>
      </c>
      <c r="B2162" s="18" t="s">
        <v>473</v>
      </c>
      <c r="C2162" s="18" t="s">
        <v>1213</v>
      </c>
    </row>
    <row r="2163" spans="1:3">
      <c r="A2163" s="18" t="s">
        <v>1212</v>
      </c>
      <c r="B2163" s="18" t="s">
        <v>473</v>
      </c>
      <c r="C2163" s="18" t="s">
        <v>575</v>
      </c>
    </row>
    <row r="2164" spans="1:3">
      <c r="A2164" s="18" t="s">
        <v>1214</v>
      </c>
      <c r="B2164" s="18" t="s">
        <v>473</v>
      </c>
      <c r="C2164" s="18" t="s">
        <v>474</v>
      </c>
    </row>
    <row r="2165" spans="1:3">
      <c r="A2165" s="18" t="s">
        <v>1214</v>
      </c>
      <c r="B2165" s="18" t="s">
        <v>473</v>
      </c>
      <c r="C2165" s="18" t="s">
        <v>516</v>
      </c>
    </row>
    <row r="2166" spans="1:3">
      <c r="A2166" s="18" t="s">
        <v>1214</v>
      </c>
      <c r="B2166" s="18" t="s">
        <v>426</v>
      </c>
      <c r="C2166" s="18" t="s">
        <v>498</v>
      </c>
    </row>
    <row r="2167" spans="1:3">
      <c r="A2167" s="18" t="s">
        <v>1215</v>
      </c>
      <c r="B2167" s="18" t="s">
        <v>426</v>
      </c>
      <c r="C2167" s="18" t="s">
        <v>431</v>
      </c>
    </row>
    <row r="2168" spans="1:3">
      <c r="A2168" s="18" t="s">
        <v>1216</v>
      </c>
      <c r="B2168" s="18" t="s">
        <v>426</v>
      </c>
      <c r="C2168" s="18" t="s">
        <v>452</v>
      </c>
    </row>
    <row r="2169" spans="1:3">
      <c r="A2169" s="18" t="s">
        <v>1217</v>
      </c>
      <c r="B2169" s="18" t="s">
        <v>426</v>
      </c>
      <c r="C2169" s="18" t="s">
        <v>546</v>
      </c>
    </row>
    <row r="2170" spans="1:3">
      <c r="A2170" s="18" t="s">
        <v>1217</v>
      </c>
      <c r="B2170" s="18" t="s">
        <v>465</v>
      </c>
      <c r="C2170" s="18" t="s">
        <v>1218</v>
      </c>
    </row>
    <row r="2171" spans="1:3">
      <c r="A2171" s="18" t="s">
        <v>1217</v>
      </c>
      <c r="B2171" s="18" t="s">
        <v>426</v>
      </c>
      <c r="C2171" s="18" t="s">
        <v>466</v>
      </c>
    </row>
    <row r="2172" spans="1:3">
      <c r="A2172" s="18" t="s">
        <v>1217</v>
      </c>
      <c r="B2172" s="18" t="s">
        <v>426</v>
      </c>
      <c r="C2172" s="18" t="s">
        <v>453</v>
      </c>
    </row>
    <row r="2173" spans="1:3">
      <c r="A2173" s="18" t="s">
        <v>1219</v>
      </c>
      <c r="B2173" s="18" t="s">
        <v>426</v>
      </c>
      <c r="C2173" s="18" t="s">
        <v>451</v>
      </c>
    </row>
    <row r="2174" spans="1:3">
      <c r="A2174" s="18" t="s">
        <v>1219</v>
      </c>
      <c r="B2174" s="18" t="s">
        <v>428</v>
      </c>
      <c r="C2174" s="18" t="s">
        <v>1220</v>
      </c>
    </row>
    <row r="2175" spans="1:3">
      <c r="A2175" s="18" t="s">
        <v>1219</v>
      </c>
      <c r="B2175" s="18" t="s">
        <v>473</v>
      </c>
      <c r="C2175" s="18" t="s">
        <v>1221</v>
      </c>
    </row>
    <row r="2176" spans="1:3">
      <c r="A2176" s="18" t="s">
        <v>1219</v>
      </c>
      <c r="B2176" s="18" t="s">
        <v>473</v>
      </c>
      <c r="C2176" s="18" t="s">
        <v>575</v>
      </c>
    </row>
    <row r="2177" spans="1:3">
      <c r="A2177" s="18" t="s">
        <v>1219</v>
      </c>
      <c r="B2177" s="18" t="s">
        <v>473</v>
      </c>
      <c r="C2177" s="18" t="s">
        <v>474</v>
      </c>
    </row>
    <row r="2178" spans="1:3">
      <c r="A2178" s="18" t="s">
        <v>1219</v>
      </c>
      <c r="B2178" s="18" t="s">
        <v>473</v>
      </c>
      <c r="C2178" s="18" t="s">
        <v>516</v>
      </c>
    </row>
    <row r="2179" spans="1:3">
      <c r="A2179" s="18" t="s">
        <v>1219</v>
      </c>
      <c r="B2179" s="18" t="s">
        <v>426</v>
      </c>
      <c r="C2179" s="18" t="s">
        <v>498</v>
      </c>
    </row>
    <row r="2180" spans="1:3">
      <c r="A2180" s="18" t="s">
        <v>1222</v>
      </c>
      <c r="B2180" s="18" t="s">
        <v>426</v>
      </c>
      <c r="C2180" s="18" t="s">
        <v>431</v>
      </c>
    </row>
    <row r="2181" spans="1:3">
      <c r="A2181" s="18" t="s">
        <v>1223</v>
      </c>
      <c r="B2181" s="18" t="s">
        <v>426</v>
      </c>
      <c r="C2181" s="18" t="s">
        <v>452</v>
      </c>
    </row>
    <row r="2182" spans="1:3">
      <c r="A2182" s="18" t="s">
        <v>1224</v>
      </c>
      <c r="B2182" s="18" t="s">
        <v>426</v>
      </c>
      <c r="C2182" s="18" t="s">
        <v>546</v>
      </c>
    </row>
    <row r="2183" spans="1:3">
      <c r="A2183" s="18" t="s">
        <v>1224</v>
      </c>
      <c r="B2183" s="18" t="s">
        <v>465</v>
      </c>
      <c r="C2183" s="18" t="s">
        <v>642</v>
      </c>
    </row>
    <row r="2184" spans="1:3">
      <c r="A2184" s="18" t="s">
        <v>1224</v>
      </c>
      <c r="B2184" s="18" t="s">
        <v>426</v>
      </c>
      <c r="C2184" s="18" t="s">
        <v>466</v>
      </c>
    </row>
    <row r="2185" spans="1:3">
      <c r="A2185" s="18" t="s">
        <v>1224</v>
      </c>
      <c r="B2185" s="18" t="s">
        <v>426</v>
      </c>
      <c r="C2185" s="18" t="s">
        <v>453</v>
      </c>
    </row>
    <row r="2186" spans="1:3">
      <c r="A2186" s="18" t="s">
        <v>1225</v>
      </c>
      <c r="B2186" s="18" t="s">
        <v>426</v>
      </c>
      <c r="C2186" s="18" t="s">
        <v>454</v>
      </c>
    </row>
    <row r="2187" spans="1:3" ht="29">
      <c r="A2187" s="18" t="s">
        <v>1225</v>
      </c>
      <c r="B2187" s="18" t="s">
        <v>461</v>
      </c>
      <c r="C2187" s="65" t="s">
        <v>1226</v>
      </c>
    </row>
    <row r="2188" spans="1:3">
      <c r="A2188" s="18" t="s">
        <v>1225</v>
      </c>
      <c r="B2188" s="18" t="s">
        <v>426</v>
      </c>
      <c r="C2188" s="18" t="s">
        <v>462</v>
      </c>
    </row>
    <row r="2189" spans="1:3">
      <c r="A2189" s="18" t="s">
        <v>1225</v>
      </c>
      <c r="B2189" s="18" t="s">
        <v>442</v>
      </c>
      <c r="C2189" s="18" t="s">
        <v>481</v>
      </c>
    </row>
    <row r="2190" spans="1:3">
      <c r="A2190" s="18" t="s">
        <v>1225</v>
      </c>
      <c r="B2190" s="18" t="s">
        <v>442</v>
      </c>
      <c r="C2190" s="18" t="s">
        <v>499</v>
      </c>
    </row>
    <row r="2191" spans="1:3">
      <c r="A2191" s="18" t="s">
        <v>1225</v>
      </c>
      <c r="B2191" s="18" t="s">
        <v>442</v>
      </c>
      <c r="C2191" s="18" t="s">
        <v>477</v>
      </c>
    </row>
    <row r="2192" spans="1:3">
      <c r="A2192" s="18" t="s">
        <v>1225</v>
      </c>
      <c r="B2192" s="18" t="s">
        <v>442</v>
      </c>
      <c r="C2192" s="18" t="s">
        <v>500</v>
      </c>
    </row>
    <row r="2193" spans="1:3">
      <c r="A2193" s="18" t="s">
        <v>1225</v>
      </c>
      <c r="B2193" s="18" t="s">
        <v>442</v>
      </c>
      <c r="C2193" s="18" t="s">
        <v>501</v>
      </c>
    </row>
    <row r="2194" spans="1:3" ht="29">
      <c r="A2194" s="18" t="s">
        <v>1225</v>
      </c>
      <c r="B2194" s="18" t="s">
        <v>442</v>
      </c>
      <c r="C2194" s="65" t="s">
        <v>482</v>
      </c>
    </row>
    <row r="2195" spans="1:3">
      <c r="A2195" s="18" t="s">
        <v>1227</v>
      </c>
      <c r="B2195" s="18" t="s">
        <v>442</v>
      </c>
      <c r="C2195" s="18" t="s">
        <v>483</v>
      </c>
    </row>
    <row r="2196" spans="1:3">
      <c r="A2196" s="18" t="s">
        <v>1227</v>
      </c>
      <c r="B2196" s="18" t="s">
        <v>426</v>
      </c>
      <c r="C2196" s="18" t="s">
        <v>455</v>
      </c>
    </row>
    <row r="2197" spans="1:3">
      <c r="A2197" s="18" t="s">
        <v>1227</v>
      </c>
      <c r="B2197" s="18" t="s">
        <v>511</v>
      </c>
      <c r="C2197" s="18" t="s">
        <v>581</v>
      </c>
    </row>
    <row r="2198" spans="1:3" ht="72.5">
      <c r="A2198" s="18" t="s">
        <v>1228</v>
      </c>
      <c r="B2198" s="18" t="s">
        <v>511</v>
      </c>
      <c r="C2198" s="65" t="s">
        <v>1229</v>
      </c>
    </row>
    <row r="2199" spans="1:3" ht="43.5">
      <c r="A2199" s="18" t="s">
        <v>1228</v>
      </c>
      <c r="B2199" s="18" t="s">
        <v>511</v>
      </c>
      <c r="C2199" s="65" t="s">
        <v>571</v>
      </c>
    </row>
    <row r="2200" spans="1:3">
      <c r="A2200" s="18" t="s">
        <v>1228</v>
      </c>
      <c r="B2200" s="18" t="s">
        <v>426</v>
      </c>
      <c r="C2200" s="18" t="s">
        <v>513</v>
      </c>
    </row>
    <row r="2201" spans="1:3">
      <c r="A2201" s="18" t="s">
        <v>1228</v>
      </c>
      <c r="B2201" s="18" t="s">
        <v>505</v>
      </c>
      <c r="C2201" s="18" t="s">
        <v>506</v>
      </c>
    </row>
    <row r="2202" spans="1:3">
      <c r="A2202" s="18" t="s">
        <v>1228</v>
      </c>
      <c r="B2202" s="18" t="s">
        <v>505</v>
      </c>
      <c r="C2202" s="18" t="s">
        <v>1230</v>
      </c>
    </row>
    <row r="2203" spans="1:3">
      <c r="A2203" s="18" t="s">
        <v>1228</v>
      </c>
      <c r="B2203" s="18" t="s">
        <v>505</v>
      </c>
      <c r="C2203" s="18" t="s">
        <v>903</v>
      </c>
    </row>
    <row r="2204" spans="1:3">
      <c r="A2204" s="18" t="s">
        <v>1231</v>
      </c>
      <c r="B2204" s="18" t="s">
        <v>505</v>
      </c>
      <c r="C2204" s="18" t="s">
        <v>1232</v>
      </c>
    </row>
    <row r="2205" spans="1:3">
      <c r="A2205" s="18" t="s">
        <v>1231</v>
      </c>
      <c r="B2205" s="18" t="s">
        <v>505</v>
      </c>
      <c r="C2205" s="18" t="s">
        <v>1233</v>
      </c>
    </row>
    <row r="2206" spans="1:3">
      <c r="A2206" s="18" t="s">
        <v>1231</v>
      </c>
      <c r="B2206" s="18" t="s">
        <v>505</v>
      </c>
      <c r="C2206" s="18" t="s">
        <v>1234</v>
      </c>
    </row>
    <row r="2207" spans="1:3">
      <c r="A2207" s="18" t="s">
        <v>1231</v>
      </c>
      <c r="B2207" s="18" t="s">
        <v>427</v>
      </c>
      <c r="C2207" s="18" t="s">
        <v>1204</v>
      </c>
    </row>
    <row r="2208" spans="1:3">
      <c r="A2208" s="18" t="s">
        <v>1231</v>
      </c>
      <c r="B2208" s="18" t="s">
        <v>505</v>
      </c>
      <c r="C2208" s="18" t="s">
        <v>565</v>
      </c>
    </row>
    <row r="2209" spans="1:3">
      <c r="A2209" s="18" t="s">
        <v>1231</v>
      </c>
      <c r="B2209" s="18" t="s">
        <v>505</v>
      </c>
      <c r="C2209" s="18" t="s">
        <v>1235</v>
      </c>
    </row>
    <row r="2210" spans="1:3">
      <c r="A2210" s="18" t="s">
        <v>1231</v>
      </c>
      <c r="B2210" s="18" t="s">
        <v>505</v>
      </c>
      <c r="C2210" s="18" t="s">
        <v>1236</v>
      </c>
    </row>
    <row r="2211" spans="1:3" ht="87">
      <c r="A2211" s="18" t="s">
        <v>1231</v>
      </c>
      <c r="B2211" s="18" t="s">
        <v>505</v>
      </c>
      <c r="C2211" s="65" t="s">
        <v>1237</v>
      </c>
    </row>
    <row r="2212" spans="1:3">
      <c r="A2212" s="18" t="s">
        <v>1238</v>
      </c>
      <c r="B2212" s="18" t="s">
        <v>426</v>
      </c>
      <c r="C2212" s="18" t="s">
        <v>507</v>
      </c>
    </row>
    <row r="2213" spans="1:3">
      <c r="A2213" s="18" t="s">
        <v>1238</v>
      </c>
      <c r="B2213" s="18" t="s">
        <v>443</v>
      </c>
      <c r="C2213" s="18" t="s">
        <v>484</v>
      </c>
    </row>
    <row r="2214" spans="1:3">
      <c r="A2214" s="18" t="s">
        <v>1238</v>
      </c>
      <c r="B2214" s="18" t="s">
        <v>443</v>
      </c>
      <c r="C2214" s="18" t="s">
        <v>444</v>
      </c>
    </row>
    <row r="2215" spans="1:3">
      <c r="A2215" s="18" t="s">
        <v>1238</v>
      </c>
      <c r="B2215" s="18" t="s">
        <v>443</v>
      </c>
      <c r="C2215" s="18" t="s">
        <v>445</v>
      </c>
    </row>
    <row r="2216" spans="1:3">
      <c r="A2216" s="18" t="s">
        <v>1238</v>
      </c>
      <c r="B2216" s="18" t="s">
        <v>443</v>
      </c>
      <c r="C2216" s="18" t="s">
        <v>478</v>
      </c>
    </row>
    <row r="2217" spans="1:3">
      <c r="A2217" s="18" t="s">
        <v>1238</v>
      </c>
      <c r="B2217" s="18" t="s">
        <v>443</v>
      </c>
      <c r="C2217" s="18" t="s">
        <v>1239</v>
      </c>
    </row>
    <row r="2218" spans="1:3">
      <c r="A2218" s="18" t="s">
        <v>1238</v>
      </c>
      <c r="B2218" s="18" t="s">
        <v>443</v>
      </c>
      <c r="C2218" s="18" t="s">
        <v>446</v>
      </c>
    </row>
    <row r="2219" spans="1:3">
      <c r="A2219" s="18" t="s">
        <v>1238</v>
      </c>
      <c r="B2219" s="18" t="s">
        <v>443</v>
      </c>
      <c r="C2219" s="18" t="s">
        <v>549</v>
      </c>
    </row>
    <row r="2220" spans="1:3">
      <c r="A2220" s="18" t="s">
        <v>1238</v>
      </c>
      <c r="B2220" s="18" t="s">
        <v>443</v>
      </c>
      <c r="C2220" s="18" t="s">
        <v>502</v>
      </c>
    </row>
    <row r="2221" spans="1:3">
      <c r="A2221" s="18" t="s">
        <v>1238</v>
      </c>
      <c r="B2221" s="18" t="s">
        <v>443</v>
      </c>
      <c r="C2221" s="18" t="s">
        <v>577</v>
      </c>
    </row>
    <row r="2222" spans="1:3">
      <c r="A2222" s="18" t="s">
        <v>1238</v>
      </c>
      <c r="B2222" s="18" t="s">
        <v>443</v>
      </c>
      <c r="C2222" s="18" t="s">
        <v>1240</v>
      </c>
    </row>
    <row r="2223" spans="1:3" ht="29">
      <c r="A2223" s="18" t="s">
        <v>1238</v>
      </c>
      <c r="B2223" s="18" t="s">
        <v>443</v>
      </c>
      <c r="C2223" s="65" t="s">
        <v>1241</v>
      </c>
    </row>
    <row r="2224" spans="1:3">
      <c r="A2224" s="18" t="s">
        <v>1238</v>
      </c>
      <c r="B2224" s="18" t="s">
        <v>443</v>
      </c>
      <c r="C2224" s="18" t="s">
        <v>578</v>
      </c>
    </row>
    <row r="2225" spans="1:3">
      <c r="A2225" s="18" t="s">
        <v>1242</v>
      </c>
      <c r="B2225" s="18" t="s">
        <v>426</v>
      </c>
      <c r="C2225" s="18" t="s">
        <v>456</v>
      </c>
    </row>
    <row r="2226" spans="1:3">
      <c r="A2226" s="18" t="s">
        <v>1242</v>
      </c>
      <c r="B2226" s="18" t="s">
        <v>429</v>
      </c>
      <c r="C2226" s="18" t="s">
        <v>432</v>
      </c>
    </row>
    <row r="2227" spans="1:3">
      <c r="A2227" s="18" t="s">
        <v>1242</v>
      </c>
      <c r="B2227" s="18" t="s">
        <v>429</v>
      </c>
      <c r="C2227" s="18" t="s">
        <v>585</v>
      </c>
    </row>
    <row r="2228" spans="1:3">
      <c r="A2228" s="18" t="s">
        <v>1242</v>
      </c>
      <c r="B2228" s="18" t="s">
        <v>429</v>
      </c>
      <c r="C2228" s="18" t="s">
        <v>514</v>
      </c>
    </row>
    <row r="2229" spans="1:3">
      <c r="A2229" s="18" t="s">
        <v>1242</v>
      </c>
      <c r="B2229" s="18" t="s">
        <v>429</v>
      </c>
      <c r="C2229" s="18" t="s">
        <v>586</v>
      </c>
    </row>
    <row r="2230" spans="1:3">
      <c r="A2230" s="18" t="s">
        <v>1242</v>
      </c>
      <c r="B2230" s="18" t="s">
        <v>429</v>
      </c>
      <c r="C2230" s="18" t="s">
        <v>587</v>
      </c>
    </row>
    <row r="2231" spans="1:3">
      <c r="A2231" s="18" t="s">
        <v>1242</v>
      </c>
      <c r="B2231" s="18" t="s">
        <v>429</v>
      </c>
      <c r="C2231" s="18" t="s">
        <v>588</v>
      </c>
    </row>
    <row r="2232" spans="1:3">
      <c r="A2232" s="18" t="s">
        <v>1242</v>
      </c>
      <c r="B2232" s="18" t="s">
        <v>429</v>
      </c>
      <c r="C2232" s="18" t="s">
        <v>589</v>
      </c>
    </row>
    <row r="2233" spans="1:3">
      <c r="A2233" s="18" t="s">
        <v>1242</v>
      </c>
      <c r="B2233" s="18" t="s">
        <v>429</v>
      </c>
      <c r="C2233" s="18" t="s">
        <v>579</v>
      </c>
    </row>
    <row r="2234" spans="1:3">
      <c r="A2234" s="18" t="s">
        <v>1242</v>
      </c>
      <c r="B2234" s="18" t="s">
        <v>429</v>
      </c>
      <c r="C2234" s="18" t="s">
        <v>569</v>
      </c>
    </row>
    <row r="2235" spans="1:3">
      <c r="A2235" s="18" t="s">
        <v>1242</v>
      </c>
      <c r="B2235" s="18" t="s">
        <v>429</v>
      </c>
      <c r="C2235" s="18" t="s">
        <v>570</v>
      </c>
    </row>
    <row r="2236" spans="1:3">
      <c r="A2236" s="18" t="s">
        <v>1243</v>
      </c>
      <c r="B2236" s="18" t="s">
        <v>426</v>
      </c>
      <c r="C2236" s="18" t="s">
        <v>430</v>
      </c>
    </row>
    <row r="2237" spans="1:3">
      <c r="A2237" s="18" t="s">
        <v>1243</v>
      </c>
      <c r="B2237" s="18" t="s">
        <v>550</v>
      </c>
      <c r="C2237" s="18" t="s">
        <v>551</v>
      </c>
    </row>
    <row r="2238" spans="1:3" ht="43.5">
      <c r="A2238" s="18" t="s">
        <v>1243</v>
      </c>
      <c r="B2238" s="18" t="s">
        <v>550</v>
      </c>
      <c r="C2238" s="65" t="s">
        <v>552</v>
      </c>
    </row>
    <row r="2239" spans="1:3">
      <c r="A2239" s="18" t="s">
        <v>1243</v>
      </c>
      <c r="B2239" s="18" t="s">
        <v>550</v>
      </c>
      <c r="C2239" s="18" t="s">
        <v>553</v>
      </c>
    </row>
    <row r="2240" spans="1:3" ht="29">
      <c r="A2240" s="18" t="s">
        <v>1243</v>
      </c>
      <c r="B2240" s="18" t="s">
        <v>550</v>
      </c>
      <c r="C2240" s="65" t="s">
        <v>554</v>
      </c>
    </row>
    <row r="2241" spans="1:3">
      <c r="A2241" s="18" t="s">
        <v>1243</v>
      </c>
      <c r="B2241" s="18" t="s">
        <v>426</v>
      </c>
      <c r="C2241" s="18" t="s">
        <v>555</v>
      </c>
    </row>
    <row r="2242" spans="1:3">
      <c r="A2242" s="18" t="s">
        <v>1243</v>
      </c>
      <c r="B2242" s="18" t="s">
        <v>457</v>
      </c>
      <c r="C2242" s="18" t="s">
        <v>486</v>
      </c>
    </row>
    <row r="2243" spans="1:3">
      <c r="A2243" s="18" t="s">
        <v>1243</v>
      </c>
      <c r="B2243" s="18" t="s">
        <v>428</v>
      </c>
      <c r="C2243" s="18" t="s">
        <v>1244</v>
      </c>
    </row>
    <row r="2244" spans="1:3">
      <c r="A2244" s="18" t="s">
        <v>1243</v>
      </c>
      <c r="B2244" s="18" t="s">
        <v>428</v>
      </c>
      <c r="C2244" s="18" t="s">
        <v>1245</v>
      </c>
    </row>
    <row r="2245" spans="1:3">
      <c r="A2245" s="18" t="s">
        <v>1243</v>
      </c>
      <c r="B2245" s="18" t="s">
        <v>428</v>
      </c>
      <c r="C2245" s="18" t="s">
        <v>1246</v>
      </c>
    </row>
    <row r="2246" spans="1:3">
      <c r="A2246" s="18" t="s">
        <v>1243</v>
      </c>
      <c r="B2246" s="18" t="s">
        <v>428</v>
      </c>
      <c r="C2246" s="18" t="s">
        <v>1247</v>
      </c>
    </row>
    <row r="2247" spans="1:3">
      <c r="A2247" s="18" t="s">
        <v>1243</v>
      </c>
      <c r="B2247" s="18" t="s">
        <v>428</v>
      </c>
      <c r="C2247" s="18" t="s">
        <v>1248</v>
      </c>
    </row>
    <row r="2248" spans="1:3">
      <c r="A2248" s="18" t="s">
        <v>1243</v>
      </c>
      <c r="B2248" s="18" t="s">
        <v>428</v>
      </c>
      <c r="C2248" s="18" t="s">
        <v>1249</v>
      </c>
    </row>
    <row r="2249" spans="1:3">
      <c r="A2249" s="18" t="s">
        <v>1243</v>
      </c>
      <c r="B2249" s="18" t="s">
        <v>428</v>
      </c>
      <c r="C2249" s="18" t="s">
        <v>1250</v>
      </c>
    </row>
    <row r="2250" spans="1:3">
      <c r="A2250" s="18" t="s">
        <v>1243</v>
      </c>
      <c r="B2250" s="18" t="s">
        <v>428</v>
      </c>
      <c r="C2250" s="18" t="s">
        <v>1251</v>
      </c>
    </row>
    <row r="2251" spans="1:3">
      <c r="A2251" s="18" t="s">
        <v>1243</v>
      </c>
      <c r="B2251" s="18" t="s">
        <v>428</v>
      </c>
      <c r="C2251" s="18" t="s">
        <v>1252</v>
      </c>
    </row>
    <row r="2252" spans="1:3">
      <c r="A2252" s="18" t="s">
        <v>1243</v>
      </c>
      <c r="B2252" s="18" t="s">
        <v>428</v>
      </c>
      <c r="C2252" s="18" t="s">
        <v>1253</v>
      </c>
    </row>
    <row r="2253" spans="1:3">
      <c r="A2253" s="18" t="s">
        <v>1243</v>
      </c>
      <c r="B2253" s="18" t="s">
        <v>428</v>
      </c>
      <c r="C2253" s="18" t="s">
        <v>1254</v>
      </c>
    </row>
    <row r="2254" spans="1:3">
      <c r="A2254" s="18" t="s">
        <v>1243</v>
      </c>
      <c r="B2254" s="18" t="s">
        <v>428</v>
      </c>
      <c r="C2254" s="18" t="s">
        <v>1255</v>
      </c>
    </row>
    <row r="2255" spans="1:3">
      <c r="A2255" s="18" t="s">
        <v>1243</v>
      </c>
      <c r="B2255" s="18" t="s">
        <v>428</v>
      </c>
      <c r="C2255" s="18" t="s">
        <v>1256</v>
      </c>
    </row>
    <row r="2256" spans="1:3">
      <c r="A2256" s="18" t="s">
        <v>1243</v>
      </c>
      <c r="B2256" s="18" t="s">
        <v>457</v>
      </c>
      <c r="C2256" s="18" t="s">
        <v>591</v>
      </c>
    </row>
    <row r="2257" spans="1:3">
      <c r="A2257" s="18" t="s">
        <v>1243</v>
      </c>
      <c r="B2257" s="18" t="s">
        <v>457</v>
      </c>
      <c r="C2257" s="18" t="s">
        <v>1257</v>
      </c>
    </row>
    <row r="2258" spans="1:3">
      <c r="A2258" s="18" t="s">
        <v>1243</v>
      </c>
      <c r="B2258" s="18" t="s">
        <v>457</v>
      </c>
      <c r="C2258" s="18" t="s">
        <v>487</v>
      </c>
    </row>
    <row r="2259" spans="1:3" ht="29">
      <c r="A2259" s="18" t="s">
        <v>1243</v>
      </c>
      <c r="B2259" s="18" t="s">
        <v>457</v>
      </c>
      <c r="C2259" s="65" t="s">
        <v>488</v>
      </c>
    </row>
    <row r="2260" spans="1:3">
      <c r="A2260" s="18" t="s">
        <v>1243</v>
      </c>
      <c r="B2260" s="18" t="s">
        <v>457</v>
      </c>
      <c r="C2260" s="18" t="s">
        <v>489</v>
      </c>
    </row>
    <row r="2261" spans="1:3" ht="29">
      <c r="A2261" s="18" t="s">
        <v>1243</v>
      </c>
      <c r="B2261" s="18" t="s">
        <v>457</v>
      </c>
      <c r="C2261" s="65" t="s">
        <v>490</v>
      </c>
    </row>
    <row r="2262" spans="1:3">
      <c r="A2262" s="18" t="s">
        <v>1243</v>
      </c>
      <c r="B2262" s="18" t="s">
        <v>457</v>
      </c>
      <c r="C2262" s="18" t="s">
        <v>492</v>
      </c>
    </row>
    <row r="2263" spans="1:3" ht="29">
      <c r="A2263" s="18" t="s">
        <v>1243</v>
      </c>
      <c r="B2263" s="18" t="s">
        <v>457</v>
      </c>
      <c r="C2263" s="65" t="s">
        <v>493</v>
      </c>
    </row>
    <row r="2264" spans="1:3">
      <c r="A2264" s="18" t="s">
        <v>1243</v>
      </c>
      <c r="B2264" s="18" t="s">
        <v>457</v>
      </c>
      <c r="C2264" s="18" t="s">
        <v>494</v>
      </c>
    </row>
    <row r="2265" spans="1:3" ht="29">
      <c r="A2265" s="18" t="s">
        <v>1243</v>
      </c>
      <c r="B2265" s="18" t="s">
        <v>457</v>
      </c>
      <c r="C2265" s="65" t="s">
        <v>495</v>
      </c>
    </row>
    <row r="2266" spans="1:3">
      <c r="A2266" s="18" t="s">
        <v>1243</v>
      </c>
      <c r="B2266" s="18" t="s">
        <v>457</v>
      </c>
      <c r="C2266" s="18" t="s">
        <v>496</v>
      </c>
    </row>
    <row r="2267" spans="1:3" ht="29">
      <c r="A2267" s="18" t="s">
        <v>1243</v>
      </c>
      <c r="B2267" s="18" t="s">
        <v>457</v>
      </c>
      <c r="C2267" s="65" t="s">
        <v>497</v>
      </c>
    </row>
    <row r="2268" spans="1:3">
      <c r="A2268" s="18" t="s">
        <v>1243</v>
      </c>
      <c r="B2268" s="18" t="s">
        <v>457</v>
      </c>
      <c r="C2268" s="18" t="s">
        <v>503</v>
      </c>
    </row>
    <row r="2269" spans="1:3" ht="29">
      <c r="A2269" s="18" t="s">
        <v>1243</v>
      </c>
      <c r="B2269" s="18" t="s">
        <v>457</v>
      </c>
      <c r="C2269" s="65" t="s">
        <v>504</v>
      </c>
    </row>
    <row r="2270" spans="1:3">
      <c r="A2270" s="18" t="s">
        <v>1243</v>
      </c>
      <c r="B2270" s="18" t="s">
        <v>457</v>
      </c>
      <c r="C2270" s="18" t="s">
        <v>1258</v>
      </c>
    </row>
    <row r="2271" spans="1:3" ht="29">
      <c r="A2271" s="18" t="s">
        <v>1243</v>
      </c>
      <c r="B2271" s="18" t="s">
        <v>457</v>
      </c>
      <c r="C2271" s="65" t="s">
        <v>1259</v>
      </c>
    </row>
    <row r="2272" spans="1:3">
      <c r="A2272" s="18" t="s">
        <v>1243</v>
      </c>
      <c r="B2272" s="18" t="s">
        <v>457</v>
      </c>
      <c r="C2272" s="18" t="s">
        <v>574</v>
      </c>
    </row>
    <row r="2273" spans="1:3">
      <c r="A2273" s="18" t="s">
        <v>1260</v>
      </c>
      <c r="B2273" s="18" t="s">
        <v>426</v>
      </c>
      <c r="C2273" s="18" t="s">
        <v>458</v>
      </c>
    </row>
    <row r="2274" spans="1:3">
      <c r="A2274" s="18" t="s">
        <v>1260</v>
      </c>
      <c r="B2274" s="18" t="s">
        <v>425</v>
      </c>
      <c r="C2274" s="18" t="s">
        <v>491</v>
      </c>
    </row>
    <row r="2275" spans="1:3">
      <c r="A2275" s="18" t="s">
        <v>1260</v>
      </c>
      <c r="B2275" s="18" t="s">
        <v>425</v>
      </c>
      <c r="C2275" s="18" t="s">
        <v>672</v>
      </c>
    </row>
    <row r="2276" spans="1:3">
      <c r="A2276" s="18" t="s">
        <v>1260</v>
      </c>
      <c r="B2276" s="18" t="s">
        <v>426</v>
      </c>
      <c r="C2276" s="18" t="s">
        <v>459</v>
      </c>
    </row>
    <row r="2277" spans="1:3">
      <c r="A2277" s="18" t="s">
        <v>1260</v>
      </c>
      <c r="B2277" s="18" t="s">
        <v>426</v>
      </c>
      <c r="C2277" s="18" t="s">
        <v>460</v>
      </c>
    </row>
    <row r="2278" spans="1:3">
      <c r="A2278" s="18" t="s">
        <v>1261</v>
      </c>
      <c r="B2278" s="18" t="s">
        <v>426</v>
      </c>
      <c r="C2278" s="18" t="s">
        <v>451</v>
      </c>
    </row>
    <row r="2279" spans="1:3">
      <c r="A2279" s="18" t="s">
        <v>1261</v>
      </c>
      <c r="B2279" s="18" t="s">
        <v>428</v>
      </c>
      <c r="C2279" s="18" t="s">
        <v>1262</v>
      </c>
    </row>
    <row r="2280" spans="1:3">
      <c r="A2280" s="18" t="s">
        <v>1261</v>
      </c>
      <c r="B2280" s="18" t="s">
        <v>473</v>
      </c>
      <c r="C2280" s="18" t="s">
        <v>1263</v>
      </c>
    </row>
    <row r="2281" spans="1:3">
      <c r="A2281" s="18" t="s">
        <v>1261</v>
      </c>
      <c r="B2281" s="18" t="s">
        <v>473</v>
      </c>
      <c r="C2281" s="18" t="s">
        <v>575</v>
      </c>
    </row>
    <row r="2282" spans="1:3">
      <c r="A2282" s="18" t="s">
        <v>1261</v>
      </c>
      <c r="B2282" s="18" t="s">
        <v>473</v>
      </c>
      <c r="C2282" s="18" t="s">
        <v>474</v>
      </c>
    </row>
    <row r="2283" spans="1:3">
      <c r="A2283" s="18" t="s">
        <v>1261</v>
      </c>
      <c r="B2283" s="18" t="s">
        <v>473</v>
      </c>
      <c r="C2283" s="18" t="s">
        <v>516</v>
      </c>
    </row>
    <row r="2284" spans="1:3">
      <c r="A2284" s="18" t="s">
        <v>1261</v>
      </c>
      <c r="B2284" s="18" t="s">
        <v>426</v>
      </c>
      <c r="C2284" s="18" t="s">
        <v>498</v>
      </c>
    </row>
    <row r="2285" spans="1:3">
      <c r="A2285" s="18" t="s">
        <v>1264</v>
      </c>
      <c r="B2285" s="18" t="s">
        <v>426</v>
      </c>
      <c r="C2285" s="18" t="s">
        <v>431</v>
      </c>
    </row>
    <row r="2286" spans="1:3">
      <c r="A2286" s="18" t="s">
        <v>1265</v>
      </c>
      <c r="B2286" s="18" t="s">
        <v>426</v>
      </c>
      <c r="C2286" s="18" t="s">
        <v>452</v>
      </c>
    </row>
    <row r="2287" spans="1:3">
      <c r="A2287" s="18" t="s">
        <v>1266</v>
      </c>
      <c r="B2287" s="18" t="s">
        <v>426</v>
      </c>
      <c r="C2287" s="18" t="s">
        <v>546</v>
      </c>
    </row>
    <row r="2288" spans="1:3">
      <c r="A2288" s="18" t="s">
        <v>1266</v>
      </c>
      <c r="B2288" s="18" t="s">
        <v>465</v>
      </c>
      <c r="C2288" s="18" t="s">
        <v>642</v>
      </c>
    </row>
    <row r="2289" spans="1:3">
      <c r="A2289" s="18" t="s">
        <v>1266</v>
      </c>
      <c r="B2289" s="18" t="s">
        <v>426</v>
      </c>
      <c r="C2289" s="18" t="s">
        <v>466</v>
      </c>
    </row>
    <row r="2290" spans="1:3">
      <c r="A2290" s="18" t="s">
        <v>1266</v>
      </c>
      <c r="B2290" s="18" t="s">
        <v>426</v>
      </c>
      <c r="C2290" s="18" t="s">
        <v>453</v>
      </c>
    </row>
    <row r="2291" spans="1:3">
      <c r="A2291" s="18" t="s">
        <v>1267</v>
      </c>
      <c r="B2291" s="18" t="s">
        <v>426</v>
      </c>
      <c r="C2291" s="18" t="s">
        <v>454</v>
      </c>
    </row>
    <row r="2292" spans="1:3" ht="29">
      <c r="A2292" s="18" t="s">
        <v>1267</v>
      </c>
      <c r="B2292" s="18" t="s">
        <v>461</v>
      </c>
      <c r="C2292" s="65" t="s">
        <v>1268</v>
      </c>
    </row>
    <row r="2293" spans="1:3">
      <c r="A2293" s="18" t="s">
        <v>1267</v>
      </c>
      <c r="B2293" s="18" t="s">
        <v>426</v>
      </c>
      <c r="C2293" s="18" t="s">
        <v>462</v>
      </c>
    </row>
    <row r="2294" spans="1:3">
      <c r="A2294" s="18" t="s">
        <v>1267</v>
      </c>
      <c r="B2294" s="18" t="s">
        <v>442</v>
      </c>
      <c r="C2294" s="18" t="s">
        <v>481</v>
      </c>
    </row>
    <row r="2295" spans="1:3">
      <c r="A2295" s="18" t="s">
        <v>1267</v>
      </c>
      <c r="B2295" s="18" t="s">
        <v>442</v>
      </c>
      <c r="C2295" s="18" t="s">
        <v>499</v>
      </c>
    </row>
    <row r="2296" spans="1:3">
      <c r="A2296" s="18" t="s">
        <v>1267</v>
      </c>
      <c r="B2296" s="18" t="s">
        <v>442</v>
      </c>
      <c r="C2296" s="18" t="s">
        <v>477</v>
      </c>
    </row>
    <row r="2297" spans="1:3">
      <c r="A2297" s="18" t="s">
        <v>1267</v>
      </c>
      <c r="B2297" s="18" t="s">
        <v>442</v>
      </c>
      <c r="C2297" s="18" t="s">
        <v>500</v>
      </c>
    </row>
    <row r="2298" spans="1:3">
      <c r="A2298" s="18" t="s">
        <v>1267</v>
      </c>
      <c r="B2298" s="18" t="s">
        <v>442</v>
      </c>
      <c r="C2298" s="18" t="s">
        <v>501</v>
      </c>
    </row>
    <row r="2299" spans="1:3" ht="29">
      <c r="A2299" s="18" t="s">
        <v>1267</v>
      </c>
      <c r="B2299" s="18" t="s">
        <v>442</v>
      </c>
      <c r="C2299" s="65" t="s">
        <v>482</v>
      </c>
    </row>
    <row r="2300" spans="1:3">
      <c r="A2300" s="18" t="s">
        <v>1269</v>
      </c>
      <c r="B2300" s="18" t="s">
        <v>442</v>
      </c>
      <c r="C2300" s="18" t="s">
        <v>483</v>
      </c>
    </row>
    <row r="2301" spans="1:3">
      <c r="A2301" s="18" t="s">
        <v>1269</v>
      </c>
      <c r="B2301" s="18" t="s">
        <v>426</v>
      </c>
      <c r="C2301" s="18" t="s">
        <v>455</v>
      </c>
    </row>
    <row r="2302" spans="1:3">
      <c r="A2302" s="18" t="s">
        <v>1269</v>
      </c>
      <c r="B2302" s="18" t="s">
        <v>511</v>
      </c>
      <c r="C2302" s="18" t="s">
        <v>581</v>
      </c>
    </row>
    <row r="2303" spans="1:3" ht="72.5">
      <c r="A2303" s="18" t="s">
        <v>1269</v>
      </c>
      <c r="B2303" s="18" t="s">
        <v>511</v>
      </c>
      <c r="C2303" s="65" t="s">
        <v>1270</v>
      </c>
    </row>
    <row r="2304" spans="1:3" ht="43.5">
      <c r="A2304" s="18" t="s">
        <v>1269</v>
      </c>
      <c r="B2304" s="18" t="s">
        <v>511</v>
      </c>
      <c r="C2304" s="65" t="s">
        <v>1271</v>
      </c>
    </row>
    <row r="2305" spans="1:3">
      <c r="A2305" s="18" t="s">
        <v>1269</v>
      </c>
      <c r="B2305" s="18" t="s">
        <v>426</v>
      </c>
      <c r="C2305" s="18" t="s">
        <v>513</v>
      </c>
    </row>
    <row r="2306" spans="1:3">
      <c r="A2306" s="18" t="s">
        <v>1269</v>
      </c>
      <c r="B2306" s="18" t="s">
        <v>505</v>
      </c>
      <c r="C2306" s="18" t="s">
        <v>506</v>
      </c>
    </row>
    <row r="2307" spans="1:3">
      <c r="A2307" s="18" t="s">
        <v>1269</v>
      </c>
      <c r="B2307" s="18" t="s">
        <v>505</v>
      </c>
      <c r="C2307" s="18" t="s">
        <v>1230</v>
      </c>
    </row>
    <row r="2308" spans="1:3">
      <c r="A2308" s="18" t="s">
        <v>1269</v>
      </c>
      <c r="B2308" s="18" t="s">
        <v>505</v>
      </c>
      <c r="C2308" s="18" t="s">
        <v>903</v>
      </c>
    </row>
    <row r="2309" spans="1:3">
      <c r="A2309" s="18" t="s">
        <v>1269</v>
      </c>
      <c r="B2309" s="18" t="s">
        <v>505</v>
      </c>
      <c r="C2309" s="18" t="s">
        <v>1232</v>
      </c>
    </row>
    <row r="2310" spans="1:3">
      <c r="A2310" s="18" t="s">
        <v>1269</v>
      </c>
      <c r="B2310" s="18" t="s">
        <v>505</v>
      </c>
      <c r="C2310" s="18" t="s">
        <v>1233</v>
      </c>
    </row>
    <row r="2311" spans="1:3">
      <c r="A2311" s="18" t="s">
        <v>1269</v>
      </c>
      <c r="B2311" s="18" t="s">
        <v>505</v>
      </c>
      <c r="C2311" s="18" t="s">
        <v>1234</v>
      </c>
    </row>
    <row r="2312" spans="1:3">
      <c r="A2312" s="18" t="s">
        <v>1269</v>
      </c>
      <c r="B2312" s="18" t="s">
        <v>427</v>
      </c>
      <c r="C2312" s="18" t="s">
        <v>1204</v>
      </c>
    </row>
    <row r="2313" spans="1:3">
      <c r="A2313" s="18" t="s">
        <v>1269</v>
      </c>
      <c r="B2313" s="18" t="s">
        <v>505</v>
      </c>
      <c r="C2313" s="18" t="s">
        <v>565</v>
      </c>
    </row>
    <row r="2314" spans="1:3">
      <c r="A2314" s="18" t="s">
        <v>1269</v>
      </c>
      <c r="B2314" s="18" t="s">
        <v>505</v>
      </c>
      <c r="C2314" s="18" t="s">
        <v>1235</v>
      </c>
    </row>
    <row r="2315" spans="1:3">
      <c r="A2315" s="18" t="s">
        <v>1269</v>
      </c>
      <c r="B2315" s="18" t="s">
        <v>505</v>
      </c>
      <c r="C2315" s="18" t="s">
        <v>1236</v>
      </c>
    </row>
    <row r="2316" spans="1:3" ht="87">
      <c r="A2316" s="18" t="s">
        <v>1269</v>
      </c>
      <c r="B2316" s="18" t="s">
        <v>505</v>
      </c>
      <c r="C2316" s="65" t="s">
        <v>1237</v>
      </c>
    </row>
    <row r="2317" spans="1:3">
      <c r="A2317" s="18" t="s">
        <v>1272</v>
      </c>
      <c r="B2317" s="18" t="s">
        <v>426</v>
      </c>
      <c r="C2317" s="18" t="s">
        <v>507</v>
      </c>
    </row>
    <row r="2318" spans="1:3">
      <c r="A2318" s="18" t="s">
        <v>1272</v>
      </c>
      <c r="B2318" s="18" t="s">
        <v>443</v>
      </c>
      <c r="C2318" s="18" t="s">
        <v>484</v>
      </c>
    </row>
    <row r="2319" spans="1:3">
      <c r="A2319" s="18" t="s">
        <v>1272</v>
      </c>
      <c r="B2319" s="18" t="s">
        <v>443</v>
      </c>
      <c r="C2319" s="18" t="s">
        <v>444</v>
      </c>
    </row>
    <row r="2320" spans="1:3">
      <c r="A2320" s="18" t="s">
        <v>1272</v>
      </c>
      <c r="B2320" s="18" t="s">
        <v>443</v>
      </c>
      <c r="C2320" s="18" t="s">
        <v>445</v>
      </c>
    </row>
    <row r="2321" spans="1:3">
      <c r="A2321" s="18" t="s">
        <v>1272</v>
      </c>
      <c r="B2321" s="18" t="s">
        <v>443</v>
      </c>
      <c r="C2321" s="18" t="s">
        <v>478</v>
      </c>
    </row>
    <row r="2322" spans="1:3">
      <c r="A2322" s="18" t="s">
        <v>1272</v>
      </c>
      <c r="B2322" s="18" t="s">
        <v>443</v>
      </c>
      <c r="C2322" s="18" t="s">
        <v>649</v>
      </c>
    </row>
    <row r="2323" spans="1:3">
      <c r="A2323" s="18" t="s">
        <v>1272</v>
      </c>
      <c r="B2323" s="18" t="s">
        <v>443</v>
      </c>
      <c r="C2323" s="18" t="s">
        <v>446</v>
      </c>
    </row>
    <row r="2324" spans="1:3">
      <c r="A2324" s="18" t="s">
        <v>1272</v>
      </c>
      <c r="B2324" s="18" t="s">
        <v>443</v>
      </c>
      <c r="C2324" s="18" t="s">
        <v>549</v>
      </c>
    </row>
    <row r="2325" spans="1:3">
      <c r="A2325" s="18" t="s">
        <v>1272</v>
      </c>
      <c r="B2325" s="18" t="s">
        <v>443</v>
      </c>
      <c r="C2325" s="18" t="s">
        <v>502</v>
      </c>
    </row>
    <row r="2326" spans="1:3">
      <c r="A2326" s="18" t="s">
        <v>1272</v>
      </c>
      <c r="B2326" s="18" t="s">
        <v>443</v>
      </c>
      <c r="C2326" s="18" t="s">
        <v>577</v>
      </c>
    </row>
    <row r="2327" spans="1:3">
      <c r="A2327" s="18" t="s">
        <v>1272</v>
      </c>
      <c r="B2327" s="18" t="s">
        <v>443</v>
      </c>
      <c r="C2327" s="18" t="s">
        <v>650</v>
      </c>
    </row>
    <row r="2328" spans="1:3" ht="29">
      <c r="A2328" s="18" t="s">
        <v>1272</v>
      </c>
      <c r="B2328" s="18" t="s">
        <v>443</v>
      </c>
      <c r="C2328" s="65" t="s">
        <v>1273</v>
      </c>
    </row>
    <row r="2329" spans="1:3">
      <c r="A2329" s="18" t="s">
        <v>1272</v>
      </c>
      <c r="B2329" s="18" t="s">
        <v>443</v>
      </c>
      <c r="C2329" s="18" t="s">
        <v>578</v>
      </c>
    </row>
    <row r="2330" spans="1:3">
      <c r="A2330" s="18" t="s">
        <v>1274</v>
      </c>
      <c r="B2330" s="18" t="s">
        <v>426</v>
      </c>
      <c r="C2330" s="18" t="s">
        <v>456</v>
      </c>
    </row>
    <row r="2331" spans="1:3">
      <c r="A2331" s="18" t="s">
        <v>1274</v>
      </c>
      <c r="B2331" s="18" t="s">
        <v>429</v>
      </c>
      <c r="C2331" s="18" t="s">
        <v>432</v>
      </c>
    </row>
    <row r="2332" spans="1:3">
      <c r="A2332" s="18" t="s">
        <v>1274</v>
      </c>
      <c r="B2332" s="18" t="s">
        <v>429</v>
      </c>
      <c r="C2332" s="18" t="s">
        <v>585</v>
      </c>
    </row>
    <row r="2333" spans="1:3">
      <c r="A2333" s="18" t="s">
        <v>1274</v>
      </c>
      <c r="B2333" s="18" t="s">
        <v>429</v>
      </c>
      <c r="C2333" s="18" t="s">
        <v>514</v>
      </c>
    </row>
    <row r="2334" spans="1:3">
      <c r="A2334" s="18" t="s">
        <v>1274</v>
      </c>
      <c r="B2334" s="18" t="s">
        <v>429</v>
      </c>
      <c r="C2334" s="18" t="s">
        <v>604</v>
      </c>
    </row>
    <row r="2335" spans="1:3">
      <c r="A2335" s="18" t="s">
        <v>1274</v>
      </c>
      <c r="B2335" s="18" t="s">
        <v>429</v>
      </c>
      <c r="C2335" s="18" t="s">
        <v>605</v>
      </c>
    </row>
    <row r="2336" spans="1:3">
      <c r="A2336" s="18" t="s">
        <v>1274</v>
      </c>
      <c r="B2336" s="18" t="s">
        <v>429</v>
      </c>
      <c r="C2336" s="18" t="s">
        <v>606</v>
      </c>
    </row>
    <row r="2337" spans="1:3">
      <c r="A2337" s="18" t="s">
        <v>1274</v>
      </c>
      <c r="B2337" s="18" t="s">
        <v>429</v>
      </c>
      <c r="C2337" s="18" t="s">
        <v>607</v>
      </c>
    </row>
    <row r="2338" spans="1:3">
      <c r="A2338" s="18" t="s">
        <v>1274</v>
      </c>
      <c r="B2338" s="18" t="s">
        <v>429</v>
      </c>
      <c r="C2338" s="18" t="s">
        <v>579</v>
      </c>
    </row>
    <row r="2339" spans="1:3">
      <c r="A2339" s="18" t="s">
        <v>1274</v>
      </c>
      <c r="B2339" s="18" t="s">
        <v>429</v>
      </c>
      <c r="C2339" s="18" t="s">
        <v>569</v>
      </c>
    </row>
    <row r="2340" spans="1:3">
      <c r="A2340" s="18" t="s">
        <v>1274</v>
      </c>
      <c r="B2340" s="18" t="s">
        <v>429</v>
      </c>
      <c r="C2340" s="18" t="s">
        <v>570</v>
      </c>
    </row>
    <row r="2341" spans="1:3">
      <c r="A2341" s="18" t="s">
        <v>1275</v>
      </c>
      <c r="B2341" s="18" t="s">
        <v>426</v>
      </c>
      <c r="C2341" s="18" t="s">
        <v>430</v>
      </c>
    </row>
    <row r="2342" spans="1:3">
      <c r="A2342" s="18" t="s">
        <v>1275</v>
      </c>
      <c r="B2342" s="18" t="s">
        <v>550</v>
      </c>
      <c r="C2342" s="18" t="s">
        <v>551</v>
      </c>
    </row>
    <row r="2343" spans="1:3" ht="43.5">
      <c r="A2343" s="18" t="s">
        <v>1275</v>
      </c>
      <c r="B2343" s="18" t="s">
        <v>550</v>
      </c>
      <c r="C2343" s="65" t="s">
        <v>552</v>
      </c>
    </row>
    <row r="2344" spans="1:3">
      <c r="A2344" s="18" t="s">
        <v>1275</v>
      </c>
      <c r="B2344" s="18" t="s">
        <v>550</v>
      </c>
      <c r="C2344" s="18" t="s">
        <v>553</v>
      </c>
    </row>
    <row r="2345" spans="1:3" ht="29">
      <c r="A2345" s="18" t="s">
        <v>1275</v>
      </c>
      <c r="B2345" s="18" t="s">
        <v>550</v>
      </c>
      <c r="C2345" s="65" t="s">
        <v>554</v>
      </c>
    </row>
    <row r="2346" spans="1:3">
      <c r="A2346" s="18" t="s">
        <v>1275</v>
      </c>
      <c r="B2346" s="18" t="s">
        <v>426</v>
      </c>
      <c r="C2346" s="18" t="s">
        <v>555</v>
      </c>
    </row>
    <row r="2347" spans="1:3">
      <c r="A2347" s="18" t="s">
        <v>1275</v>
      </c>
      <c r="B2347" s="18" t="s">
        <v>457</v>
      </c>
      <c r="C2347" s="18" t="s">
        <v>486</v>
      </c>
    </row>
    <row r="2348" spans="1:3">
      <c r="A2348" s="18" t="s">
        <v>1275</v>
      </c>
      <c r="B2348" s="18" t="s">
        <v>428</v>
      </c>
      <c r="C2348" s="18" t="s">
        <v>1276</v>
      </c>
    </row>
    <row r="2349" spans="1:3">
      <c r="A2349" s="18" t="s">
        <v>1275</v>
      </c>
      <c r="B2349" s="18" t="s">
        <v>428</v>
      </c>
      <c r="C2349" s="18" t="s">
        <v>1277</v>
      </c>
    </row>
    <row r="2350" spans="1:3">
      <c r="A2350" s="18" t="s">
        <v>1275</v>
      </c>
      <c r="B2350" s="18" t="s">
        <v>428</v>
      </c>
      <c r="C2350" s="18" t="s">
        <v>1278</v>
      </c>
    </row>
    <row r="2351" spans="1:3">
      <c r="A2351" s="18" t="s">
        <v>1275</v>
      </c>
      <c r="B2351" s="18" t="s">
        <v>428</v>
      </c>
      <c r="C2351" s="18" t="s">
        <v>1279</v>
      </c>
    </row>
    <row r="2352" spans="1:3">
      <c r="A2352" s="18" t="s">
        <v>1275</v>
      </c>
      <c r="B2352" s="18" t="s">
        <v>428</v>
      </c>
      <c r="C2352" s="18" t="s">
        <v>1280</v>
      </c>
    </row>
    <row r="2353" spans="1:3">
      <c r="A2353" s="18" t="s">
        <v>1275</v>
      </c>
      <c r="B2353" s="18" t="s">
        <v>428</v>
      </c>
      <c r="C2353" s="18" t="s">
        <v>1281</v>
      </c>
    </row>
    <row r="2354" spans="1:3">
      <c r="A2354" s="18" t="s">
        <v>1275</v>
      </c>
      <c r="B2354" s="18" t="s">
        <v>428</v>
      </c>
      <c r="C2354" s="18" t="s">
        <v>1282</v>
      </c>
    </row>
    <row r="2355" spans="1:3">
      <c r="A2355" s="18" t="s">
        <v>1275</v>
      </c>
      <c r="B2355" s="18" t="s">
        <v>428</v>
      </c>
      <c r="C2355" s="18" t="s">
        <v>1283</v>
      </c>
    </row>
    <row r="2356" spans="1:3">
      <c r="A2356" s="18" t="s">
        <v>1275</v>
      </c>
      <c r="B2356" s="18" t="s">
        <v>428</v>
      </c>
      <c r="C2356" s="18" t="s">
        <v>1284</v>
      </c>
    </row>
    <row r="2357" spans="1:3">
      <c r="A2357" s="18" t="s">
        <v>1275</v>
      </c>
      <c r="B2357" s="18" t="s">
        <v>428</v>
      </c>
      <c r="C2357" s="18" t="s">
        <v>1285</v>
      </c>
    </row>
    <row r="2358" spans="1:3">
      <c r="A2358" s="18" t="s">
        <v>1275</v>
      </c>
      <c r="B2358" s="18" t="s">
        <v>428</v>
      </c>
      <c r="C2358" s="18" t="s">
        <v>1286</v>
      </c>
    </row>
    <row r="2359" spans="1:3">
      <c r="A2359" s="18" t="s">
        <v>1275</v>
      </c>
      <c r="B2359" s="18" t="s">
        <v>428</v>
      </c>
      <c r="C2359" s="18" t="s">
        <v>1287</v>
      </c>
    </row>
    <row r="2360" spans="1:3">
      <c r="A2360" s="18" t="s">
        <v>1275</v>
      </c>
      <c r="B2360" s="18" t="s">
        <v>428</v>
      </c>
      <c r="C2360" s="18" t="s">
        <v>1288</v>
      </c>
    </row>
    <row r="2361" spans="1:3">
      <c r="A2361" s="18" t="s">
        <v>1275</v>
      </c>
      <c r="B2361" s="18" t="s">
        <v>457</v>
      </c>
      <c r="C2361" s="18" t="s">
        <v>591</v>
      </c>
    </row>
    <row r="2362" spans="1:3">
      <c r="A2362" s="18" t="s">
        <v>1275</v>
      </c>
      <c r="B2362" s="18" t="s">
        <v>457</v>
      </c>
      <c r="C2362" s="18" t="s">
        <v>1289</v>
      </c>
    </row>
    <row r="2363" spans="1:3">
      <c r="A2363" s="18" t="s">
        <v>1275</v>
      </c>
      <c r="B2363" s="18" t="s">
        <v>457</v>
      </c>
      <c r="C2363" s="18" t="s">
        <v>487</v>
      </c>
    </row>
    <row r="2364" spans="1:3" ht="29">
      <c r="A2364" s="18" t="s">
        <v>1275</v>
      </c>
      <c r="B2364" s="18" t="s">
        <v>457</v>
      </c>
      <c r="C2364" s="65" t="s">
        <v>488</v>
      </c>
    </row>
    <row r="2365" spans="1:3">
      <c r="A2365" s="18" t="s">
        <v>1275</v>
      </c>
      <c r="B2365" s="18" t="s">
        <v>457</v>
      </c>
      <c r="C2365" s="18" t="s">
        <v>489</v>
      </c>
    </row>
    <row r="2366" spans="1:3" ht="29">
      <c r="A2366" s="18" t="s">
        <v>1275</v>
      </c>
      <c r="B2366" s="18" t="s">
        <v>457</v>
      </c>
      <c r="C2366" s="65" t="s">
        <v>490</v>
      </c>
    </row>
    <row r="2367" spans="1:3">
      <c r="A2367" s="18" t="s">
        <v>1275</v>
      </c>
      <c r="B2367" s="18" t="s">
        <v>457</v>
      </c>
      <c r="C2367" s="18" t="s">
        <v>492</v>
      </c>
    </row>
    <row r="2368" spans="1:3" ht="29">
      <c r="A2368" s="18" t="s">
        <v>1275</v>
      </c>
      <c r="B2368" s="18" t="s">
        <v>457</v>
      </c>
      <c r="C2368" s="65" t="s">
        <v>493</v>
      </c>
    </row>
    <row r="2369" spans="1:3">
      <c r="A2369" s="18" t="s">
        <v>1275</v>
      </c>
      <c r="B2369" s="18" t="s">
        <v>457</v>
      </c>
      <c r="C2369" s="18" t="s">
        <v>494</v>
      </c>
    </row>
    <row r="2370" spans="1:3" ht="29">
      <c r="A2370" s="18" t="s">
        <v>1275</v>
      </c>
      <c r="B2370" s="18" t="s">
        <v>457</v>
      </c>
      <c r="C2370" s="65" t="s">
        <v>495</v>
      </c>
    </row>
    <row r="2371" spans="1:3">
      <c r="A2371" s="18" t="s">
        <v>1275</v>
      </c>
      <c r="B2371" s="18" t="s">
        <v>457</v>
      </c>
      <c r="C2371" s="18" t="s">
        <v>496</v>
      </c>
    </row>
    <row r="2372" spans="1:3" ht="29">
      <c r="A2372" s="18" t="s">
        <v>1275</v>
      </c>
      <c r="B2372" s="18" t="s">
        <v>457</v>
      </c>
      <c r="C2372" s="65" t="s">
        <v>497</v>
      </c>
    </row>
    <row r="2373" spans="1:3">
      <c r="A2373" s="18" t="s">
        <v>1275</v>
      </c>
      <c r="B2373" s="18" t="s">
        <v>457</v>
      </c>
      <c r="C2373" s="18" t="s">
        <v>503</v>
      </c>
    </row>
    <row r="2374" spans="1:3" ht="29">
      <c r="A2374" s="18" t="s">
        <v>1275</v>
      </c>
      <c r="B2374" s="18" t="s">
        <v>457</v>
      </c>
      <c r="C2374" s="65" t="s">
        <v>504</v>
      </c>
    </row>
    <row r="2375" spans="1:3">
      <c r="A2375" s="18" t="s">
        <v>1275</v>
      </c>
      <c r="B2375" s="18" t="s">
        <v>457</v>
      </c>
      <c r="C2375" s="18" t="s">
        <v>929</v>
      </c>
    </row>
    <row r="2376" spans="1:3" ht="29">
      <c r="A2376" s="18" t="s">
        <v>1275</v>
      </c>
      <c r="B2376" s="18" t="s">
        <v>457</v>
      </c>
      <c r="C2376" s="65" t="s">
        <v>930</v>
      </c>
    </row>
    <row r="2377" spans="1:3">
      <c r="A2377" s="18" t="s">
        <v>1275</v>
      </c>
      <c r="B2377" s="18" t="s">
        <v>457</v>
      </c>
      <c r="C2377" s="18" t="s">
        <v>574</v>
      </c>
    </row>
    <row r="2378" spans="1:3">
      <c r="A2378" s="18" t="s">
        <v>1290</v>
      </c>
      <c r="B2378" s="18" t="s">
        <v>426</v>
      </c>
      <c r="C2378" s="18" t="s">
        <v>458</v>
      </c>
    </row>
    <row r="2379" spans="1:3">
      <c r="A2379" s="18" t="s">
        <v>1290</v>
      </c>
      <c r="B2379" s="18" t="s">
        <v>425</v>
      </c>
      <c r="C2379" s="18" t="s">
        <v>491</v>
      </c>
    </row>
    <row r="2380" spans="1:3">
      <c r="A2380" s="18" t="s">
        <v>1290</v>
      </c>
      <c r="B2380" s="18" t="s">
        <v>425</v>
      </c>
      <c r="C2380" s="18" t="s">
        <v>672</v>
      </c>
    </row>
    <row r="2381" spans="1:3">
      <c r="A2381" s="18" t="s">
        <v>1291</v>
      </c>
      <c r="B2381" s="18" t="s">
        <v>426</v>
      </c>
      <c r="C2381" s="18" t="s">
        <v>459</v>
      </c>
    </row>
    <row r="2382" spans="1:3">
      <c r="A2382" s="18" t="s">
        <v>1291</v>
      </c>
      <c r="B2382" s="18" t="s">
        <v>426</v>
      </c>
      <c r="C2382" s="18" t="s">
        <v>460</v>
      </c>
    </row>
    <row r="2383" spans="1:3">
      <c r="A2383" s="18" t="s">
        <v>1292</v>
      </c>
      <c r="B2383" s="18" t="s">
        <v>426</v>
      </c>
      <c r="C2383" s="18" t="s">
        <v>451</v>
      </c>
    </row>
    <row r="2384" spans="1:3">
      <c r="A2384" s="18" t="s">
        <v>1292</v>
      </c>
      <c r="B2384" s="18" t="s">
        <v>473</v>
      </c>
      <c r="C2384" s="18" t="s">
        <v>1293</v>
      </c>
    </row>
    <row r="2385" spans="1:3">
      <c r="A2385" s="18" t="s">
        <v>1292</v>
      </c>
      <c r="B2385" s="18" t="s">
        <v>473</v>
      </c>
      <c r="C2385" s="18" t="s">
        <v>575</v>
      </c>
    </row>
    <row r="2386" spans="1:3">
      <c r="A2386" s="18" t="s">
        <v>1292</v>
      </c>
      <c r="B2386" s="18" t="s">
        <v>473</v>
      </c>
      <c r="C2386" s="18" t="s">
        <v>474</v>
      </c>
    </row>
    <row r="2387" spans="1:3">
      <c r="A2387" s="18" t="s">
        <v>1292</v>
      </c>
      <c r="B2387" s="18" t="s">
        <v>473</v>
      </c>
      <c r="C2387" s="18" t="s">
        <v>516</v>
      </c>
    </row>
    <row r="2388" spans="1:3">
      <c r="A2388" s="18" t="s">
        <v>1292</v>
      </c>
      <c r="B2388" s="18" t="s">
        <v>426</v>
      </c>
      <c r="C2388" s="18" t="s">
        <v>498</v>
      </c>
    </row>
    <row r="2389" spans="1:3">
      <c r="A2389" s="18" t="s">
        <v>1294</v>
      </c>
      <c r="B2389" s="18" t="s">
        <v>426</v>
      </c>
      <c r="C2389" s="18" t="s">
        <v>431</v>
      </c>
    </row>
    <row r="2390" spans="1:3">
      <c r="A2390" s="18" t="s">
        <v>1295</v>
      </c>
      <c r="B2390" s="18" t="s">
        <v>426</v>
      </c>
      <c r="C2390" s="18" t="s">
        <v>452</v>
      </c>
    </row>
    <row r="2391" spans="1:3">
      <c r="A2391" s="18" t="s">
        <v>1296</v>
      </c>
      <c r="B2391" s="18" t="s">
        <v>426</v>
      </c>
      <c r="C2391" s="18" t="s">
        <v>546</v>
      </c>
    </row>
    <row r="2392" spans="1:3">
      <c r="A2392" s="18" t="s">
        <v>1296</v>
      </c>
      <c r="B2392" s="18" t="s">
        <v>465</v>
      </c>
      <c r="C2392" s="18" t="s">
        <v>1297</v>
      </c>
    </row>
    <row r="2393" spans="1:3">
      <c r="A2393" s="18" t="s">
        <v>1296</v>
      </c>
      <c r="B2393" s="18" t="s">
        <v>426</v>
      </c>
      <c r="C2393" s="18" t="s">
        <v>466</v>
      </c>
    </row>
    <row r="2394" spans="1:3">
      <c r="A2394" s="18" t="s">
        <v>1296</v>
      </c>
      <c r="B2394" s="18" t="s">
        <v>426</v>
      </c>
      <c r="C2394" s="18" t="s">
        <v>453</v>
      </c>
    </row>
    <row r="2395" spans="1:3">
      <c r="A2395" s="18" t="s">
        <v>1298</v>
      </c>
      <c r="B2395" s="18" t="s">
        <v>426</v>
      </c>
      <c r="C2395" s="18" t="s">
        <v>451</v>
      </c>
    </row>
    <row r="2396" spans="1:3">
      <c r="A2396" s="18" t="s">
        <v>1298</v>
      </c>
      <c r="B2396" s="18" t="s">
        <v>473</v>
      </c>
      <c r="C2396" s="18" t="s">
        <v>1299</v>
      </c>
    </row>
    <row r="2397" spans="1:3">
      <c r="A2397" s="18" t="s">
        <v>1298</v>
      </c>
      <c r="B2397" s="18" t="s">
        <v>473</v>
      </c>
      <c r="C2397" s="18" t="s">
        <v>1300</v>
      </c>
    </row>
    <row r="2398" spans="1:3">
      <c r="A2398" s="18" t="s">
        <v>1298</v>
      </c>
      <c r="B2398" s="18" t="s">
        <v>473</v>
      </c>
      <c r="C2398" s="18" t="s">
        <v>474</v>
      </c>
    </row>
    <row r="2399" spans="1:3">
      <c r="A2399" s="18" t="s">
        <v>1298</v>
      </c>
      <c r="B2399" s="18" t="s">
        <v>473</v>
      </c>
      <c r="C2399" s="18" t="s">
        <v>516</v>
      </c>
    </row>
    <row r="2400" spans="1:3">
      <c r="A2400" s="18" t="s">
        <v>1298</v>
      </c>
      <c r="B2400" s="18" t="s">
        <v>426</v>
      </c>
      <c r="C2400" s="18" t="s">
        <v>498</v>
      </c>
    </row>
    <row r="2401" spans="1:3">
      <c r="A2401" s="18" t="s">
        <v>1301</v>
      </c>
      <c r="B2401" s="18" t="s">
        <v>426</v>
      </c>
      <c r="C2401" s="18" t="s">
        <v>431</v>
      </c>
    </row>
    <row r="2402" spans="1:3">
      <c r="A2402" s="18" t="s">
        <v>1302</v>
      </c>
      <c r="B2402" s="18" t="s">
        <v>426</v>
      </c>
      <c r="C2402" s="18" t="s">
        <v>452</v>
      </c>
    </row>
    <row r="2403" spans="1:3">
      <c r="A2403" s="18" t="s">
        <v>1303</v>
      </c>
      <c r="B2403" s="18" t="s">
        <v>426</v>
      </c>
      <c r="C2403" s="18" t="s">
        <v>546</v>
      </c>
    </row>
    <row r="2404" spans="1:3">
      <c r="A2404" s="18" t="s">
        <v>1303</v>
      </c>
      <c r="B2404" s="18" t="s">
        <v>465</v>
      </c>
      <c r="C2404" s="18" t="s">
        <v>1304</v>
      </c>
    </row>
    <row r="2405" spans="1:3">
      <c r="A2405" s="18" t="s">
        <v>1303</v>
      </c>
      <c r="B2405" s="18" t="s">
        <v>426</v>
      </c>
      <c r="C2405" s="18" t="s">
        <v>466</v>
      </c>
    </row>
    <row r="2406" spans="1:3">
      <c r="A2406" s="18" t="s">
        <v>1303</v>
      </c>
      <c r="B2406" s="18" t="s">
        <v>426</v>
      </c>
      <c r="C2406" s="18" t="s">
        <v>453</v>
      </c>
    </row>
    <row r="2407" spans="1:3">
      <c r="A2407" s="18" t="s">
        <v>1305</v>
      </c>
      <c r="B2407" s="18" t="s">
        <v>426</v>
      </c>
      <c r="C2407" s="18" t="s">
        <v>451</v>
      </c>
    </row>
    <row r="2408" spans="1:3">
      <c r="A2408" s="18" t="s">
        <v>1305</v>
      </c>
      <c r="B2408" s="18" t="s">
        <v>473</v>
      </c>
      <c r="C2408" s="18" t="s">
        <v>1306</v>
      </c>
    </row>
    <row r="2409" spans="1:3">
      <c r="A2409" s="18" t="s">
        <v>1305</v>
      </c>
      <c r="B2409" s="18" t="s">
        <v>473</v>
      </c>
      <c r="C2409" s="18" t="s">
        <v>1307</v>
      </c>
    </row>
    <row r="2410" spans="1:3">
      <c r="A2410" s="18" t="s">
        <v>1305</v>
      </c>
      <c r="B2410" s="18" t="s">
        <v>473</v>
      </c>
      <c r="C2410" s="18" t="s">
        <v>474</v>
      </c>
    </row>
    <row r="2411" spans="1:3">
      <c r="A2411" s="18" t="s">
        <v>1305</v>
      </c>
      <c r="B2411" s="18" t="s">
        <v>473</v>
      </c>
      <c r="C2411" s="18" t="s">
        <v>516</v>
      </c>
    </row>
    <row r="2412" spans="1:3">
      <c r="A2412" s="18" t="s">
        <v>1305</v>
      </c>
      <c r="B2412" s="18" t="s">
        <v>426</v>
      </c>
      <c r="C2412" s="18" t="s">
        <v>498</v>
      </c>
    </row>
    <row r="2413" spans="1:3">
      <c r="A2413" s="18" t="s">
        <v>1308</v>
      </c>
      <c r="B2413" s="18" t="s">
        <v>426</v>
      </c>
      <c r="C2413" s="18" t="s">
        <v>431</v>
      </c>
    </row>
    <row r="2414" spans="1:3">
      <c r="A2414" s="18" t="s">
        <v>1309</v>
      </c>
      <c r="B2414" s="18" t="s">
        <v>426</v>
      </c>
      <c r="C2414" s="18" t="s">
        <v>452</v>
      </c>
    </row>
    <row r="2415" spans="1:3">
      <c r="A2415" s="18" t="s">
        <v>1310</v>
      </c>
      <c r="B2415" s="18" t="s">
        <v>426</v>
      </c>
      <c r="C2415" s="18" t="s">
        <v>546</v>
      </c>
    </row>
    <row r="2416" spans="1:3">
      <c r="A2416" s="18" t="s">
        <v>1310</v>
      </c>
      <c r="B2416" s="18" t="s">
        <v>465</v>
      </c>
      <c r="C2416" s="18" t="s">
        <v>1311</v>
      </c>
    </row>
    <row r="2417" spans="1:3">
      <c r="A2417" s="18" t="s">
        <v>1312</v>
      </c>
      <c r="B2417" s="18" t="s">
        <v>426</v>
      </c>
      <c r="C2417" s="18" t="s">
        <v>466</v>
      </c>
    </row>
    <row r="2418" spans="1:3">
      <c r="A2418" s="18" t="s">
        <v>1312</v>
      </c>
      <c r="B2418" s="18" t="s">
        <v>426</v>
      </c>
      <c r="C2418" s="18" t="s">
        <v>453</v>
      </c>
    </row>
    <row r="2419" spans="1:3">
      <c r="A2419" s="18" t="s">
        <v>1313</v>
      </c>
      <c r="B2419" s="18" t="s">
        <v>426</v>
      </c>
      <c r="C2419" s="18" t="s">
        <v>451</v>
      </c>
    </row>
    <row r="2420" spans="1:3">
      <c r="A2420" s="18" t="s">
        <v>1313</v>
      </c>
      <c r="B2420" s="18" t="s">
        <v>473</v>
      </c>
      <c r="C2420" s="18" t="s">
        <v>1314</v>
      </c>
    </row>
    <row r="2421" spans="1:3">
      <c r="A2421" s="18" t="s">
        <v>1313</v>
      </c>
      <c r="B2421" s="18" t="s">
        <v>473</v>
      </c>
      <c r="C2421" s="18" t="s">
        <v>1315</v>
      </c>
    </row>
    <row r="2422" spans="1:3">
      <c r="A2422" s="18" t="s">
        <v>1313</v>
      </c>
      <c r="B2422" s="18" t="s">
        <v>473</v>
      </c>
      <c r="C2422" s="18" t="s">
        <v>1316</v>
      </c>
    </row>
    <row r="2423" spans="1:3">
      <c r="A2423" s="18" t="s">
        <v>1313</v>
      </c>
      <c r="B2423" s="18" t="s">
        <v>473</v>
      </c>
      <c r="C2423" s="18" t="s">
        <v>516</v>
      </c>
    </row>
    <row r="2424" spans="1:3">
      <c r="A2424" s="18" t="s">
        <v>1313</v>
      </c>
      <c r="B2424" s="18" t="s">
        <v>426</v>
      </c>
      <c r="C2424" s="18" t="s">
        <v>498</v>
      </c>
    </row>
    <row r="2425" spans="1:3">
      <c r="A2425" s="18" t="s">
        <v>1317</v>
      </c>
      <c r="B2425" s="18" t="s">
        <v>426</v>
      </c>
      <c r="C2425" s="18" t="s">
        <v>431</v>
      </c>
    </row>
    <row r="2426" spans="1:3">
      <c r="A2426" s="18" t="s">
        <v>1318</v>
      </c>
      <c r="B2426" s="18" t="s">
        <v>426</v>
      </c>
      <c r="C2426" s="18" t="s">
        <v>452</v>
      </c>
    </row>
    <row r="2427" spans="1:3">
      <c r="A2427" s="18" t="s">
        <v>1319</v>
      </c>
      <c r="B2427" s="18" t="s">
        <v>426</v>
      </c>
      <c r="C2427" s="18" t="s">
        <v>546</v>
      </c>
    </row>
    <row r="2428" spans="1:3">
      <c r="A2428" s="18" t="s">
        <v>1319</v>
      </c>
      <c r="B2428" s="18" t="s">
        <v>465</v>
      </c>
      <c r="C2428" s="18" t="s">
        <v>1320</v>
      </c>
    </row>
    <row r="2429" spans="1:3">
      <c r="A2429" s="18" t="s">
        <v>1319</v>
      </c>
      <c r="B2429" s="18" t="s">
        <v>426</v>
      </c>
      <c r="C2429" s="18" t="s">
        <v>466</v>
      </c>
    </row>
    <row r="2430" spans="1:3">
      <c r="A2430" s="18" t="s">
        <v>1319</v>
      </c>
      <c r="B2430" s="18" t="s">
        <v>426</v>
      </c>
      <c r="C2430" s="18" t="s">
        <v>453</v>
      </c>
    </row>
    <row r="2431" spans="1:3">
      <c r="A2431" s="18" t="s">
        <v>1321</v>
      </c>
      <c r="B2431" s="18" t="s">
        <v>426</v>
      </c>
      <c r="C2431" s="18" t="s">
        <v>451</v>
      </c>
    </row>
    <row r="2432" spans="1:3">
      <c r="A2432" s="18" t="s">
        <v>1321</v>
      </c>
      <c r="B2432" s="18" t="s">
        <v>473</v>
      </c>
      <c r="C2432" s="18" t="s">
        <v>1322</v>
      </c>
    </row>
    <row r="2433" spans="1:3">
      <c r="A2433" s="18" t="s">
        <v>1321</v>
      </c>
      <c r="B2433" s="18" t="s">
        <v>473</v>
      </c>
      <c r="C2433" s="18" t="s">
        <v>1323</v>
      </c>
    </row>
    <row r="2434" spans="1:3">
      <c r="A2434" s="18" t="s">
        <v>1321</v>
      </c>
      <c r="B2434" s="18" t="s">
        <v>473</v>
      </c>
      <c r="C2434" s="18" t="s">
        <v>1324</v>
      </c>
    </row>
    <row r="2435" spans="1:3">
      <c r="A2435" s="18" t="s">
        <v>1321</v>
      </c>
      <c r="B2435" s="18" t="s">
        <v>473</v>
      </c>
      <c r="C2435" s="18" t="s">
        <v>516</v>
      </c>
    </row>
    <row r="2436" spans="1:3">
      <c r="A2436" s="18" t="s">
        <v>1321</v>
      </c>
      <c r="B2436" s="18" t="s">
        <v>426</v>
      </c>
      <c r="C2436" s="18" t="s">
        <v>498</v>
      </c>
    </row>
    <row r="2437" spans="1:3">
      <c r="A2437" s="18" t="s">
        <v>1325</v>
      </c>
      <c r="B2437" s="18" t="s">
        <v>426</v>
      </c>
      <c r="C2437" s="18" t="s">
        <v>431</v>
      </c>
    </row>
    <row r="2438" spans="1:3">
      <c r="A2438" s="18" t="s">
        <v>1326</v>
      </c>
      <c r="B2438" s="18" t="s">
        <v>426</v>
      </c>
      <c r="C2438" s="18" t="s">
        <v>452</v>
      </c>
    </row>
    <row r="2439" spans="1:3">
      <c r="A2439" s="18" t="s">
        <v>1327</v>
      </c>
      <c r="B2439" s="18" t="s">
        <v>426</v>
      </c>
      <c r="C2439" s="18" t="s">
        <v>546</v>
      </c>
    </row>
    <row r="2440" spans="1:3">
      <c r="A2440" s="18" t="s">
        <v>1327</v>
      </c>
      <c r="B2440" s="18" t="s">
        <v>465</v>
      </c>
      <c r="C2440" s="18" t="s">
        <v>1320</v>
      </c>
    </row>
    <row r="2441" spans="1:3">
      <c r="A2441" s="18" t="s">
        <v>1327</v>
      </c>
      <c r="B2441" s="18" t="s">
        <v>426</v>
      </c>
      <c r="C2441" s="18" t="s">
        <v>466</v>
      </c>
    </row>
    <row r="2442" spans="1:3">
      <c r="A2442" s="18" t="s">
        <v>1327</v>
      </c>
      <c r="B2442" s="18" t="s">
        <v>426</v>
      </c>
      <c r="C2442" s="18" t="s">
        <v>453</v>
      </c>
    </row>
    <row r="2443" spans="1:3">
      <c r="A2443" s="18" t="s">
        <v>1328</v>
      </c>
      <c r="B2443" s="18" t="s">
        <v>426</v>
      </c>
      <c r="C2443" s="18" t="s">
        <v>451</v>
      </c>
    </row>
    <row r="2444" spans="1:3">
      <c r="A2444" s="18" t="s">
        <v>1328</v>
      </c>
      <c r="B2444" s="18" t="s">
        <v>473</v>
      </c>
      <c r="C2444" s="18" t="s">
        <v>1329</v>
      </c>
    </row>
    <row r="2445" spans="1:3">
      <c r="A2445" s="18" t="s">
        <v>1328</v>
      </c>
      <c r="B2445" s="18" t="s">
        <v>473</v>
      </c>
      <c r="C2445" s="18" t="s">
        <v>1330</v>
      </c>
    </row>
    <row r="2446" spans="1:3">
      <c r="A2446" s="18" t="s">
        <v>1328</v>
      </c>
      <c r="B2446" s="18" t="s">
        <v>473</v>
      </c>
      <c r="C2446" s="18" t="s">
        <v>1331</v>
      </c>
    </row>
    <row r="2447" spans="1:3">
      <c r="A2447" s="18" t="s">
        <v>1328</v>
      </c>
      <c r="B2447" s="18" t="s">
        <v>473</v>
      </c>
      <c r="C2447" s="18" t="s">
        <v>516</v>
      </c>
    </row>
    <row r="2448" spans="1:3">
      <c r="A2448" s="18" t="s">
        <v>1328</v>
      </c>
      <c r="B2448" s="18" t="s">
        <v>426</v>
      </c>
      <c r="C2448" s="18" t="s">
        <v>498</v>
      </c>
    </row>
    <row r="2449" spans="1:3">
      <c r="A2449" s="18" t="s">
        <v>1332</v>
      </c>
      <c r="B2449" s="18" t="s">
        <v>426</v>
      </c>
      <c r="C2449" s="18" t="s">
        <v>431</v>
      </c>
    </row>
    <row r="2450" spans="1:3">
      <c r="A2450" s="18" t="s">
        <v>1333</v>
      </c>
      <c r="B2450" s="18" t="s">
        <v>426</v>
      </c>
      <c r="C2450" s="18" t="s">
        <v>452</v>
      </c>
    </row>
    <row r="2451" spans="1:3">
      <c r="A2451" s="18" t="s">
        <v>1334</v>
      </c>
      <c r="B2451" s="18" t="s">
        <v>426</v>
      </c>
      <c r="C2451" s="18" t="s">
        <v>546</v>
      </c>
    </row>
    <row r="2452" spans="1:3">
      <c r="A2452" s="18" t="s">
        <v>1334</v>
      </c>
      <c r="B2452" s="18" t="s">
        <v>465</v>
      </c>
      <c r="C2452" s="18" t="s">
        <v>1320</v>
      </c>
    </row>
    <row r="2453" spans="1:3">
      <c r="A2453" s="18" t="s">
        <v>1334</v>
      </c>
      <c r="B2453" s="18" t="s">
        <v>426</v>
      </c>
      <c r="C2453" s="18" t="s">
        <v>466</v>
      </c>
    </row>
    <row r="2454" spans="1:3">
      <c r="A2454" s="18" t="s">
        <v>1334</v>
      </c>
      <c r="B2454" s="18" t="s">
        <v>426</v>
      </c>
      <c r="C2454" s="18" t="s">
        <v>453</v>
      </c>
    </row>
    <row r="2455" spans="1:3">
      <c r="A2455" s="18" t="s">
        <v>1335</v>
      </c>
      <c r="B2455" s="18" t="s">
        <v>426</v>
      </c>
      <c r="C2455" s="18" t="s">
        <v>451</v>
      </c>
    </row>
    <row r="2456" spans="1:3">
      <c r="A2456" s="18" t="s">
        <v>1335</v>
      </c>
      <c r="B2456" s="18" t="s">
        <v>473</v>
      </c>
      <c r="C2456" s="18" t="s">
        <v>1336</v>
      </c>
    </row>
    <row r="2457" spans="1:3">
      <c r="A2457" s="18" t="s">
        <v>1335</v>
      </c>
      <c r="B2457" s="18" t="s">
        <v>473</v>
      </c>
      <c r="C2457" s="18" t="s">
        <v>1337</v>
      </c>
    </row>
    <row r="2458" spans="1:3">
      <c r="A2458" s="18" t="s">
        <v>1335</v>
      </c>
      <c r="B2458" s="18" t="s">
        <v>473</v>
      </c>
      <c r="C2458" s="18" t="s">
        <v>1338</v>
      </c>
    </row>
    <row r="2459" spans="1:3">
      <c r="A2459" s="18" t="s">
        <v>1335</v>
      </c>
      <c r="B2459" s="18" t="s">
        <v>473</v>
      </c>
      <c r="C2459" s="18" t="s">
        <v>516</v>
      </c>
    </row>
    <row r="2460" spans="1:3">
      <c r="A2460" s="18" t="s">
        <v>1335</v>
      </c>
      <c r="B2460" s="18" t="s">
        <v>426</v>
      </c>
      <c r="C2460" s="18" t="s">
        <v>498</v>
      </c>
    </row>
    <row r="2461" spans="1:3">
      <c r="A2461" s="18" t="s">
        <v>1339</v>
      </c>
      <c r="B2461" s="18" t="s">
        <v>426</v>
      </c>
      <c r="C2461" s="18" t="s">
        <v>431</v>
      </c>
    </row>
    <row r="2462" spans="1:3">
      <c r="A2462" s="18" t="s">
        <v>1340</v>
      </c>
      <c r="B2462" s="18" t="s">
        <v>426</v>
      </c>
      <c r="C2462" s="18" t="s">
        <v>452</v>
      </c>
    </row>
    <row r="2463" spans="1:3">
      <c r="A2463" s="18" t="s">
        <v>1341</v>
      </c>
      <c r="B2463" s="18" t="s">
        <v>426</v>
      </c>
      <c r="C2463" s="18" t="s">
        <v>546</v>
      </c>
    </row>
    <row r="2464" spans="1:3">
      <c r="A2464" s="18" t="s">
        <v>1341</v>
      </c>
      <c r="B2464" s="18" t="s">
        <v>465</v>
      </c>
      <c r="C2464" s="18" t="s">
        <v>1342</v>
      </c>
    </row>
    <row r="2465" spans="1:3">
      <c r="A2465" s="18" t="s">
        <v>1341</v>
      </c>
      <c r="B2465" s="18" t="s">
        <v>426</v>
      </c>
      <c r="C2465" s="18" t="s">
        <v>466</v>
      </c>
    </row>
    <row r="2466" spans="1:3">
      <c r="A2466" s="18" t="s">
        <v>1341</v>
      </c>
      <c r="B2466" s="18" t="s">
        <v>426</v>
      </c>
      <c r="C2466" s="18" t="s">
        <v>453</v>
      </c>
    </row>
    <row r="2467" spans="1:3">
      <c r="A2467" s="18" t="s">
        <v>1343</v>
      </c>
      <c r="B2467" s="18" t="s">
        <v>426</v>
      </c>
      <c r="C2467" s="18" t="s">
        <v>451</v>
      </c>
    </row>
    <row r="2468" spans="1:3">
      <c r="A2468" s="18" t="s">
        <v>1343</v>
      </c>
      <c r="B2468" s="18" t="s">
        <v>473</v>
      </c>
      <c r="C2468" s="18" t="s">
        <v>1344</v>
      </c>
    </row>
    <row r="2469" spans="1:3">
      <c r="A2469" s="18" t="s">
        <v>1343</v>
      </c>
      <c r="B2469" s="18" t="s">
        <v>473</v>
      </c>
      <c r="C2469" s="18" t="s">
        <v>1345</v>
      </c>
    </row>
    <row r="2470" spans="1:3">
      <c r="A2470" s="18" t="s">
        <v>1343</v>
      </c>
      <c r="B2470" s="18" t="s">
        <v>473</v>
      </c>
      <c r="C2470" s="18" t="s">
        <v>1346</v>
      </c>
    </row>
    <row r="2471" spans="1:3">
      <c r="A2471" s="18" t="s">
        <v>1343</v>
      </c>
      <c r="B2471" s="18" t="s">
        <v>473</v>
      </c>
      <c r="C2471" s="18" t="s">
        <v>516</v>
      </c>
    </row>
    <row r="2472" spans="1:3">
      <c r="A2472" s="18" t="s">
        <v>1343</v>
      </c>
      <c r="B2472" s="18" t="s">
        <v>426</v>
      </c>
      <c r="C2472" s="18" t="s">
        <v>498</v>
      </c>
    </row>
    <row r="2473" spans="1:3">
      <c r="A2473" s="18" t="s">
        <v>1347</v>
      </c>
      <c r="B2473" s="18" t="s">
        <v>426</v>
      </c>
      <c r="C2473" s="18" t="s">
        <v>431</v>
      </c>
    </row>
    <row r="2474" spans="1:3">
      <c r="A2474" s="18" t="s">
        <v>1348</v>
      </c>
      <c r="B2474" s="18" t="s">
        <v>426</v>
      </c>
      <c r="C2474" s="18" t="s">
        <v>452</v>
      </c>
    </row>
    <row r="2475" spans="1:3">
      <c r="A2475" s="18" t="s">
        <v>1349</v>
      </c>
      <c r="B2475" s="18" t="s">
        <v>426</v>
      </c>
      <c r="C2475" s="18" t="s">
        <v>546</v>
      </c>
    </row>
    <row r="2476" spans="1:3">
      <c r="A2476" s="18" t="s">
        <v>1349</v>
      </c>
      <c r="B2476" s="18" t="s">
        <v>465</v>
      </c>
      <c r="C2476" s="18" t="s">
        <v>1342</v>
      </c>
    </row>
    <row r="2477" spans="1:3">
      <c r="A2477" s="18" t="s">
        <v>1349</v>
      </c>
      <c r="B2477" s="18" t="s">
        <v>426</v>
      </c>
      <c r="C2477" s="18" t="s">
        <v>466</v>
      </c>
    </row>
    <row r="2478" spans="1:3">
      <c r="A2478" s="18" t="s">
        <v>1349</v>
      </c>
      <c r="B2478" s="18" t="s">
        <v>426</v>
      </c>
      <c r="C2478" s="18" t="s">
        <v>453</v>
      </c>
    </row>
    <row r="2479" spans="1:3">
      <c r="A2479" s="18" t="s">
        <v>1351</v>
      </c>
      <c r="B2479" s="18" t="s">
        <v>426</v>
      </c>
      <c r="C2479" s="18" t="s">
        <v>451</v>
      </c>
    </row>
    <row r="2480" spans="1:3">
      <c r="A2480" s="18" t="s">
        <v>1351</v>
      </c>
      <c r="B2480" s="18" t="s">
        <v>428</v>
      </c>
      <c r="C2480" s="18" t="s">
        <v>1352</v>
      </c>
    </row>
    <row r="2481" spans="1:3">
      <c r="A2481" s="18" t="s">
        <v>1351</v>
      </c>
      <c r="B2481" s="18" t="s">
        <v>473</v>
      </c>
      <c r="C2481" s="18" t="s">
        <v>1353</v>
      </c>
    </row>
    <row r="2482" spans="1:3">
      <c r="A2482" s="18" t="s">
        <v>1351</v>
      </c>
      <c r="B2482" s="18" t="s">
        <v>473</v>
      </c>
      <c r="C2482" s="18" t="s">
        <v>575</v>
      </c>
    </row>
    <row r="2483" spans="1:3">
      <c r="A2483" s="18" t="s">
        <v>1351</v>
      </c>
      <c r="B2483" s="18" t="s">
        <v>473</v>
      </c>
      <c r="C2483" s="18" t="s">
        <v>474</v>
      </c>
    </row>
    <row r="2484" spans="1:3">
      <c r="A2484" s="18" t="s">
        <v>1351</v>
      </c>
      <c r="B2484" s="18" t="s">
        <v>473</v>
      </c>
      <c r="C2484" s="18" t="s">
        <v>516</v>
      </c>
    </row>
    <row r="2485" spans="1:3">
      <c r="A2485" s="18" t="s">
        <v>1351</v>
      </c>
      <c r="B2485" s="18" t="s">
        <v>426</v>
      </c>
      <c r="C2485" s="18" t="s">
        <v>498</v>
      </c>
    </row>
    <row r="2486" spans="1:3">
      <c r="A2486" s="18" t="s">
        <v>1354</v>
      </c>
      <c r="B2486" s="18" t="s">
        <v>426</v>
      </c>
      <c r="C2486" s="18" t="s">
        <v>431</v>
      </c>
    </row>
    <row r="2487" spans="1:3">
      <c r="A2487" s="18" t="s">
        <v>1355</v>
      </c>
      <c r="B2487" s="18" t="s">
        <v>426</v>
      </c>
      <c r="C2487" s="18" t="s">
        <v>452</v>
      </c>
    </row>
    <row r="2488" spans="1:3">
      <c r="A2488" s="18" t="s">
        <v>1356</v>
      </c>
      <c r="B2488" s="18" t="s">
        <v>426</v>
      </c>
      <c r="C2488" s="18" t="s">
        <v>546</v>
      </c>
    </row>
    <row r="2489" spans="1:3">
      <c r="A2489" s="18" t="s">
        <v>1356</v>
      </c>
      <c r="B2489" s="18" t="s">
        <v>465</v>
      </c>
      <c r="C2489" s="18" t="s">
        <v>1357</v>
      </c>
    </row>
    <row r="2490" spans="1:3">
      <c r="A2490" s="18" t="s">
        <v>1356</v>
      </c>
      <c r="B2490" s="18" t="s">
        <v>426</v>
      </c>
      <c r="C2490" s="18" t="s">
        <v>466</v>
      </c>
    </row>
    <row r="2491" spans="1:3">
      <c r="A2491" s="18" t="s">
        <v>1356</v>
      </c>
      <c r="B2491" s="18" t="s">
        <v>426</v>
      </c>
      <c r="C2491" s="18" t="s">
        <v>453</v>
      </c>
    </row>
    <row r="2492" spans="1:3">
      <c r="A2492" s="18" t="s">
        <v>1358</v>
      </c>
      <c r="B2492" s="18" t="s">
        <v>426</v>
      </c>
      <c r="C2492" s="18" t="s">
        <v>451</v>
      </c>
    </row>
    <row r="2493" spans="1:3">
      <c r="A2493" s="18" t="s">
        <v>1358</v>
      </c>
      <c r="B2493" s="18" t="s">
        <v>428</v>
      </c>
      <c r="C2493" s="18" t="s">
        <v>1359</v>
      </c>
    </row>
    <row r="2494" spans="1:3">
      <c r="A2494" s="18" t="s">
        <v>1358</v>
      </c>
      <c r="B2494" s="18" t="s">
        <v>473</v>
      </c>
      <c r="C2494" s="18" t="s">
        <v>1353</v>
      </c>
    </row>
    <row r="2495" spans="1:3">
      <c r="A2495" s="18" t="s">
        <v>1358</v>
      </c>
      <c r="B2495" s="18" t="s">
        <v>473</v>
      </c>
      <c r="C2495" s="18" t="s">
        <v>575</v>
      </c>
    </row>
    <row r="2496" spans="1:3">
      <c r="A2496" s="18" t="s">
        <v>1358</v>
      </c>
      <c r="B2496" s="18" t="s">
        <v>473</v>
      </c>
      <c r="C2496" s="18" t="s">
        <v>474</v>
      </c>
    </row>
    <row r="2497" spans="1:3">
      <c r="A2497" s="18" t="s">
        <v>1358</v>
      </c>
      <c r="B2497" s="18" t="s">
        <v>473</v>
      </c>
      <c r="C2497" s="18" t="s">
        <v>516</v>
      </c>
    </row>
    <row r="2498" spans="1:3">
      <c r="A2498" s="18" t="s">
        <v>1358</v>
      </c>
      <c r="B2498" s="18" t="s">
        <v>426</v>
      </c>
      <c r="C2498" s="18" t="s">
        <v>498</v>
      </c>
    </row>
    <row r="2499" spans="1:3">
      <c r="A2499" s="18" t="s">
        <v>1360</v>
      </c>
      <c r="B2499" s="18" t="s">
        <v>426</v>
      </c>
      <c r="C2499" s="18" t="s">
        <v>431</v>
      </c>
    </row>
    <row r="2500" spans="1:3">
      <c r="A2500" s="18" t="s">
        <v>1361</v>
      </c>
      <c r="B2500" s="18" t="s">
        <v>426</v>
      </c>
      <c r="C2500" s="18" t="s">
        <v>452</v>
      </c>
    </row>
    <row r="2501" spans="1:3">
      <c r="A2501" s="18" t="s">
        <v>1362</v>
      </c>
      <c r="B2501" s="18" t="s">
        <v>426</v>
      </c>
      <c r="C2501" s="18" t="s">
        <v>546</v>
      </c>
    </row>
    <row r="2502" spans="1:3">
      <c r="A2502" s="18" t="s">
        <v>1362</v>
      </c>
      <c r="B2502" s="18" t="s">
        <v>465</v>
      </c>
      <c r="C2502" s="18" t="s">
        <v>1363</v>
      </c>
    </row>
    <row r="2503" spans="1:3">
      <c r="A2503" s="18" t="s">
        <v>1364</v>
      </c>
      <c r="B2503" s="18" t="s">
        <v>426</v>
      </c>
      <c r="C2503" s="18" t="s">
        <v>466</v>
      </c>
    </row>
    <row r="2504" spans="1:3">
      <c r="A2504" s="18" t="s">
        <v>1364</v>
      </c>
      <c r="B2504" s="18" t="s">
        <v>426</v>
      </c>
      <c r="C2504" s="18" t="s">
        <v>453</v>
      </c>
    </row>
    <row r="2505" spans="1:3">
      <c r="A2505" s="18" t="s">
        <v>1365</v>
      </c>
      <c r="B2505" s="18" t="s">
        <v>426</v>
      </c>
      <c r="C2505" s="18" t="s">
        <v>454</v>
      </c>
    </row>
    <row r="2506" spans="1:3" ht="29">
      <c r="A2506" s="18" t="s">
        <v>1365</v>
      </c>
      <c r="B2506" s="18" t="s">
        <v>461</v>
      </c>
      <c r="C2506" s="65" t="s">
        <v>1366</v>
      </c>
    </row>
    <row r="2507" spans="1:3">
      <c r="A2507" s="18" t="s">
        <v>1365</v>
      </c>
      <c r="B2507" s="18" t="s">
        <v>426</v>
      </c>
      <c r="C2507" s="18" t="s">
        <v>462</v>
      </c>
    </row>
    <row r="2508" spans="1:3">
      <c r="A2508" s="18" t="s">
        <v>1365</v>
      </c>
      <c r="B2508" s="18" t="s">
        <v>442</v>
      </c>
      <c r="C2508" s="18" t="s">
        <v>481</v>
      </c>
    </row>
    <row r="2509" spans="1:3">
      <c r="A2509" s="18" t="s">
        <v>1365</v>
      </c>
      <c r="B2509" s="18" t="s">
        <v>442</v>
      </c>
      <c r="C2509" s="18" t="s">
        <v>499</v>
      </c>
    </row>
    <row r="2510" spans="1:3">
      <c r="A2510" s="18" t="s">
        <v>1365</v>
      </c>
      <c r="B2510" s="18" t="s">
        <v>442</v>
      </c>
      <c r="C2510" s="18" t="s">
        <v>477</v>
      </c>
    </row>
    <row r="2511" spans="1:3">
      <c r="A2511" s="18" t="s">
        <v>1365</v>
      </c>
      <c r="B2511" s="18" t="s">
        <v>442</v>
      </c>
      <c r="C2511" s="18" t="s">
        <v>500</v>
      </c>
    </row>
    <row r="2512" spans="1:3">
      <c r="A2512" s="18" t="s">
        <v>1367</v>
      </c>
      <c r="B2512" s="18" t="s">
        <v>442</v>
      </c>
      <c r="C2512" s="18" t="s">
        <v>501</v>
      </c>
    </row>
    <row r="2513" spans="1:3" ht="29">
      <c r="A2513" s="18" t="s">
        <v>1367</v>
      </c>
      <c r="B2513" s="18" t="s">
        <v>442</v>
      </c>
      <c r="C2513" s="65" t="s">
        <v>482</v>
      </c>
    </row>
    <row r="2514" spans="1:3">
      <c r="A2514" s="18" t="s">
        <v>1368</v>
      </c>
      <c r="B2514" s="18" t="s">
        <v>442</v>
      </c>
      <c r="C2514" s="18" t="s">
        <v>483</v>
      </c>
    </row>
    <row r="2515" spans="1:3">
      <c r="A2515" s="18" t="s">
        <v>1368</v>
      </c>
      <c r="B2515" s="18" t="s">
        <v>426</v>
      </c>
      <c r="C2515" s="18" t="s">
        <v>455</v>
      </c>
    </row>
    <row r="2516" spans="1:3">
      <c r="A2516" s="18" t="s">
        <v>1368</v>
      </c>
      <c r="B2516" s="18" t="s">
        <v>511</v>
      </c>
      <c r="C2516" s="18" t="s">
        <v>581</v>
      </c>
    </row>
    <row r="2517" spans="1:3" ht="72.5">
      <c r="A2517" s="18" t="s">
        <v>1368</v>
      </c>
      <c r="B2517" s="18" t="s">
        <v>511</v>
      </c>
      <c r="C2517" s="65" t="s">
        <v>1369</v>
      </c>
    </row>
    <row r="2518" spans="1:3" ht="43.5">
      <c r="A2518" s="18" t="s">
        <v>1368</v>
      </c>
      <c r="B2518" s="18" t="s">
        <v>511</v>
      </c>
      <c r="C2518" s="65" t="s">
        <v>571</v>
      </c>
    </row>
    <row r="2519" spans="1:3">
      <c r="A2519" s="18" t="s">
        <v>1370</v>
      </c>
      <c r="B2519" s="18" t="s">
        <v>426</v>
      </c>
      <c r="C2519" s="18" t="s">
        <v>513</v>
      </c>
    </row>
    <row r="2520" spans="1:3">
      <c r="A2520" s="18" t="s">
        <v>1370</v>
      </c>
      <c r="B2520" s="18" t="s">
        <v>505</v>
      </c>
      <c r="C2520" s="18" t="s">
        <v>506</v>
      </c>
    </row>
    <row r="2521" spans="1:3">
      <c r="A2521" s="18" t="s">
        <v>1370</v>
      </c>
      <c r="B2521" s="18" t="s">
        <v>505</v>
      </c>
      <c r="C2521" s="18" t="s">
        <v>1230</v>
      </c>
    </row>
    <row r="2522" spans="1:3">
      <c r="A2522" s="18" t="s">
        <v>1370</v>
      </c>
      <c r="B2522" s="18" t="s">
        <v>505</v>
      </c>
      <c r="C2522" s="18" t="s">
        <v>903</v>
      </c>
    </row>
    <row r="2523" spans="1:3">
      <c r="A2523" s="18" t="s">
        <v>1370</v>
      </c>
      <c r="B2523" s="18" t="s">
        <v>505</v>
      </c>
      <c r="C2523" s="18" t="s">
        <v>1232</v>
      </c>
    </row>
    <row r="2524" spans="1:3">
      <c r="A2524" s="18" t="s">
        <v>1370</v>
      </c>
      <c r="B2524" s="18" t="s">
        <v>505</v>
      </c>
      <c r="C2524" s="18" t="s">
        <v>1233</v>
      </c>
    </row>
    <row r="2525" spans="1:3">
      <c r="A2525" s="18" t="s">
        <v>1370</v>
      </c>
      <c r="B2525" s="18" t="s">
        <v>505</v>
      </c>
      <c r="C2525" s="18" t="s">
        <v>1234</v>
      </c>
    </row>
    <row r="2526" spans="1:3">
      <c r="A2526" s="18" t="s">
        <v>1370</v>
      </c>
      <c r="B2526" s="18" t="s">
        <v>427</v>
      </c>
      <c r="C2526" s="18" t="s">
        <v>1204</v>
      </c>
    </row>
    <row r="2527" spans="1:3">
      <c r="A2527" s="18" t="s">
        <v>1370</v>
      </c>
      <c r="B2527" s="18" t="s">
        <v>505</v>
      </c>
      <c r="C2527" s="18" t="s">
        <v>565</v>
      </c>
    </row>
    <row r="2528" spans="1:3">
      <c r="A2528" s="18" t="s">
        <v>1370</v>
      </c>
      <c r="B2528" s="18" t="s">
        <v>505</v>
      </c>
      <c r="C2528" s="18" t="s">
        <v>1235</v>
      </c>
    </row>
    <row r="2529" spans="1:3">
      <c r="A2529" s="18" t="s">
        <v>1370</v>
      </c>
      <c r="B2529" s="18" t="s">
        <v>505</v>
      </c>
      <c r="C2529" s="18" t="s">
        <v>1236</v>
      </c>
    </row>
    <row r="2530" spans="1:3" ht="87">
      <c r="A2530" s="18" t="s">
        <v>1370</v>
      </c>
      <c r="B2530" s="18" t="s">
        <v>505</v>
      </c>
      <c r="C2530" s="65" t="s">
        <v>1237</v>
      </c>
    </row>
    <row r="2531" spans="1:3">
      <c r="A2531" s="18" t="s">
        <v>1371</v>
      </c>
      <c r="B2531" s="18" t="s">
        <v>426</v>
      </c>
      <c r="C2531" s="18" t="s">
        <v>507</v>
      </c>
    </row>
    <row r="2532" spans="1:3">
      <c r="A2532" s="18" t="s">
        <v>1371</v>
      </c>
      <c r="B2532" s="18" t="s">
        <v>443</v>
      </c>
      <c r="C2532" s="18" t="s">
        <v>484</v>
      </c>
    </row>
    <row r="2533" spans="1:3">
      <c r="A2533" s="18" t="s">
        <v>1371</v>
      </c>
      <c r="B2533" s="18" t="s">
        <v>443</v>
      </c>
      <c r="C2533" s="18" t="s">
        <v>444</v>
      </c>
    </row>
    <row r="2534" spans="1:3">
      <c r="A2534" s="18" t="s">
        <v>1371</v>
      </c>
      <c r="B2534" s="18" t="s">
        <v>443</v>
      </c>
      <c r="C2534" s="18" t="s">
        <v>445</v>
      </c>
    </row>
    <row r="2535" spans="1:3">
      <c r="A2535" s="18" t="s">
        <v>1371</v>
      </c>
      <c r="B2535" s="18" t="s">
        <v>443</v>
      </c>
      <c r="C2535" s="18" t="s">
        <v>478</v>
      </c>
    </row>
    <row r="2536" spans="1:3">
      <c r="A2536" s="18" t="s">
        <v>1371</v>
      </c>
      <c r="B2536" s="18" t="s">
        <v>443</v>
      </c>
      <c r="C2536" s="18" t="s">
        <v>1372</v>
      </c>
    </row>
    <row r="2537" spans="1:3">
      <c r="A2537" s="18" t="s">
        <v>1371</v>
      </c>
      <c r="B2537" s="18" t="s">
        <v>443</v>
      </c>
      <c r="C2537" s="18" t="s">
        <v>446</v>
      </c>
    </row>
    <row r="2538" spans="1:3">
      <c r="A2538" s="18" t="s">
        <v>1371</v>
      </c>
      <c r="B2538" s="18" t="s">
        <v>443</v>
      </c>
      <c r="C2538" s="18" t="s">
        <v>549</v>
      </c>
    </row>
    <row r="2539" spans="1:3">
      <c r="A2539" s="18" t="s">
        <v>1371</v>
      </c>
      <c r="B2539" s="18" t="s">
        <v>443</v>
      </c>
      <c r="C2539" s="18" t="s">
        <v>502</v>
      </c>
    </row>
    <row r="2540" spans="1:3">
      <c r="A2540" s="18" t="s">
        <v>1371</v>
      </c>
      <c r="B2540" s="18" t="s">
        <v>443</v>
      </c>
      <c r="C2540" s="18" t="s">
        <v>577</v>
      </c>
    </row>
    <row r="2541" spans="1:3">
      <c r="A2541" s="18" t="s">
        <v>1371</v>
      </c>
      <c r="B2541" s="18" t="s">
        <v>443</v>
      </c>
      <c r="C2541" s="18" t="s">
        <v>1373</v>
      </c>
    </row>
    <row r="2542" spans="1:3" ht="29">
      <c r="A2542" s="18" t="s">
        <v>1371</v>
      </c>
      <c r="B2542" s="18" t="s">
        <v>443</v>
      </c>
      <c r="C2542" s="65" t="s">
        <v>1374</v>
      </c>
    </row>
    <row r="2543" spans="1:3">
      <c r="A2543" s="18" t="s">
        <v>1371</v>
      </c>
      <c r="B2543" s="18" t="s">
        <v>443</v>
      </c>
      <c r="C2543" s="18" t="s">
        <v>578</v>
      </c>
    </row>
    <row r="2544" spans="1:3">
      <c r="A2544" s="18" t="s">
        <v>1375</v>
      </c>
      <c r="B2544" s="18" t="s">
        <v>426</v>
      </c>
      <c r="C2544" s="18" t="s">
        <v>456</v>
      </c>
    </row>
    <row r="2545" spans="1:3">
      <c r="A2545" s="18" t="s">
        <v>1375</v>
      </c>
      <c r="B2545" s="18" t="s">
        <v>429</v>
      </c>
      <c r="C2545" s="18" t="s">
        <v>432</v>
      </c>
    </row>
    <row r="2546" spans="1:3">
      <c r="A2546" s="18" t="s">
        <v>1375</v>
      </c>
      <c r="B2546" s="18" t="s">
        <v>429</v>
      </c>
      <c r="C2546" s="18" t="s">
        <v>1376</v>
      </c>
    </row>
    <row r="2547" spans="1:3">
      <c r="A2547" s="18" t="s">
        <v>1375</v>
      </c>
      <c r="B2547" s="18" t="s">
        <v>429</v>
      </c>
      <c r="C2547" s="18" t="s">
        <v>1377</v>
      </c>
    </row>
    <row r="2548" spans="1:3">
      <c r="A2548" s="18" t="s">
        <v>1375</v>
      </c>
      <c r="B2548" s="18" t="s">
        <v>429</v>
      </c>
      <c r="C2548" s="18" t="s">
        <v>1378</v>
      </c>
    </row>
    <row r="2549" spans="1:3">
      <c r="A2549" s="18" t="s">
        <v>1375</v>
      </c>
      <c r="B2549" s="18" t="s">
        <v>429</v>
      </c>
      <c r="C2549" s="18" t="s">
        <v>1379</v>
      </c>
    </row>
    <row r="2550" spans="1:3">
      <c r="A2550" s="18" t="s">
        <v>1375</v>
      </c>
      <c r="B2550" s="18" t="s">
        <v>429</v>
      </c>
      <c r="C2550" s="18" t="s">
        <v>1103</v>
      </c>
    </row>
    <row r="2551" spans="1:3">
      <c r="A2551" s="18" t="s">
        <v>1375</v>
      </c>
      <c r="B2551" s="18" t="s">
        <v>429</v>
      </c>
      <c r="C2551" s="18" t="s">
        <v>579</v>
      </c>
    </row>
    <row r="2552" spans="1:3">
      <c r="A2552" s="18" t="s">
        <v>1375</v>
      </c>
      <c r="B2552" s="18" t="s">
        <v>429</v>
      </c>
      <c r="C2552" s="18" t="s">
        <v>569</v>
      </c>
    </row>
    <row r="2553" spans="1:3">
      <c r="A2553" s="18" t="s">
        <v>1375</v>
      </c>
      <c r="B2553" s="18" t="s">
        <v>429</v>
      </c>
      <c r="C2553" s="18" t="s">
        <v>570</v>
      </c>
    </row>
    <row r="2554" spans="1:3">
      <c r="A2554" s="18" t="s">
        <v>1380</v>
      </c>
      <c r="B2554" s="18" t="s">
        <v>426</v>
      </c>
      <c r="C2554" s="18" t="s">
        <v>430</v>
      </c>
    </row>
    <row r="2555" spans="1:3">
      <c r="A2555" s="18" t="s">
        <v>1380</v>
      </c>
      <c r="B2555" s="18" t="s">
        <v>550</v>
      </c>
      <c r="C2555" s="18" t="s">
        <v>551</v>
      </c>
    </row>
    <row r="2556" spans="1:3" ht="43.5">
      <c r="A2556" s="18" t="s">
        <v>1380</v>
      </c>
      <c r="B2556" s="18" t="s">
        <v>550</v>
      </c>
      <c r="C2556" s="65" t="s">
        <v>552</v>
      </c>
    </row>
    <row r="2557" spans="1:3">
      <c r="A2557" s="18" t="s">
        <v>1380</v>
      </c>
      <c r="B2557" s="18" t="s">
        <v>550</v>
      </c>
      <c r="C2557" s="18" t="s">
        <v>553</v>
      </c>
    </row>
    <row r="2558" spans="1:3" ht="29">
      <c r="A2558" s="18" t="s">
        <v>1380</v>
      </c>
      <c r="B2558" s="18" t="s">
        <v>550</v>
      </c>
      <c r="C2558" s="65" t="s">
        <v>554</v>
      </c>
    </row>
    <row r="2559" spans="1:3">
      <c r="A2559" s="18" t="s">
        <v>1380</v>
      </c>
      <c r="B2559" s="18" t="s">
        <v>426</v>
      </c>
      <c r="C2559" s="18" t="s">
        <v>555</v>
      </c>
    </row>
    <row r="2560" spans="1:3">
      <c r="A2560" s="18" t="s">
        <v>1380</v>
      </c>
      <c r="B2560" s="18" t="s">
        <v>457</v>
      </c>
      <c r="C2560" s="18" t="s">
        <v>486</v>
      </c>
    </row>
    <row r="2561" spans="1:3">
      <c r="A2561" s="18" t="s">
        <v>1380</v>
      </c>
      <c r="B2561" s="18" t="s">
        <v>428</v>
      </c>
      <c r="C2561" s="18" t="s">
        <v>1381</v>
      </c>
    </row>
    <row r="2562" spans="1:3">
      <c r="A2562" s="18" t="s">
        <v>1380</v>
      </c>
      <c r="B2562" s="18" t="s">
        <v>428</v>
      </c>
      <c r="C2562" s="18" t="s">
        <v>1382</v>
      </c>
    </row>
    <row r="2563" spans="1:3">
      <c r="A2563" s="18" t="s">
        <v>1380</v>
      </c>
      <c r="B2563" s="18" t="s">
        <v>428</v>
      </c>
      <c r="C2563" s="18" t="s">
        <v>1383</v>
      </c>
    </row>
    <row r="2564" spans="1:3">
      <c r="A2564" s="18" t="s">
        <v>1380</v>
      </c>
      <c r="B2564" s="18" t="s">
        <v>428</v>
      </c>
      <c r="C2564" s="18" t="s">
        <v>1384</v>
      </c>
    </row>
    <row r="2565" spans="1:3">
      <c r="A2565" s="18" t="s">
        <v>1380</v>
      </c>
      <c r="B2565" s="18" t="s">
        <v>428</v>
      </c>
      <c r="C2565" s="18" t="s">
        <v>1385</v>
      </c>
    </row>
    <row r="2566" spans="1:3">
      <c r="A2566" s="18" t="s">
        <v>1380</v>
      </c>
      <c r="B2566" s="18" t="s">
        <v>428</v>
      </c>
      <c r="C2566" s="18" t="s">
        <v>1386</v>
      </c>
    </row>
    <row r="2567" spans="1:3">
      <c r="A2567" s="18" t="s">
        <v>1380</v>
      </c>
      <c r="B2567" s="18" t="s">
        <v>428</v>
      </c>
      <c r="C2567" s="18" t="s">
        <v>1387</v>
      </c>
    </row>
    <row r="2568" spans="1:3">
      <c r="A2568" s="18" t="s">
        <v>1380</v>
      </c>
      <c r="B2568" s="18" t="s">
        <v>428</v>
      </c>
      <c r="C2568" s="18" t="s">
        <v>1388</v>
      </c>
    </row>
    <row r="2569" spans="1:3">
      <c r="A2569" s="18" t="s">
        <v>1380</v>
      </c>
      <c r="B2569" s="18" t="s">
        <v>428</v>
      </c>
      <c r="C2569" s="18" t="s">
        <v>1389</v>
      </c>
    </row>
    <row r="2570" spans="1:3">
      <c r="A2570" s="18" t="s">
        <v>1380</v>
      </c>
      <c r="B2570" s="18" t="s">
        <v>428</v>
      </c>
      <c r="C2570" s="18" t="s">
        <v>1390</v>
      </c>
    </row>
    <row r="2571" spans="1:3">
      <c r="A2571" s="18" t="s">
        <v>1380</v>
      </c>
      <c r="B2571" s="18" t="s">
        <v>428</v>
      </c>
      <c r="C2571" s="18" t="s">
        <v>1391</v>
      </c>
    </row>
    <row r="2572" spans="1:3">
      <c r="A2572" s="18" t="s">
        <v>1380</v>
      </c>
      <c r="B2572" s="18" t="s">
        <v>428</v>
      </c>
      <c r="C2572" s="18" t="s">
        <v>1392</v>
      </c>
    </row>
    <row r="2573" spans="1:3">
      <c r="A2573" s="18" t="s">
        <v>1380</v>
      </c>
      <c r="B2573" s="18" t="s">
        <v>428</v>
      </c>
      <c r="C2573" s="18" t="s">
        <v>1393</v>
      </c>
    </row>
    <row r="2574" spans="1:3">
      <c r="A2574" s="18" t="s">
        <v>1380</v>
      </c>
      <c r="B2574" s="18" t="s">
        <v>457</v>
      </c>
      <c r="C2574" s="18" t="s">
        <v>1394</v>
      </c>
    </row>
    <row r="2575" spans="1:3">
      <c r="A2575" s="18" t="s">
        <v>1380</v>
      </c>
      <c r="B2575" s="18" t="s">
        <v>457</v>
      </c>
      <c r="C2575" s="18" t="s">
        <v>1395</v>
      </c>
    </row>
    <row r="2576" spans="1:3">
      <c r="A2576" s="18" t="s">
        <v>1396</v>
      </c>
      <c r="B2576" s="18" t="s">
        <v>426</v>
      </c>
      <c r="C2576" s="18" t="s">
        <v>458</v>
      </c>
    </row>
    <row r="2577" spans="1:3">
      <c r="A2577" s="18" t="s">
        <v>1397</v>
      </c>
      <c r="B2577" s="18" t="s">
        <v>426</v>
      </c>
      <c r="C2577" s="18" t="s">
        <v>454</v>
      </c>
    </row>
    <row r="2578" spans="1:3" ht="29">
      <c r="A2578" s="18" t="s">
        <v>1397</v>
      </c>
      <c r="B2578" s="18" t="s">
        <v>461</v>
      </c>
      <c r="C2578" s="65" t="s">
        <v>1398</v>
      </c>
    </row>
    <row r="2579" spans="1:3">
      <c r="A2579" s="18" t="s">
        <v>1397</v>
      </c>
      <c r="B2579" s="18" t="s">
        <v>426</v>
      </c>
      <c r="C2579" s="18" t="s">
        <v>462</v>
      </c>
    </row>
    <row r="2580" spans="1:3">
      <c r="A2580" s="18" t="s">
        <v>1397</v>
      </c>
      <c r="B2580" s="18" t="s">
        <v>442</v>
      </c>
      <c r="C2580" s="18" t="s">
        <v>481</v>
      </c>
    </row>
    <row r="2581" spans="1:3">
      <c r="A2581" s="18" t="s">
        <v>1397</v>
      </c>
      <c r="B2581" s="18" t="s">
        <v>442</v>
      </c>
      <c r="C2581" s="18" t="s">
        <v>499</v>
      </c>
    </row>
    <row r="2582" spans="1:3">
      <c r="A2582" s="18" t="s">
        <v>1397</v>
      </c>
      <c r="B2582" s="18" t="s">
        <v>442</v>
      </c>
      <c r="C2582" s="18" t="s">
        <v>477</v>
      </c>
    </row>
    <row r="2583" spans="1:3">
      <c r="A2583" s="18" t="s">
        <v>1397</v>
      </c>
      <c r="B2583" s="18" t="s">
        <v>442</v>
      </c>
      <c r="C2583" s="18" t="s">
        <v>500</v>
      </c>
    </row>
    <row r="2584" spans="1:3">
      <c r="A2584" s="18" t="s">
        <v>1397</v>
      </c>
      <c r="B2584" s="18" t="s">
        <v>442</v>
      </c>
      <c r="C2584" s="18" t="s">
        <v>501</v>
      </c>
    </row>
    <row r="2585" spans="1:3" ht="29">
      <c r="A2585" s="18" t="s">
        <v>1397</v>
      </c>
      <c r="B2585" s="18" t="s">
        <v>442</v>
      </c>
      <c r="C2585" s="65" t="s">
        <v>482</v>
      </c>
    </row>
    <row r="2586" spans="1:3">
      <c r="A2586" s="18" t="s">
        <v>1399</v>
      </c>
      <c r="B2586" s="18" t="s">
        <v>442</v>
      </c>
      <c r="C2586" s="18" t="s">
        <v>483</v>
      </c>
    </row>
    <row r="2587" spans="1:3">
      <c r="A2587" s="18" t="s">
        <v>1399</v>
      </c>
      <c r="B2587" s="18" t="s">
        <v>426</v>
      </c>
      <c r="C2587" s="18" t="s">
        <v>455</v>
      </c>
    </row>
    <row r="2588" spans="1:3">
      <c r="A2588" s="18" t="s">
        <v>1399</v>
      </c>
      <c r="B2588" s="18" t="s">
        <v>511</v>
      </c>
      <c r="C2588" s="18" t="s">
        <v>576</v>
      </c>
    </row>
    <row r="2589" spans="1:3" ht="72.5">
      <c r="A2589" s="18" t="s">
        <v>1399</v>
      </c>
      <c r="B2589" s="18" t="s">
        <v>511</v>
      </c>
      <c r="C2589" s="65" t="s">
        <v>1400</v>
      </c>
    </row>
    <row r="2590" spans="1:3" ht="43.5">
      <c r="A2590" s="18" t="s">
        <v>1399</v>
      </c>
      <c r="B2590" s="18" t="s">
        <v>511</v>
      </c>
      <c r="C2590" s="65" t="s">
        <v>571</v>
      </c>
    </row>
    <row r="2591" spans="1:3">
      <c r="A2591" s="18" t="s">
        <v>1399</v>
      </c>
      <c r="B2591" s="18" t="s">
        <v>426</v>
      </c>
      <c r="C2591" s="18" t="s">
        <v>513</v>
      </c>
    </row>
    <row r="2592" spans="1:3">
      <c r="A2592" s="18" t="s">
        <v>1399</v>
      </c>
      <c r="B2592" s="18" t="s">
        <v>505</v>
      </c>
      <c r="C2592" s="18" t="s">
        <v>506</v>
      </c>
    </row>
    <row r="2593" spans="1:3">
      <c r="A2593" s="18" t="s">
        <v>1399</v>
      </c>
      <c r="B2593" s="18" t="s">
        <v>505</v>
      </c>
      <c r="C2593" s="18" t="s">
        <v>1230</v>
      </c>
    </row>
    <row r="2594" spans="1:3">
      <c r="A2594" s="18" t="s">
        <v>1399</v>
      </c>
      <c r="B2594" s="18" t="s">
        <v>505</v>
      </c>
      <c r="C2594" s="18" t="s">
        <v>903</v>
      </c>
    </row>
    <row r="2595" spans="1:3">
      <c r="A2595" s="18" t="s">
        <v>1399</v>
      </c>
      <c r="B2595" s="18" t="s">
        <v>505</v>
      </c>
      <c r="C2595" s="18" t="s">
        <v>1232</v>
      </c>
    </row>
    <row r="2596" spans="1:3">
      <c r="A2596" s="18" t="s">
        <v>1399</v>
      </c>
      <c r="B2596" s="18" t="s">
        <v>505</v>
      </c>
      <c r="C2596" s="18" t="s">
        <v>1233</v>
      </c>
    </row>
    <row r="2597" spans="1:3">
      <c r="A2597" s="18" t="s">
        <v>1399</v>
      </c>
      <c r="B2597" s="18" t="s">
        <v>505</v>
      </c>
      <c r="C2597" s="18" t="s">
        <v>1234</v>
      </c>
    </row>
    <row r="2598" spans="1:3">
      <c r="A2598" s="18" t="s">
        <v>1399</v>
      </c>
      <c r="B2598" s="18" t="s">
        <v>427</v>
      </c>
      <c r="C2598" s="18" t="s">
        <v>1204</v>
      </c>
    </row>
    <row r="2599" spans="1:3">
      <c r="A2599" s="18" t="s">
        <v>1399</v>
      </c>
      <c r="B2599" s="18" t="s">
        <v>505</v>
      </c>
      <c r="C2599" s="18" t="s">
        <v>565</v>
      </c>
    </row>
    <row r="2600" spans="1:3">
      <c r="A2600" s="18" t="s">
        <v>1399</v>
      </c>
      <c r="B2600" s="18" t="s">
        <v>505</v>
      </c>
      <c r="C2600" s="18" t="s">
        <v>1235</v>
      </c>
    </row>
    <row r="2601" spans="1:3">
      <c r="A2601" s="18" t="s">
        <v>1399</v>
      </c>
      <c r="B2601" s="18" t="s">
        <v>505</v>
      </c>
      <c r="C2601" s="18" t="s">
        <v>1236</v>
      </c>
    </row>
    <row r="2602" spans="1:3" ht="87">
      <c r="A2602" s="18" t="s">
        <v>1399</v>
      </c>
      <c r="B2602" s="18" t="s">
        <v>505</v>
      </c>
      <c r="C2602" s="65" t="s">
        <v>1237</v>
      </c>
    </row>
    <row r="2603" spans="1:3">
      <c r="A2603" s="18" t="s">
        <v>1401</v>
      </c>
      <c r="B2603" s="18" t="s">
        <v>426</v>
      </c>
      <c r="C2603" s="18" t="s">
        <v>507</v>
      </c>
    </row>
    <row r="2604" spans="1:3">
      <c r="A2604" s="18" t="s">
        <v>1402</v>
      </c>
      <c r="B2604" s="18" t="s">
        <v>443</v>
      </c>
      <c r="C2604" s="18" t="s">
        <v>484</v>
      </c>
    </row>
    <row r="2605" spans="1:3">
      <c r="A2605" s="18" t="s">
        <v>1402</v>
      </c>
      <c r="B2605" s="18" t="s">
        <v>443</v>
      </c>
      <c r="C2605" s="18" t="s">
        <v>444</v>
      </c>
    </row>
    <row r="2606" spans="1:3">
      <c r="A2606" s="18" t="s">
        <v>1402</v>
      </c>
      <c r="B2606" s="18" t="s">
        <v>443</v>
      </c>
      <c r="C2606" s="18" t="s">
        <v>445</v>
      </c>
    </row>
    <row r="2607" spans="1:3">
      <c r="A2607" s="18" t="s">
        <v>1402</v>
      </c>
      <c r="B2607" s="18" t="s">
        <v>443</v>
      </c>
      <c r="C2607" s="18" t="s">
        <v>478</v>
      </c>
    </row>
    <row r="2608" spans="1:3">
      <c r="A2608" s="18" t="s">
        <v>1402</v>
      </c>
      <c r="B2608" s="18" t="s">
        <v>443</v>
      </c>
      <c r="C2608" s="18" t="s">
        <v>1372</v>
      </c>
    </row>
    <row r="2609" spans="1:3">
      <c r="A2609" s="18" t="s">
        <v>1402</v>
      </c>
      <c r="B2609" s="18" t="s">
        <v>443</v>
      </c>
      <c r="C2609" s="18" t="s">
        <v>446</v>
      </c>
    </row>
    <row r="2610" spans="1:3">
      <c r="A2610" s="18" t="s">
        <v>1402</v>
      </c>
      <c r="B2610" s="18" t="s">
        <v>443</v>
      </c>
      <c r="C2610" s="18" t="s">
        <v>549</v>
      </c>
    </row>
    <row r="2611" spans="1:3">
      <c r="A2611" s="18" t="s">
        <v>1402</v>
      </c>
      <c r="B2611" s="18" t="s">
        <v>443</v>
      </c>
      <c r="C2611" s="18" t="s">
        <v>502</v>
      </c>
    </row>
    <row r="2612" spans="1:3">
      <c r="A2612" s="18" t="s">
        <v>1402</v>
      </c>
      <c r="B2612" s="18" t="s">
        <v>443</v>
      </c>
      <c r="C2612" s="18" t="s">
        <v>577</v>
      </c>
    </row>
    <row r="2613" spans="1:3">
      <c r="A2613" s="18" t="s">
        <v>1402</v>
      </c>
      <c r="B2613" s="18" t="s">
        <v>443</v>
      </c>
      <c r="C2613" s="18" t="s">
        <v>1373</v>
      </c>
    </row>
    <row r="2614" spans="1:3" ht="29">
      <c r="A2614" s="18" t="s">
        <v>1402</v>
      </c>
      <c r="B2614" s="18" t="s">
        <v>443</v>
      </c>
      <c r="C2614" s="65" t="s">
        <v>1403</v>
      </c>
    </row>
    <row r="2615" spans="1:3">
      <c r="A2615" s="18" t="s">
        <v>1402</v>
      </c>
      <c r="B2615" s="18" t="s">
        <v>443</v>
      </c>
      <c r="C2615" s="18" t="s">
        <v>578</v>
      </c>
    </row>
    <row r="2616" spans="1:3">
      <c r="A2616" s="18" t="s">
        <v>1404</v>
      </c>
      <c r="B2616" s="18" t="s">
        <v>426</v>
      </c>
      <c r="C2616" s="18" t="s">
        <v>456</v>
      </c>
    </row>
    <row r="2617" spans="1:3">
      <c r="A2617" s="18" t="s">
        <v>1404</v>
      </c>
      <c r="B2617" s="18" t="s">
        <v>429</v>
      </c>
      <c r="C2617" s="18" t="s">
        <v>432</v>
      </c>
    </row>
    <row r="2618" spans="1:3">
      <c r="A2618" s="18" t="s">
        <v>1404</v>
      </c>
      <c r="B2618" s="18" t="s">
        <v>429</v>
      </c>
      <c r="C2618" s="18" t="s">
        <v>1405</v>
      </c>
    </row>
    <row r="2619" spans="1:3">
      <c r="A2619" s="18" t="s">
        <v>1404</v>
      </c>
      <c r="B2619" s="18" t="s">
        <v>429</v>
      </c>
      <c r="C2619" s="18" t="s">
        <v>1406</v>
      </c>
    </row>
    <row r="2620" spans="1:3">
      <c r="A2620" s="18" t="s">
        <v>1404</v>
      </c>
      <c r="B2620" s="18" t="s">
        <v>429</v>
      </c>
      <c r="C2620" s="18" t="s">
        <v>1407</v>
      </c>
    </row>
    <row r="2621" spans="1:3">
      <c r="A2621" s="18" t="s">
        <v>1404</v>
      </c>
      <c r="B2621" s="18" t="s">
        <v>429</v>
      </c>
      <c r="C2621" s="18" t="s">
        <v>1408</v>
      </c>
    </row>
    <row r="2622" spans="1:3">
      <c r="A2622" s="18" t="s">
        <v>1404</v>
      </c>
      <c r="B2622" s="18" t="s">
        <v>429</v>
      </c>
      <c r="C2622" s="18" t="s">
        <v>1103</v>
      </c>
    </row>
    <row r="2623" spans="1:3">
      <c r="A2623" s="18" t="s">
        <v>1404</v>
      </c>
      <c r="B2623" s="18" t="s">
        <v>429</v>
      </c>
      <c r="C2623" s="18" t="s">
        <v>579</v>
      </c>
    </row>
    <row r="2624" spans="1:3">
      <c r="A2624" s="18" t="s">
        <v>1404</v>
      </c>
      <c r="B2624" s="18" t="s">
        <v>429</v>
      </c>
      <c r="C2624" s="18" t="s">
        <v>569</v>
      </c>
    </row>
    <row r="2625" spans="1:3">
      <c r="A2625" s="18" t="s">
        <v>1404</v>
      </c>
      <c r="B2625" s="18" t="s">
        <v>429</v>
      </c>
      <c r="C2625" s="18" t="s">
        <v>570</v>
      </c>
    </row>
    <row r="2626" spans="1:3">
      <c r="A2626" s="18" t="s">
        <v>1409</v>
      </c>
      <c r="B2626" s="18" t="s">
        <v>426</v>
      </c>
      <c r="C2626" s="18" t="s">
        <v>430</v>
      </c>
    </row>
    <row r="2627" spans="1:3">
      <c r="A2627" s="18" t="s">
        <v>1409</v>
      </c>
      <c r="B2627" s="18" t="s">
        <v>550</v>
      </c>
      <c r="C2627" s="18" t="s">
        <v>551</v>
      </c>
    </row>
    <row r="2628" spans="1:3" ht="43.5">
      <c r="A2628" s="18" t="s">
        <v>1409</v>
      </c>
      <c r="B2628" s="18" t="s">
        <v>550</v>
      </c>
      <c r="C2628" s="65" t="s">
        <v>552</v>
      </c>
    </row>
    <row r="2629" spans="1:3">
      <c r="A2629" s="18" t="s">
        <v>1409</v>
      </c>
      <c r="B2629" s="18" t="s">
        <v>550</v>
      </c>
      <c r="C2629" s="18" t="s">
        <v>553</v>
      </c>
    </row>
    <row r="2630" spans="1:3" ht="29">
      <c r="A2630" s="18" t="s">
        <v>1409</v>
      </c>
      <c r="B2630" s="18" t="s">
        <v>550</v>
      </c>
      <c r="C2630" s="65" t="s">
        <v>554</v>
      </c>
    </row>
    <row r="2631" spans="1:3">
      <c r="A2631" s="18" t="s">
        <v>1409</v>
      </c>
      <c r="B2631" s="18" t="s">
        <v>426</v>
      </c>
      <c r="C2631" s="18" t="s">
        <v>555</v>
      </c>
    </row>
    <row r="2632" spans="1:3">
      <c r="A2632" s="18" t="s">
        <v>1409</v>
      </c>
      <c r="B2632" s="18" t="s">
        <v>457</v>
      </c>
      <c r="C2632" s="18" t="s">
        <v>486</v>
      </c>
    </row>
    <row r="2633" spans="1:3">
      <c r="A2633" s="18" t="s">
        <v>1409</v>
      </c>
      <c r="B2633" s="18" t="s">
        <v>428</v>
      </c>
      <c r="C2633" s="18" t="s">
        <v>1410</v>
      </c>
    </row>
    <row r="2634" spans="1:3">
      <c r="A2634" s="18" t="s">
        <v>1409</v>
      </c>
      <c r="B2634" s="18" t="s">
        <v>428</v>
      </c>
      <c r="C2634" s="18" t="s">
        <v>1411</v>
      </c>
    </row>
    <row r="2635" spans="1:3">
      <c r="A2635" s="18" t="s">
        <v>1409</v>
      </c>
      <c r="B2635" s="18" t="s">
        <v>428</v>
      </c>
      <c r="C2635" s="18" t="s">
        <v>1412</v>
      </c>
    </row>
    <row r="2636" spans="1:3">
      <c r="A2636" s="18" t="s">
        <v>1409</v>
      </c>
      <c r="B2636" s="18" t="s">
        <v>428</v>
      </c>
      <c r="C2636" s="18" t="s">
        <v>1413</v>
      </c>
    </row>
    <row r="2637" spans="1:3">
      <c r="A2637" s="18" t="s">
        <v>1409</v>
      </c>
      <c r="B2637" s="18" t="s">
        <v>428</v>
      </c>
      <c r="C2637" s="18" t="s">
        <v>1414</v>
      </c>
    </row>
    <row r="2638" spans="1:3">
      <c r="A2638" s="18" t="s">
        <v>1409</v>
      </c>
      <c r="B2638" s="18" t="s">
        <v>428</v>
      </c>
      <c r="C2638" s="18" t="s">
        <v>1415</v>
      </c>
    </row>
    <row r="2639" spans="1:3">
      <c r="A2639" s="18" t="s">
        <v>1409</v>
      </c>
      <c r="B2639" s="18" t="s">
        <v>428</v>
      </c>
      <c r="C2639" s="18" t="s">
        <v>1416</v>
      </c>
    </row>
    <row r="2640" spans="1:3">
      <c r="A2640" s="18" t="s">
        <v>1409</v>
      </c>
      <c r="B2640" s="18" t="s">
        <v>428</v>
      </c>
      <c r="C2640" s="18" t="s">
        <v>1417</v>
      </c>
    </row>
    <row r="2641" spans="1:3">
      <c r="A2641" s="18" t="s">
        <v>1409</v>
      </c>
      <c r="B2641" s="18" t="s">
        <v>428</v>
      </c>
      <c r="C2641" s="18" t="s">
        <v>1418</v>
      </c>
    </row>
    <row r="2642" spans="1:3">
      <c r="A2642" s="18" t="s">
        <v>1409</v>
      </c>
      <c r="B2642" s="18" t="s">
        <v>428</v>
      </c>
      <c r="C2642" s="18" t="s">
        <v>1419</v>
      </c>
    </row>
    <row r="2643" spans="1:3">
      <c r="A2643" s="18" t="s">
        <v>1409</v>
      </c>
      <c r="B2643" s="18" t="s">
        <v>428</v>
      </c>
      <c r="C2643" s="18" t="s">
        <v>1420</v>
      </c>
    </row>
    <row r="2644" spans="1:3">
      <c r="A2644" s="18" t="s">
        <v>1409</v>
      </c>
      <c r="B2644" s="18" t="s">
        <v>428</v>
      </c>
      <c r="C2644" s="18" t="s">
        <v>1421</v>
      </c>
    </row>
    <row r="2645" spans="1:3">
      <c r="A2645" s="18" t="s">
        <v>1409</v>
      </c>
      <c r="B2645" s="18" t="s">
        <v>428</v>
      </c>
      <c r="C2645" s="18" t="s">
        <v>1422</v>
      </c>
    </row>
    <row r="2646" spans="1:3">
      <c r="A2646" s="18" t="s">
        <v>1409</v>
      </c>
      <c r="B2646" s="18" t="s">
        <v>457</v>
      </c>
      <c r="C2646" s="18" t="s">
        <v>1394</v>
      </c>
    </row>
    <row r="2647" spans="1:3">
      <c r="A2647" s="18" t="s">
        <v>1409</v>
      </c>
      <c r="B2647" s="18" t="s">
        <v>457</v>
      </c>
      <c r="C2647" s="18" t="s">
        <v>1395</v>
      </c>
    </row>
    <row r="2648" spans="1:3">
      <c r="A2648" s="18" t="s">
        <v>1423</v>
      </c>
      <c r="B2648" s="18" t="s">
        <v>426</v>
      </c>
      <c r="C2648" s="18" t="s">
        <v>458</v>
      </c>
    </row>
    <row r="2649" spans="1:3">
      <c r="A2649" s="18" t="s">
        <v>1423</v>
      </c>
      <c r="B2649" s="18" t="s">
        <v>425</v>
      </c>
      <c r="C2649" s="18" t="s">
        <v>491</v>
      </c>
    </row>
    <row r="2650" spans="1:3">
      <c r="A2650" s="18" t="s">
        <v>1423</v>
      </c>
      <c r="B2650" s="18" t="s">
        <v>425</v>
      </c>
      <c r="C2650" s="18" t="s">
        <v>1424</v>
      </c>
    </row>
    <row r="2651" spans="1:3">
      <c r="A2651" s="18" t="s">
        <v>1423</v>
      </c>
      <c r="B2651" s="18" t="s">
        <v>425</v>
      </c>
      <c r="C2651" s="18" t="s">
        <v>1425</v>
      </c>
    </row>
    <row r="2652" spans="1:3">
      <c r="A2652" s="18" t="s">
        <v>1423</v>
      </c>
      <c r="B2652" s="18" t="s">
        <v>425</v>
      </c>
      <c r="C2652" s="18" t="s">
        <v>1426</v>
      </c>
    </row>
    <row r="2653" spans="1:3">
      <c r="A2653" s="18" t="s">
        <v>1423</v>
      </c>
      <c r="B2653" s="18" t="s">
        <v>425</v>
      </c>
      <c r="C2653" s="18" t="s">
        <v>1427</v>
      </c>
    </row>
    <row r="2654" spans="1:3">
      <c r="A2654" s="18" t="s">
        <v>1423</v>
      </c>
      <c r="B2654" s="18" t="s">
        <v>425</v>
      </c>
      <c r="C2654" s="18" t="s">
        <v>598</v>
      </c>
    </row>
    <row r="2655" spans="1:3">
      <c r="A2655" s="18" t="s">
        <v>1423</v>
      </c>
      <c r="B2655" s="18" t="s">
        <v>425</v>
      </c>
      <c r="C2655" s="18" t="s">
        <v>599</v>
      </c>
    </row>
    <row r="2656" spans="1:3">
      <c r="A2656" s="18" t="s">
        <v>1423</v>
      </c>
      <c r="B2656" s="18" t="s">
        <v>425</v>
      </c>
      <c r="C2656" s="18" t="s">
        <v>600</v>
      </c>
    </row>
    <row r="2657" spans="1:3">
      <c r="A2657" s="18" t="s">
        <v>1423</v>
      </c>
      <c r="B2657" s="18" t="s">
        <v>425</v>
      </c>
      <c r="C2657" s="18" t="s">
        <v>1428</v>
      </c>
    </row>
    <row r="2658" spans="1:3">
      <c r="A2658" s="18" t="s">
        <v>1423</v>
      </c>
      <c r="B2658" s="18" t="s">
        <v>425</v>
      </c>
      <c r="C2658" s="18" t="s">
        <v>1429</v>
      </c>
    </row>
    <row r="2659" spans="1:3">
      <c r="A2659" s="18" t="s">
        <v>1430</v>
      </c>
      <c r="B2659" s="18" t="s">
        <v>426</v>
      </c>
      <c r="C2659" s="18" t="s">
        <v>459</v>
      </c>
    </row>
    <row r="2660" spans="1:3">
      <c r="A2660" s="18" t="s">
        <v>1430</v>
      </c>
      <c r="B2660" s="18" t="s">
        <v>426</v>
      </c>
      <c r="C2660" s="18" t="s">
        <v>460</v>
      </c>
    </row>
    <row r="2661" spans="1:3">
      <c r="A2661" s="18" t="s">
        <v>1431</v>
      </c>
      <c r="B2661" s="18" t="s">
        <v>426</v>
      </c>
      <c r="C2661" s="18" t="s">
        <v>451</v>
      </c>
    </row>
    <row r="2662" spans="1:3">
      <c r="A2662" s="18" t="s">
        <v>1431</v>
      </c>
      <c r="B2662" s="18" t="s">
        <v>428</v>
      </c>
      <c r="C2662" s="18" t="s">
        <v>1432</v>
      </c>
    </row>
    <row r="2663" spans="1:3">
      <c r="A2663" s="18" t="s">
        <v>1431</v>
      </c>
      <c r="B2663" s="18" t="s">
        <v>473</v>
      </c>
      <c r="C2663" s="18" t="s">
        <v>1353</v>
      </c>
    </row>
    <row r="2664" spans="1:3">
      <c r="A2664" s="18" t="s">
        <v>1431</v>
      </c>
      <c r="B2664" s="18" t="s">
        <v>473</v>
      </c>
      <c r="C2664" s="18" t="s">
        <v>575</v>
      </c>
    </row>
    <row r="2665" spans="1:3">
      <c r="A2665" s="18" t="s">
        <v>1431</v>
      </c>
      <c r="B2665" s="18" t="s">
        <v>473</v>
      </c>
      <c r="C2665" s="18" t="s">
        <v>474</v>
      </c>
    </row>
    <row r="2666" spans="1:3">
      <c r="A2666" s="18" t="s">
        <v>1431</v>
      </c>
      <c r="B2666" s="18" t="s">
        <v>473</v>
      </c>
      <c r="C2666" s="18" t="s">
        <v>516</v>
      </c>
    </row>
    <row r="2667" spans="1:3">
      <c r="A2667" s="18" t="s">
        <v>1431</v>
      </c>
      <c r="B2667" s="18" t="s">
        <v>426</v>
      </c>
      <c r="C2667" s="18" t="s">
        <v>498</v>
      </c>
    </row>
    <row r="2668" spans="1:3">
      <c r="A2668" s="18" t="s">
        <v>1433</v>
      </c>
      <c r="B2668" s="18" t="s">
        <v>426</v>
      </c>
      <c r="C2668" s="18" t="s">
        <v>431</v>
      </c>
    </row>
    <row r="2669" spans="1:3">
      <c r="A2669" s="18" t="s">
        <v>1434</v>
      </c>
      <c r="B2669" s="18" t="s">
        <v>426</v>
      </c>
      <c r="C2669" s="18" t="s">
        <v>452</v>
      </c>
    </row>
    <row r="2670" spans="1:3">
      <c r="A2670" s="18" t="s">
        <v>1435</v>
      </c>
      <c r="B2670" s="18" t="s">
        <v>426</v>
      </c>
      <c r="C2670" s="18" t="s">
        <v>546</v>
      </c>
    </row>
    <row r="2671" spans="1:3">
      <c r="A2671" s="18" t="s">
        <v>1435</v>
      </c>
      <c r="B2671" s="18" t="s">
        <v>465</v>
      </c>
      <c r="C2671" s="18" t="s">
        <v>1436</v>
      </c>
    </row>
    <row r="2672" spans="1:3">
      <c r="A2672" s="18" t="s">
        <v>1435</v>
      </c>
      <c r="B2672" s="18" t="s">
        <v>426</v>
      </c>
      <c r="C2672" s="18" t="s">
        <v>466</v>
      </c>
    </row>
    <row r="2673" spans="1:3">
      <c r="A2673" s="18" t="s">
        <v>1435</v>
      </c>
      <c r="B2673" s="18" t="s">
        <v>426</v>
      </c>
      <c r="C2673" s="18" t="s">
        <v>453</v>
      </c>
    </row>
    <row r="2674" spans="1:3">
      <c r="A2674" s="18" t="s">
        <v>1437</v>
      </c>
      <c r="B2674" s="18" t="s">
        <v>426</v>
      </c>
      <c r="C2674" s="18" t="s">
        <v>454</v>
      </c>
    </row>
    <row r="2675" spans="1:3" ht="29">
      <c r="A2675" s="18" t="s">
        <v>1437</v>
      </c>
      <c r="B2675" s="18" t="s">
        <v>461</v>
      </c>
      <c r="C2675" s="65" t="s">
        <v>1438</v>
      </c>
    </row>
    <row r="2676" spans="1:3">
      <c r="A2676" s="18" t="s">
        <v>1437</v>
      </c>
      <c r="B2676" s="18" t="s">
        <v>426</v>
      </c>
      <c r="C2676" s="18" t="s">
        <v>462</v>
      </c>
    </row>
    <row r="2677" spans="1:3">
      <c r="A2677" s="18" t="s">
        <v>1437</v>
      </c>
      <c r="B2677" s="18" t="s">
        <v>442</v>
      </c>
      <c r="C2677" s="18" t="s">
        <v>481</v>
      </c>
    </row>
    <row r="2678" spans="1:3">
      <c r="A2678" s="18" t="s">
        <v>1437</v>
      </c>
      <c r="B2678" s="18" t="s">
        <v>442</v>
      </c>
      <c r="C2678" s="18" t="s">
        <v>499</v>
      </c>
    </row>
    <row r="2679" spans="1:3">
      <c r="A2679" s="18" t="s">
        <v>1437</v>
      </c>
      <c r="B2679" s="18" t="s">
        <v>442</v>
      </c>
      <c r="C2679" s="18" t="s">
        <v>477</v>
      </c>
    </row>
    <row r="2680" spans="1:3">
      <c r="A2680" s="18" t="s">
        <v>1437</v>
      </c>
      <c r="B2680" s="18" t="s">
        <v>442</v>
      </c>
      <c r="C2680" s="18" t="s">
        <v>500</v>
      </c>
    </row>
    <row r="2681" spans="1:3">
      <c r="A2681" s="18" t="s">
        <v>1437</v>
      </c>
      <c r="B2681" s="18" t="s">
        <v>442</v>
      </c>
      <c r="C2681" s="18" t="s">
        <v>501</v>
      </c>
    </row>
    <row r="2682" spans="1:3" ht="29">
      <c r="A2682" s="18" t="s">
        <v>1437</v>
      </c>
      <c r="B2682" s="18" t="s">
        <v>442</v>
      </c>
      <c r="C2682" s="65" t="s">
        <v>482</v>
      </c>
    </row>
    <row r="2683" spans="1:3">
      <c r="A2683" s="18" t="s">
        <v>1439</v>
      </c>
      <c r="B2683" s="18" t="s">
        <v>442</v>
      </c>
      <c r="C2683" s="18" t="s">
        <v>483</v>
      </c>
    </row>
    <row r="2684" spans="1:3">
      <c r="A2684" s="18" t="s">
        <v>1439</v>
      </c>
      <c r="B2684" s="18" t="s">
        <v>426</v>
      </c>
      <c r="C2684" s="18" t="s">
        <v>455</v>
      </c>
    </row>
    <row r="2685" spans="1:3">
      <c r="A2685" s="18" t="s">
        <v>1439</v>
      </c>
      <c r="B2685" s="18" t="s">
        <v>511</v>
      </c>
      <c r="C2685" s="18" t="s">
        <v>576</v>
      </c>
    </row>
    <row r="2686" spans="1:3" ht="72.5">
      <c r="A2686" s="18" t="s">
        <v>1439</v>
      </c>
      <c r="B2686" s="18" t="s">
        <v>511</v>
      </c>
      <c r="C2686" s="65" t="s">
        <v>1440</v>
      </c>
    </row>
    <row r="2687" spans="1:3" ht="43.5">
      <c r="A2687" s="18" t="s">
        <v>1439</v>
      </c>
      <c r="B2687" s="18" t="s">
        <v>511</v>
      </c>
      <c r="C2687" s="65" t="s">
        <v>571</v>
      </c>
    </row>
    <row r="2688" spans="1:3">
      <c r="A2688" s="18" t="s">
        <v>1439</v>
      </c>
      <c r="B2688" s="18" t="s">
        <v>426</v>
      </c>
      <c r="C2688" s="18" t="s">
        <v>513</v>
      </c>
    </row>
    <row r="2689" spans="1:3">
      <c r="A2689" s="18" t="s">
        <v>1439</v>
      </c>
      <c r="B2689" s="18" t="s">
        <v>505</v>
      </c>
      <c r="C2689" s="18" t="s">
        <v>506</v>
      </c>
    </row>
    <row r="2690" spans="1:3">
      <c r="A2690" s="18" t="s">
        <v>1439</v>
      </c>
      <c r="B2690" s="18" t="s">
        <v>505</v>
      </c>
      <c r="C2690" s="18" t="s">
        <v>1230</v>
      </c>
    </row>
    <row r="2691" spans="1:3">
      <c r="A2691" s="18" t="s">
        <v>1439</v>
      </c>
      <c r="B2691" s="18" t="s">
        <v>505</v>
      </c>
      <c r="C2691" s="18" t="s">
        <v>903</v>
      </c>
    </row>
    <row r="2692" spans="1:3">
      <c r="A2692" s="18" t="s">
        <v>1439</v>
      </c>
      <c r="B2692" s="18" t="s">
        <v>505</v>
      </c>
      <c r="C2692" s="18" t="s">
        <v>1232</v>
      </c>
    </row>
    <row r="2693" spans="1:3">
      <c r="A2693" s="18" t="s">
        <v>1439</v>
      </c>
      <c r="B2693" s="18" t="s">
        <v>505</v>
      </c>
      <c r="C2693" s="18" t="s">
        <v>1233</v>
      </c>
    </row>
    <row r="2694" spans="1:3">
      <c r="A2694" s="18" t="s">
        <v>1439</v>
      </c>
      <c r="B2694" s="18" t="s">
        <v>505</v>
      </c>
      <c r="C2694" s="18" t="s">
        <v>1234</v>
      </c>
    </row>
    <row r="2695" spans="1:3">
      <c r="A2695" s="18" t="s">
        <v>1439</v>
      </c>
      <c r="B2695" s="18" t="s">
        <v>427</v>
      </c>
      <c r="C2695" s="18" t="s">
        <v>1204</v>
      </c>
    </row>
    <row r="2696" spans="1:3">
      <c r="A2696" s="18" t="s">
        <v>1439</v>
      </c>
      <c r="B2696" s="18" t="s">
        <v>505</v>
      </c>
      <c r="C2696" s="18" t="s">
        <v>565</v>
      </c>
    </row>
    <row r="2697" spans="1:3">
      <c r="A2697" s="18" t="s">
        <v>1439</v>
      </c>
      <c r="B2697" s="18" t="s">
        <v>505</v>
      </c>
      <c r="C2697" s="18" t="s">
        <v>1235</v>
      </c>
    </row>
    <row r="2698" spans="1:3">
      <c r="A2698" s="18" t="s">
        <v>1439</v>
      </c>
      <c r="B2698" s="18" t="s">
        <v>505</v>
      </c>
      <c r="C2698" s="18" t="s">
        <v>1236</v>
      </c>
    </row>
    <row r="2699" spans="1:3" ht="87">
      <c r="A2699" s="18" t="s">
        <v>1439</v>
      </c>
      <c r="B2699" s="18" t="s">
        <v>505</v>
      </c>
      <c r="C2699" s="65" t="s">
        <v>1237</v>
      </c>
    </row>
    <row r="2700" spans="1:3">
      <c r="A2700" s="18" t="s">
        <v>1441</v>
      </c>
      <c r="B2700" s="18" t="s">
        <v>426</v>
      </c>
      <c r="C2700" s="18" t="s">
        <v>507</v>
      </c>
    </row>
    <row r="2701" spans="1:3">
      <c r="A2701" s="18" t="s">
        <v>1441</v>
      </c>
      <c r="B2701" s="18" t="s">
        <v>443</v>
      </c>
      <c r="C2701" s="18" t="s">
        <v>484</v>
      </c>
    </row>
    <row r="2702" spans="1:3">
      <c r="A2702" s="18" t="s">
        <v>1441</v>
      </c>
      <c r="B2702" s="18" t="s">
        <v>443</v>
      </c>
      <c r="C2702" s="18" t="s">
        <v>444</v>
      </c>
    </row>
    <row r="2703" spans="1:3">
      <c r="A2703" s="18" t="s">
        <v>1441</v>
      </c>
      <c r="B2703" s="18" t="s">
        <v>443</v>
      </c>
      <c r="C2703" s="18" t="s">
        <v>445</v>
      </c>
    </row>
    <row r="2704" spans="1:3">
      <c r="A2704" s="18" t="s">
        <v>1441</v>
      </c>
      <c r="B2704" s="18" t="s">
        <v>443</v>
      </c>
      <c r="C2704" s="18" t="s">
        <v>478</v>
      </c>
    </row>
    <row r="2705" spans="1:3">
      <c r="A2705" s="18" t="s">
        <v>1441</v>
      </c>
      <c r="B2705" s="18" t="s">
        <v>443</v>
      </c>
      <c r="C2705" s="18" t="s">
        <v>1372</v>
      </c>
    </row>
    <row r="2706" spans="1:3">
      <c r="A2706" s="18" t="s">
        <v>1441</v>
      </c>
      <c r="B2706" s="18" t="s">
        <v>443</v>
      </c>
      <c r="C2706" s="18" t="s">
        <v>446</v>
      </c>
    </row>
    <row r="2707" spans="1:3">
      <c r="A2707" s="18" t="s">
        <v>1441</v>
      </c>
      <c r="B2707" s="18" t="s">
        <v>443</v>
      </c>
      <c r="C2707" s="18" t="s">
        <v>549</v>
      </c>
    </row>
    <row r="2708" spans="1:3">
      <c r="A2708" s="18" t="s">
        <v>1441</v>
      </c>
      <c r="B2708" s="18" t="s">
        <v>443</v>
      </c>
      <c r="C2708" s="18" t="s">
        <v>502</v>
      </c>
    </row>
    <row r="2709" spans="1:3">
      <c r="A2709" s="18" t="s">
        <v>1441</v>
      </c>
      <c r="B2709" s="18" t="s">
        <v>443</v>
      </c>
      <c r="C2709" s="18" t="s">
        <v>577</v>
      </c>
    </row>
    <row r="2710" spans="1:3">
      <c r="A2710" s="18" t="s">
        <v>1441</v>
      </c>
      <c r="B2710" s="18" t="s">
        <v>443</v>
      </c>
      <c r="C2710" s="18" t="s">
        <v>1373</v>
      </c>
    </row>
    <row r="2711" spans="1:3" ht="29">
      <c r="A2711" s="18" t="s">
        <v>1441</v>
      </c>
      <c r="B2711" s="18" t="s">
        <v>443</v>
      </c>
      <c r="C2711" s="65" t="s">
        <v>1442</v>
      </c>
    </row>
    <row r="2712" spans="1:3">
      <c r="A2712" s="18" t="s">
        <v>1441</v>
      </c>
      <c r="B2712" s="18" t="s">
        <v>443</v>
      </c>
      <c r="C2712" s="18" t="s">
        <v>578</v>
      </c>
    </row>
    <row r="2713" spans="1:3">
      <c r="A2713" s="18" t="s">
        <v>1443</v>
      </c>
      <c r="B2713" s="18" t="s">
        <v>426</v>
      </c>
      <c r="C2713" s="18" t="s">
        <v>456</v>
      </c>
    </row>
    <row r="2714" spans="1:3">
      <c r="A2714" s="18" t="s">
        <v>1443</v>
      </c>
      <c r="B2714" s="18" t="s">
        <v>429</v>
      </c>
      <c r="C2714" s="18" t="s">
        <v>432</v>
      </c>
    </row>
    <row r="2715" spans="1:3">
      <c r="A2715" s="18" t="s">
        <v>1443</v>
      </c>
      <c r="B2715" s="18" t="s">
        <v>429</v>
      </c>
      <c r="C2715" s="18" t="s">
        <v>1405</v>
      </c>
    </row>
    <row r="2716" spans="1:3">
      <c r="A2716" s="18" t="s">
        <v>1443</v>
      </c>
      <c r="B2716" s="18" t="s">
        <v>429</v>
      </c>
      <c r="C2716" s="18" t="s">
        <v>1406</v>
      </c>
    </row>
    <row r="2717" spans="1:3">
      <c r="A2717" s="18" t="s">
        <v>1443</v>
      </c>
      <c r="B2717" s="18" t="s">
        <v>429</v>
      </c>
      <c r="C2717" s="18" t="s">
        <v>1407</v>
      </c>
    </row>
    <row r="2718" spans="1:3">
      <c r="A2718" s="18" t="s">
        <v>1443</v>
      </c>
      <c r="B2718" s="18" t="s">
        <v>429</v>
      </c>
      <c r="C2718" s="18" t="s">
        <v>1408</v>
      </c>
    </row>
    <row r="2719" spans="1:3">
      <c r="A2719" s="18" t="s">
        <v>1443</v>
      </c>
      <c r="B2719" s="18" t="s">
        <v>429</v>
      </c>
      <c r="C2719" s="18" t="s">
        <v>1103</v>
      </c>
    </row>
    <row r="2720" spans="1:3">
      <c r="A2720" s="18" t="s">
        <v>1443</v>
      </c>
      <c r="B2720" s="18" t="s">
        <v>429</v>
      </c>
      <c r="C2720" s="18" t="s">
        <v>579</v>
      </c>
    </row>
    <row r="2721" spans="1:3">
      <c r="A2721" s="18" t="s">
        <v>1443</v>
      </c>
      <c r="B2721" s="18" t="s">
        <v>429</v>
      </c>
      <c r="C2721" s="18" t="s">
        <v>569</v>
      </c>
    </row>
    <row r="2722" spans="1:3">
      <c r="A2722" s="18" t="s">
        <v>1443</v>
      </c>
      <c r="B2722" s="18" t="s">
        <v>429</v>
      </c>
      <c r="C2722" s="18" t="s">
        <v>570</v>
      </c>
    </row>
    <row r="2723" spans="1:3">
      <c r="A2723" s="18" t="s">
        <v>1444</v>
      </c>
      <c r="B2723" s="18" t="s">
        <v>426</v>
      </c>
      <c r="C2723" s="18" t="s">
        <v>430</v>
      </c>
    </row>
    <row r="2724" spans="1:3">
      <c r="A2724" s="18" t="s">
        <v>1444</v>
      </c>
      <c r="B2724" s="18" t="s">
        <v>550</v>
      </c>
      <c r="C2724" s="18" t="s">
        <v>551</v>
      </c>
    </row>
    <row r="2725" spans="1:3" ht="43.5">
      <c r="A2725" s="18" t="s">
        <v>1444</v>
      </c>
      <c r="B2725" s="18" t="s">
        <v>550</v>
      </c>
      <c r="C2725" s="65" t="s">
        <v>552</v>
      </c>
    </row>
    <row r="2726" spans="1:3">
      <c r="A2726" s="18" t="s">
        <v>1444</v>
      </c>
      <c r="B2726" s="18" t="s">
        <v>550</v>
      </c>
      <c r="C2726" s="18" t="s">
        <v>553</v>
      </c>
    </row>
    <row r="2727" spans="1:3" ht="29">
      <c r="A2727" s="18" t="s">
        <v>1444</v>
      </c>
      <c r="B2727" s="18" t="s">
        <v>550</v>
      </c>
      <c r="C2727" s="65" t="s">
        <v>554</v>
      </c>
    </row>
    <row r="2728" spans="1:3">
      <c r="A2728" s="18" t="s">
        <v>1444</v>
      </c>
      <c r="B2728" s="18" t="s">
        <v>426</v>
      </c>
      <c r="C2728" s="18" t="s">
        <v>555</v>
      </c>
    </row>
    <row r="2729" spans="1:3">
      <c r="A2729" s="18" t="s">
        <v>1444</v>
      </c>
      <c r="B2729" s="18" t="s">
        <v>457</v>
      </c>
      <c r="C2729" s="18" t="s">
        <v>486</v>
      </c>
    </row>
    <row r="2730" spans="1:3">
      <c r="A2730" s="18" t="s">
        <v>1444</v>
      </c>
      <c r="B2730" s="18" t="s">
        <v>428</v>
      </c>
      <c r="C2730" s="18" t="s">
        <v>1445</v>
      </c>
    </row>
    <row r="2731" spans="1:3">
      <c r="A2731" s="18" t="s">
        <v>1444</v>
      </c>
      <c r="B2731" s="18" t="s">
        <v>428</v>
      </c>
      <c r="C2731" s="18" t="s">
        <v>1446</v>
      </c>
    </row>
    <row r="2732" spans="1:3">
      <c r="A2732" s="18" t="s">
        <v>1444</v>
      </c>
      <c r="B2732" s="18" t="s">
        <v>428</v>
      </c>
      <c r="C2732" s="18" t="s">
        <v>1447</v>
      </c>
    </row>
    <row r="2733" spans="1:3">
      <c r="A2733" s="18" t="s">
        <v>1444</v>
      </c>
      <c r="B2733" s="18" t="s">
        <v>428</v>
      </c>
      <c r="C2733" s="18" t="s">
        <v>1448</v>
      </c>
    </row>
    <row r="2734" spans="1:3">
      <c r="A2734" s="18" t="s">
        <v>1444</v>
      </c>
      <c r="B2734" s="18" t="s">
        <v>428</v>
      </c>
      <c r="C2734" s="18" t="s">
        <v>1449</v>
      </c>
    </row>
    <row r="2735" spans="1:3">
      <c r="A2735" s="18" t="s">
        <v>1444</v>
      </c>
      <c r="B2735" s="18" t="s">
        <v>428</v>
      </c>
      <c r="C2735" s="18" t="s">
        <v>1450</v>
      </c>
    </row>
    <row r="2736" spans="1:3">
      <c r="A2736" s="18" t="s">
        <v>1444</v>
      </c>
      <c r="B2736" s="18" t="s">
        <v>428</v>
      </c>
      <c r="C2736" s="18" t="s">
        <v>1451</v>
      </c>
    </row>
    <row r="2737" spans="1:3">
      <c r="A2737" s="18" t="s">
        <v>1444</v>
      </c>
      <c r="B2737" s="18" t="s">
        <v>428</v>
      </c>
      <c r="C2737" s="18" t="s">
        <v>1452</v>
      </c>
    </row>
    <row r="2738" spans="1:3">
      <c r="A2738" s="18" t="s">
        <v>1444</v>
      </c>
      <c r="B2738" s="18" t="s">
        <v>428</v>
      </c>
      <c r="C2738" s="18" t="s">
        <v>1453</v>
      </c>
    </row>
    <row r="2739" spans="1:3">
      <c r="A2739" s="18" t="s">
        <v>1444</v>
      </c>
      <c r="B2739" s="18" t="s">
        <v>428</v>
      </c>
      <c r="C2739" s="18" t="s">
        <v>1454</v>
      </c>
    </row>
    <row r="2740" spans="1:3">
      <c r="A2740" s="18" t="s">
        <v>1444</v>
      </c>
      <c r="B2740" s="18" t="s">
        <v>428</v>
      </c>
      <c r="C2740" s="18" t="s">
        <v>1455</v>
      </c>
    </row>
    <row r="2741" spans="1:3">
      <c r="A2741" s="18" t="s">
        <v>1444</v>
      </c>
      <c r="B2741" s="18" t="s">
        <v>428</v>
      </c>
      <c r="C2741" s="18" t="s">
        <v>1456</v>
      </c>
    </row>
    <row r="2742" spans="1:3">
      <c r="A2742" s="18" t="s">
        <v>1444</v>
      </c>
      <c r="B2742" s="18" t="s">
        <v>428</v>
      </c>
      <c r="C2742" s="18" t="s">
        <v>1457</v>
      </c>
    </row>
    <row r="2743" spans="1:3">
      <c r="A2743" s="18" t="s">
        <v>1444</v>
      </c>
      <c r="B2743" s="18" t="s">
        <v>457</v>
      </c>
      <c r="C2743" s="18" t="s">
        <v>1394</v>
      </c>
    </row>
    <row r="2744" spans="1:3">
      <c r="A2744" s="18" t="s">
        <v>1444</v>
      </c>
      <c r="B2744" s="18" t="s">
        <v>457</v>
      </c>
      <c r="C2744" s="18" t="s">
        <v>1395</v>
      </c>
    </row>
    <row r="2745" spans="1:3">
      <c r="A2745" s="18" t="s">
        <v>1458</v>
      </c>
      <c r="B2745" s="18" t="s">
        <v>426</v>
      </c>
      <c r="C2745" s="18" t="s">
        <v>458</v>
      </c>
    </row>
    <row r="2746" spans="1:3">
      <c r="A2746" s="18" t="s">
        <v>1458</v>
      </c>
      <c r="B2746" s="18" t="s">
        <v>425</v>
      </c>
      <c r="C2746" s="18" t="s">
        <v>491</v>
      </c>
    </row>
    <row r="2747" spans="1:3">
      <c r="A2747" s="18" t="s">
        <v>1458</v>
      </c>
      <c r="B2747" s="18" t="s">
        <v>425</v>
      </c>
      <c r="C2747" s="18" t="s">
        <v>1424</v>
      </c>
    </row>
    <row r="2748" spans="1:3">
      <c r="A2748" s="18" t="s">
        <v>1458</v>
      </c>
      <c r="B2748" s="18" t="s">
        <v>425</v>
      </c>
      <c r="C2748" s="18" t="s">
        <v>1459</v>
      </c>
    </row>
    <row r="2749" spans="1:3">
      <c r="A2749" s="18" t="s">
        <v>1458</v>
      </c>
      <c r="B2749" s="18" t="s">
        <v>425</v>
      </c>
      <c r="C2749" s="18" t="s">
        <v>1460</v>
      </c>
    </row>
    <row r="2750" spans="1:3">
      <c r="A2750" s="18" t="s">
        <v>1458</v>
      </c>
      <c r="B2750" s="18" t="s">
        <v>425</v>
      </c>
      <c r="C2750" s="18" t="s">
        <v>1427</v>
      </c>
    </row>
    <row r="2751" spans="1:3">
      <c r="A2751" s="18" t="s">
        <v>1458</v>
      </c>
      <c r="B2751" s="18" t="s">
        <v>425</v>
      </c>
      <c r="C2751" s="18" t="s">
        <v>598</v>
      </c>
    </row>
    <row r="2752" spans="1:3">
      <c r="A2752" s="18" t="s">
        <v>1458</v>
      </c>
      <c r="B2752" s="18" t="s">
        <v>425</v>
      </c>
      <c r="C2752" s="18" t="s">
        <v>599</v>
      </c>
    </row>
    <row r="2753" spans="1:3">
      <c r="A2753" s="18" t="s">
        <v>1458</v>
      </c>
      <c r="B2753" s="18" t="s">
        <v>425</v>
      </c>
      <c r="C2753" s="18" t="s">
        <v>600</v>
      </c>
    </row>
    <row r="2754" spans="1:3">
      <c r="A2754" s="18" t="s">
        <v>1458</v>
      </c>
      <c r="B2754" s="18" t="s">
        <v>425</v>
      </c>
      <c r="C2754" s="18" t="s">
        <v>1428</v>
      </c>
    </row>
    <row r="2755" spans="1:3">
      <c r="A2755" s="18" t="s">
        <v>1458</v>
      </c>
      <c r="B2755" s="18" t="s">
        <v>425</v>
      </c>
      <c r="C2755" s="18" t="s">
        <v>1429</v>
      </c>
    </row>
    <row r="2756" spans="1:3">
      <c r="A2756" s="18" t="s">
        <v>1461</v>
      </c>
      <c r="B2756" s="18" t="s">
        <v>426</v>
      </c>
      <c r="C2756" s="18" t="s">
        <v>459</v>
      </c>
    </row>
    <row r="2757" spans="1:3">
      <c r="A2757" s="18" t="s">
        <v>1461</v>
      </c>
      <c r="B2757" s="18" t="s">
        <v>426</v>
      </c>
      <c r="C2757" s="18" t="s">
        <v>460</v>
      </c>
    </row>
    <row r="2758" spans="1:3">
      <c r="A2758" s="18" t="s">
        <v>1462</v>
      </c>
      <c r="B2758" s="18" t="s">
        <v>426</v>
      </c>
      <c r="C2758" s="18" t="s">
        <v>454</v>
      </c>
    </row>
    <row r="2759" spans="1:3">
      <c r="A2759" s="18" t="s">
        <v>1462</v>
      </c>
      <c r="B2759" s="18" t="s">
        <v>461</v>
      </c>
      <c r="C2759" s="18" t="s">
        <v>1463</v>
      </c>
    </row>
    <row r="2760" spans="1:3">
      <c r="A2760" s="18" t="s">
        <v>1464</v>
      </c>
      <c r="B2760" s="18" t="s">
        <v>426</v>
      </c>
      <c r="C2760" s="18" t="s">
        <v>462</v>
      </c>
    </row>
    <row r="2761" spans="1:3">
      <c r="A2761" s="18" t="s">
        <v>1464</v>
      </c>
      <c r="B2761" s="18" t="s">
        <v>442</v>
      </c>
      <c r="C2761" s="18" t="s">
        <v>481</v>
      </c>
    </row>
    <row r="2762" spans="1:3">
      <c r="A2762" s="18" t="s">
        <v>1464</v>
      </c>
      <c r="B2762" s="18" t="s">
        <v>442</v>
      </c>
      <c r="C2762" s="18" t="s">
        <v>499</v>
      </c>
    </row>
    <row r="2763" spans="1:3">
      <c r="A2763" s="18" t="s">
        <v>1464</v>
      </c>
      <c r="B2763" s="18" t="s">
        <v>442</v>
      </c>
      <c r="C2763" s="18" t="s">
        <v>477</v>
      </c>
    </row>
    <row r="2764" spans="1:3">
      <c r="A2764" s="18" t="s">
        <v>1464</v>
      </c>
      <c r="B2764" s="18" t="s">
        <v>442</v>
      </c>
      <c r="C2764" s="18" t="s">
        <v>500</v>
      </c>
    </row>
    <row r="2765" spans="1:3">
      <c r="A2765" s="18" t="s">
        <v>1464</v>
      </c>
      <c r="B2765" s="18" t="s">
        <v>442</v>
      </c>
      <c r="C2765" s="18" t="s">
        <v>1465</v>
      </c>
    </row>
    <row r="2766" spans="1:3">
      <c r="A2766" s="18" t="s">
        <v>1464</v>
      </c>
      <c r="B2766" s="18" t="s">
        <v>426</v>
      </c>
      <c r="C2766" s="18" t="s">
        <v>455</v>
      </c>
    </row>
    <row r="2767" spans="1:3">
      <c r="A2767" s="18" t="s">
        <v>1466</v>
      </c>
      <c r="B2767" s="18" t="s">
        <v>511</v>
      </c>
      <c r="C2767" s="18" t="s">
        <v>576</v>
      </c>
    </row>
    <row r="2768" spans="1:3">
      <c r="A2768" s="18" t="s">
        <v>1466</v>
      </c>
      <c r="B2768" s="18" t="s">
        <v>511</v>
      </c>
      <c r="C2768" s="18" t="s">
        <v>512</v>
      </c>
    </row>
    <row r="2769" spans="1:3">
      <c r="A2769" s="18" t="s">
        <v>1466</v>
      </c>
      <c r="B2769" s="18" t="s">
        <v>511</v>
      </c>
      <c r="C2769" s="18" t="s">
        <v>1467</v>
      </c>
    </row>
    <row r="2770" spans="1:3">
      <c r="A2770" s="18" t="s">
        <v>1466</v>
      </c>
      <c r="B2770" s="18" t="s">
        <v>426</v>
      </c>
      <c r="C2770" s="18" t="s">
        <v>513</v>
      </c>
    </row>
    <row r="2771" spans="1:3">
      <c r="A2771" s="18" t="s">
        <v>1466</v>
      </c>
      <c r="B2771" s="18" t="s">
        <v>505</v>
      </c>
      <c r="C2771" s="18" t="s">
        <v>506</v>
      </c>
    </row>
    <row r="2772" spans="1:3">
      <c r="A2772" s="18" t="s">
        <v>1466</v>
      </c>
      <c r="B2772" s="18" t="s">
        <v>505</v>
      </c>
      <c r="C2772" s="18" t="s">
        <v>1230</v>
      </c>
    </row>
    <row r="2773" spans="1:3">
      <c r="A2773" s="18" t="s">
        <v>1466</v>
      </c>
      <c r="B2773" s="18" t="s">
        <v>505</v>
      </c>
      <c r="C2773" s="18" t="s">
        <v>903</v>
      </c>
    </row>
    <row r="2774" spans="1:3">
      <c r="A2774" s="18" t="s">
        <v>1466</v>
      </c>
      <c r="B2774" s="18" t="s">
        <v>505</v>
      </c>
      <c r="C2774" s="18" t="s">
        <v>1232</v>
      </c>
    </row>
    <row r="2775" spans="1:3">
      <c r="A2775" s="18" t="s">
        <v>1466</v>
      </c>
      <c r="B2775" s="18" t="s">
        <v>505</v>
      </c>
      <c r="C2775" s="18" t="s">
        <v>1233</v>
      </c>
    </row>
    <row r="2776" spans="1:3">
      <c r="A2776" s="18" t="s">
        <v>1466</v>
      </c>
      <c r="B2776" s="18" t="s">
        <v>505</v>
      </c>
      <c r="C2776" s="18" t="s">
        <v>1234</v>
      </c>
    </row>
    <row r="2777" spans="1:3">
      <c r="A2777" s="18" t="s">
        <v>1466</v>
      </c>
      <c r="B2777" s="18" t="s">
        <v>427</v>
      </c>
      <c r="C2777" s="18" t="s">
        <v>1204</v>
      </c>
    </row>
    <row r="2778" spans="1:3">
      <c r="A2778" s="18" t="s">
        <v>1466</v>
      </c>
      <c r="B2778" s="18" t="s">
        <v>505</v>
      </c>
      <c r="C2778" s="18" t="s">
        <v>565</v>
      </c>
    </row>
    <row r="2779" spans="1:3">
      <c r="A2779" s="18" t="s">
        <v>1466</v>
      </c>
      <c r="B2779" s="18" t="s">
        <v>505</v>
      </c>
      <c r="C2779" s="18" t="s">
        <v>1235</v>
      </c>
    </row>
    <row r="2780" spans="1:3">
      <c r="A2780" s="18" t="s">
        <v>1466</v>
      </c>
      <c r="B2780" s="18" t="s">
        <v>505</v>
      </c>
      <c r="C2780" s="18" t="s">
        <v>1236</v>
      </c>
    </row>
    <row r="2781" spans="1:3">
      <c r="A2781" s="18" t="s">
        <v>1466</v>
      </c>
      <c r="B2781" s="18" t="s">
        <v>505</v>
      </c>
      <c r="C2781" s="18" t="s">
        <v>1468</v>
      </c>
    </row>
    <row r="2782" spans="1:3">
      <c r="A2782" s="18" t="s">
        <v>1469</v>
      </c>
      <c r="B2782" s="18" t="s">
        <v>426</v>
      </c>
      <c r="C2782" s="18" t="s">
        <v>507</v>
      </c>
    </row>
    <row r="2783" spans="1:3">
      <c r="A2783" s="18" t="s">
        <v>1469</v>
      </c>
      <c r="B2783" s="18" t="s">
        <v>443</v>
      </c>
      <c r="C2783" s="18" t="s">
        <v>484</v>
      </c>
    </row>
    <row r="2784" spans="1:3">
      <c r="A2784" s="18" t="s">
        <v>1469</v>
      </c>
      <c r="B2784" s="18" t="s">
        <v>443</v>
      </c>
      <c r="C2784" s="18" t="s">
        <v>444</v>
      </c>
    </row>
    <row r="2785" spans="1:3">
      <c r="A2785" s="18" t="s">
        <v>1469</v>
      </c>
      <c r="B2785" s="18" t="s">
        <v>443</v>
      </c>
      <c r="C2785" s="18" t="s">
        <v>445</v>
      </c>
    </row>
    <row r="2786" spans="1:3">
      <c r="A2786" s="18" t="s">
        <v>1469</v>
      </c>
      <c r="B2786" s="18" t="s">
        <v>443</v>
      </c>
      <c r="C2786" s="18" t="s">
        <v>478</v>
      </c>
    </row>
    <row r="2787" spans="1:3">
      <c r="A2787" s="18" t="s">
        <v>1469</v>
      </c>
      <c r="B2787" s="18" t="s">
        <v>443</v>
      </c>
      <c r="C2787" s="18" t="s">
        <v>1372</v>
      </c>
    </row>
    <row r="2788" spans="1:3">
      <c r="A2788" s="18" t="s">
        <v>1469</v>
      </c>
      <c r="B2788" s="18" t="s">
        <v>443</v>
      </c>
      <c r="C2788" s="18" t="s">
        <v>446</v>
      </c>
    </row>
    <row r="2789" spans="1:3">
      <c r="A2789" s="18" t="s">
        <v>1469</v>
      </c>
      <c r="B2789" s="18" t="s">
        <v>443</v>
      </c>
      <c r="C2789" s="18" t="s">
        <v>549</v>
      </c>
    </row>
    <row r="2790" spans="1:3">
      <c r="A2790" s="18" t="s">
        <v>1469</v>
      </c>
      <c r="B2790" s="18" t="s">
        <v>443</v>
      </c>
      <c r="C2790" s="18" t="s">
        <v>502</v>
      </c>
    </row>
    <row r="2791" spans="1:3">
      <c r="A2791" s="18" t="s">
        <v>1469</v>
      </c>
      <c r="B2791" s="18" t="s">
        <v>443</v>
      </c>
      <c r="C2791" s="18" t="s">
        <v>577</v>
      </c>
    </row>
    <row r="2792" spans="1:3">
      <c r="A2792" s="18" t="s">
        <v>1469</v>
      </c>
      <c r="B2792" s="18" t="s">
        <v>443</v>
      </c>
      <c r="C2792" s="18" t="s">
        <v>1470</v>
      </c>
    </row>
    <row r="2793" spans="1:3">
      <c r="A2793" s="18" t="s">
        <v>1471</v>
      </c>
      <c r="B2793" s="18" t="s">
        <v>426</v>
      </c>
      <c r="C2793" s="18" t="s">
        <v>456</v>
      </c>
    </row>
    <row r="2794" spans="1:3">
      <c r="A2794" s="18" t="s">
        <v>1471</v>
      </c>
      <c r="B2794" s="18" t="s">
        <v>429</v>
      </c>
      <c r="C2794" s="18" t="s">
        <v>432</v>
      </c>
    </row>
    <row r="2795" spans="1:3">
      <c r="A2795" s="18" t="s">
        <v>1471</v>
      </c>
      <c r="B2795" s="18" t="s">
        <v>429</v>
      </c>
      <c r="C2795" s="18" t="s">
        <v>1405</v>
      </c>
    </row>
    <row r="2796" spans="1:3">
      <c r="A2796" s="18" t="s">
        <v>1471</v>
      </c>
      <c r="B2796" s="18" t="s">
        <v>429</v>
      </c>
      <c r="C2796" s="18" t="s">
        <v>1406</v>
      </c>
    </row>
    <row r="2797" spans="1:3">
      <c r="A2797" s="18" t="s">
        <v>1471</v>
      </c>
      <c r="B2797" s="18" t="s">
        <v>429</v>
      </c>
      <c r="C2797" s="18" t="s">
        <v>1407</v>
      </c>
    </row>
    <row r="2798" spans="1:3">
      <c r="A2798" s="18" t="s">
        <v>1471</v>
      </c>
      <c r="B2798" s="18" t="s">
        <v>429</v>
      </c>
      <c r="C2798" s="18" t="s">
        <v>1408</v>
      </c>
    </row>
    <row r="2799" spans="1:3">
      <c r="A2799" s="18" t="s">
        <v>1471</v>
      </c>
      <c r="B2799" s="18" t="s">
        <v>429</v>
      </c>
      <c r="C2799" s="18" t="s">
        <v>1103</v>
      </c>
    </row>
    <row r="2800" spans="1:3">
      <c r="A2800" s="18" t="s">
        <v>1471</v>
      </c>
      <c r="B2800" s="18" t="s">
        <v>429</v>
      </c>
      <c r="C2800" s="18" t="s">
        <v>579</v>
      </c>
    </row>
    <row r="2801" spans="1:3">
      <c r="A2801" s="18" t="s">
        <v>1471</v>
      </c>
      <c r="B2801" s="18" t="s">
        <v>429</v>
      </c>
      <c r="C2801" s="18" t="s">
        <v>569</v>
      </c>
    </row>
    <row r="2802" spans="1:3">
      <c r="A2802" s="18" t="s">
        <v>1471</v>
      </c>
      <c r="B2802" s="18" t="s">
        <v>429</v>
      </c>
      <c r="C2802" s="18" t="s">
        <v>570</v>
      </c>
    </row>
    <row r="2803" spans="1:3">
      <c r="A2803" s="18" t="s">
        <v>1472</v>
      </c>
      <c r="B2803" s="18" t="s">
        <v>426</v>
      </c>
      <c r="C2803" s="18" t="s">
        <v>430</v>
      </c>
    </row>
    <row r="2804" spans="1:3">
      <c r="A2804" s="18" t="s">
        <v>1472</v>
      </c>
      <c r="B2804" s="18" t="s">
        <v>550</v>
      </c>
      <c r="C2804" s="18" t="s">
        <v>551</v>
      </c>
    </row>
    <row r="2805" spans="1:3" ht="43.5">
      <c r="A2805" s="18" t="s">
        <v>1472</v>
      </c>
      <c r="B2805" s="18" t="s">
        <v>550</v>
      </c>
      <c r="C2805" s="65" t="s">
        <v>552</v>
      </c>
    </row>
    <row r="2806" spans="1:3">
      <c r="A2806" s="18" t="s">
        <v>1472</v>
      </c>
      <c r="B2806" s="18" t="s">
        <v>550</v>
      </c>
      <c r="C2806" s="18" t="s">
        <v>553</v>
      </c>
    </row>
    <row r="2807" spans="1:3" ht="29">
      <c r="A2807" s="18" t="s">
        <v>1472</v>
      </c>
      <c r="B2807" s="18" t="s">
        <v>550</v>
      </c>
      <c r="C2807" s="65" t="s">
        <v>554</v>
      </c>
    </row>
    <row r="2808" spans="1:3">
      <c r="A2808" s="18" t="s">
        <v>1472</v>
      </c>
      <c r="B2808" s="18" t="s">
        <v>426</v>
      </c>
      <c r="C2808" s="18" t="s">
        <v>555</v>
      </c>
    </row>
    <row r="2809" spans="1:3">
      <c r="A2809" s="18" t="s">
        <v>1472</v>
      </c>
      <c r="B2809" s="18" t="s">
        <v>457</v>
      </c>
      <c r="C2809" s="18" t="s">
        <v>486</v>
      </c>
    </row>
    <row r="2810" spans="1:3">
      <c r="A2810" s="18" t="s">
        <v>1472</v>
      </c>
      <c r="B2810" s="18" t="s">
        <v>428</v>
      </c>
      <c r="C2810" s="18" t="s">
        <v>1473</v>
      </c>
    </row>
    <row r="2811" spans="1:3">
      <c r="A2811" s="18" t="s">
        <v>1472</v>
      </c>
      <c r="B2811" s="18" t="s">
        <v>428</v>
      </c>
      <c r="C2811" s="18" t="s">
        <v>1474</v>
      </c>
    </row>
    <row r="2812" spans="1:3">
      <c r="A2812" s="18" t="s">
        <v>1472</v>
      </c>
      <c r="B2812" s="18" t="s">
        <v>428</v>
      </c>
      <c r="C2812" s="18" t="s">
        <v>1475</v>
      </c>
    </row>
    <row r="2813" spans="1:3">
      <c r="A2813" s="18" t="s">
        <v>1472</v>
      </c>
      <c r="B2813" s="18" t="s">
        <v>428</v>
      </c>
      <c r="C2813" s="18" t="s">
        <v>1476</v>
      </c>
    </row>
    <row r="2814" spans="1:3">
      <c r="A2814" s="18" t="s">
        <v>1472</v>
      </c>
      <c r="B2814" s="18" t="s">
        <v>428</v>
      </c>
      <c r="C2814" s="18" t="s">
        <v>1477</v>
      </c>
    </row>
    <row r="2815" spans="1:3">
      <c r="A2815" s="18" t="s">
        <v>1472</v>
      </c>
      <c r="B2815" s="18" t="s">
        <v>428</v>
      </c>
      <c r="C2815" s="18" t="s">
        <v>1478</v>
      </c>
    </row>
    <row r="2816" spans="1:3">
      <c r="A2816" s="18" t="s">
        <v>1472</v>
      </c>
      <c r="B2816" s="18" t="s">
        <v>428</v>
      </c>
      <c r="C2816" s="18" t="s">
        <v>1479</v>
      </c>
    </row>
    <row r="2817" spans="1:3">
      <c r="A2817" s="18" t="s">
        <v>1472</v>
      </c>
      <c r="B2817" s="18" t="s">
        <v>428</v>
      </c>
      <c r="C2817" s="18" t="s">
        <v>1480</v>
      </c>
    </row>
    <row r="2818" spans="1:3">
      <c r="A2818" s="18" t="s">
        <v>1472</v>
      </c>
      <c r="B2818" s="18" t="s">
        <v>428</v>
      </c>
      <c r="C2818" s="18" t="s">
        <v>1481</v>
      </c>
    </row>
    <row r="2819" spans="1:3">
      <c r="A2819" s="18" t="s">
        <v>1472</v>
      </c>
      <c r="B2819" s="18" t="s">
        <v>428</v>
      </c>
      <c r="C2819" s="18" t="s">
        <v>1482</v>
      </c>
    </row>
    <row r="2820" spans="1:3">
      <c r="A2820" s="18" t="s">
        <v>1472</v>
      </c>
      <c r="B2820" s="18" t="s">
        <v>428</v>
      </c>
      <c r="C2820" s="18" t="s">
        <v>1483</v>
      </c>
    </row>
    <row r="2821" spans="1:3">
      <c r="A2821" s="18" t="s">
        <v>1472</v>
      </c>
      <c r="B2821" s="18" t="s">
        <v>428</v>
      </c>
      <c r="C2821" s="18" t="s">
        <v>1484</v>
      </c>
    </row>
    <row r="2822" spans="1:3">
      <c r="A2822" s="18" t="s">
        <v>1472</v>
      </c>
      <c r="B2822" s="18" t="s">
        <v>428</v>
      </c>
      <c r="C2822" s="18" t="s">
        <v>1485</v>
      </c>
    </row>
    <row r="2823" spans="1:3">
      <c r="A2823" s="18" t="s">
        <v>1472</v>
      </c>
      <c r="B2823" s="18" t="s">
        <v>457</v>
      </c>
      <c r="C2823" s="18" t="s">
        <v>1394</v>
      </c>
    </row>
    <row r="2824" spans="1:3">
      <c r="A2824" s="18" t="s">
        <v>1472</v>
      </c>
      <c r="B2824" s="18" t="s">
        <v>457</v>
      </c>
      <c r="C2824" s="18" t="s">
        <v>1395</v>
      </c>
    </row>
    <row r="2825" spans="1:3">
      <c r="A2825" s="18" t="s">
        <v>1486</v>
      </c>
      <c r="B2825" s="18" t="s">
        <v>426</v>
      </c>
      <c r="C2825" s="18" t="s">
        <v>458</v>
      </c>
    </row>
    <row r="2826" spans="1:3">
      <c r="A2826" s="18" t="s">
        <v>1486</v>
      </c>
      <c r="B2826" s="18" t="s">
        <v>425</v>
      </c>
      <c r="C2826" s="18" t="s">
        <v>491</v>
      </c>
    </row>
    <row r="2827" spans="1:3">
      <c r="A2827" s="18" t="s">
        <v>1486</v>
      </c>
      <c r="B2827" s="18" t="s">
        <v>425</v>
      </c>
      <c r="C2827" s="18" t="s">
        <v>1424</v>
      </c>
    </row>
    <row r="2828" spans="1:3">
      <c r="A2828" s="18" t="s">
        <v>1486</v>
      </c>
      <c r="B2828" s="18" t="s">
        <v>425</v>
      </c>
      <c r="C2828" s="18" t="s">
        <v>1459</v>
      </c>
    </row>
    <row r="2829" spans="1:3">
      <c r="A2829" s="18" t="s">
        <v>1486</v>
      </c>
      <c r="B2829" s="18" t="s">
        <v>425</v>
      </c>
      <c r="C2829" s="18" t="s">
        <v>1460</v>
      </c>
    </row>
    <row r="2830" spans="1:3">
      <c r="A2830" s="18" t="s">
        <v>1486</v>
      </c>
      <c r="B2830" s="18" t="s">
        <v>425</v>
      </c>
      <c r="C2830" s="18" t="s">
        <v>1427</v>
      </c>
    </row>
    <row r="2831" spans="1:3">
      <c r="A2831" s="18" t="s">
        <v>1486</v>
      </c>
      <c r="B2831" s="18" t="s">
        <v>425</v>
      </c>
      <c r="C2831" s="18" t="s">
        <v>598</v>
      </c>
    </row>
    <row r="2832" spans="1:3">
      <c r="A2832" s="18" t="s">
        <v>1486</v>
      </c>
      <c r="B2832" s="18" t="s">
        <v>425</v>
      </c>
      <c r="C2832" s="18" t="s">
        <v>1487</v>
      </c>
    </row>
    <row r="2833" spans="1:3">
      <c r="A2833" s="18" t="s">
        <v>1486</v>
      </c>
      <c r="B2833" s="18" t="s">
        <v>426</v>
      </c>
      <c r="C2833" s="18" t="s">
        <v>459</v>
      </c>
    </row>
    <row r="2834" spans="1:3">
      <c r="A2834" s="18" t="s">
        <v>1486</v>
      </c>
      <c r="B2834" s="18" t="s">
        <v>426</v>
      </c>
      <c r="C2834" s="18" t="s">
        <v>460</v>
      </c>
    </row>
    <row r="2835" spans="1:3">
      <c r="A2835" s="18" t="s">
        <v>1488</v>
      </c>
      <c r="B2835" s="18" t="s">
        <v>426</v>
      </c>
      <c r="C2835" s="18" t="s">
        <v>454</v>
      </c>
    </row>
    <row r="2836" spans="1:3" ht="29">
      <c r="A2836" s="18" t="s">
        <v>1488</v>
      </c>
      <c r="B2836" s="18" t="s">
        <v>461</v>
      </c>
      <c r="C2836" s="65" t="s">
        <v>1489</v>
      </c>
    </row>
    <row r="2837" spans="1:3">
      <c r="A2837" s="18" t="s">
        <v>1488</v>
      </c>
      <c r="B2837" s="18" t="s">
        <v>426</v>
      </c>
      <c r="C2837" s="18" t="s">
        <v>462</v>
      </c>
    </row>
    <row r="2838" spans="1:3">
      <c r="A2838" s="18" t="s">
        <v>1488</v>
      </c>
      <c r="B2838" s="18" t="s">
        <v>442</v>
      </c>
      <c r="C2838" s="18" t="s">
        <v>481</v>
      </c>
    </row>
    <row r="2839" spans="1:3">
      <c r="A2839" s="18" t="s">
        <v>1488</v>
      </c>
      <c r="B2839" s="18" t="s">
        <v>442</v>
      </c>
      <c r="C2839" s="18" t="s">
        <v>499</v>
      </c>
    </row>
    <row r="2840" spans="1:3">
      <c r="A2840" s="18" t="s">
        <v>1488</v>
      </c>
      <c r="B2840" s="18" t="s">
        <v>442</v>
      </c>
      <c r="C2840" s="18" t="s">
        <v>477</v>
      </c>
    </row>
    <row r="2841" spans="1:3">
      <c r="A2841" s="18" t="s">
        <v>1488</v>
      </c>
      <c r="B2841" s="18" t="s">
        <v>442</v>
      </c>
      <c r="C2841" s="18" t="s">
        <v>500</v>
      </c>
    </row>
    <row r="2842" spans="1:3">
      <c r="A2842" s="18" t="s">
        <v>1488</v>
      </c>
      <c r="B2842" s="18" t="s">
        <v>442</v>
      </c>
      <c r="C2842" s="18" t="s">
        <v>501</v>
      </c>
    </row>
    <row r="2843" spans="1:3" ht="29">
      <c r="A2843" s="18" t="s">
        <v>1488</v>
      </c>
      <c r="B2843" s="18" t="s">
        <v>442</v>
      </c>
      <c r="C2843" s="65" t="s">
        <v>482</v>
      </c>
    </row>
    <row r="2844" spans="1:3">
      <c r="A2844" s="18" t="s">
        <v>1490</v>
      </c>
      <c r="B2844" s="18" t="s">
        <v>442</v>
      </c>
      <c r="C2844" s="18" t="s">
        <v>483</v>
      </c>
    </row>
    <row r="2845" spans="1:3">
      <c r="A2845" s="18" t="s">
        <v>1490</v>
      </c>
      <c r="B2845" s="18" t="s">
        <v>426</v>
      </c>
      <c r="C2845" s="18" t="s">
        <v>455</v>
      </c>
    </row>
    <row r="2846" spans="1:3">
      <c r="A2846" s="18" t="s">
        <v>1490</v>
      </c>
      <c r="B2846" s="18" t="s">
        <v>511</v>
      </c>
      <c r="C2846" s="18" t="s">
        <v>576</v>
      </c>
    </row>
    <row r="2847" spans="1:3" ht="72.5">
      <c r="A2847" s="18" t="s">
        <v>1490</v>
      </c>
      <c r="B2847" s="18" t="s">
        <v>511</v>
      </c>
      <c r="C2847" s="65" t="s">
        <v>1491</v>
      </c>
    </row>
    <row r="2848" spans="1:3" ht="43.5">
      <c r="A2848" s="18" t="s">
        <v>1490</v>
      </c>
      <c r="B2848" s="18" t="s">
        <v>511</v>
      </c>
      <c r="C2848" s="65" t="s">
        <v>571</v>
      </c>
    </row>
    <row r="2849" spans="1:3">
      <c r="A2849" s="18" t="s">
        <v>1490</v>
      </c>
      <c r="B2849" s="18" t="s">
        <v>426</v>
      </c>
      <c r="C2849" s="18" t="s">
        <v>513</v>
      </c>
    </row>
    <row r="2850" spans="1:3">
      <c r="A2850" s="18" t="s">
        <v>1490</v>
      </c>
      <c r="B2850" s="18" t="s">
        <v>505</v>
      </c>
      <c r="C2850" s="18" t="s">
        <v>506</v>
      </c>
    </row>
    <row r="2851" spans="1:3">
      <c r="A2851" s="18" t="s">
        <v>1490</v>
      </c>
      <c r="B2851" s="18" t="s">
        <v>505</v>
      </c>
      <c r="C2851" s="18" t="s">
        <v>1230</v>
      </c>
    </row>
    <row r="2852" spans="1:3">
      <c r="A2852" s="18" t="s">
        <v>1490</v>
      </c>
      <c r="B2852" s="18" t="s">
        <v>505</v>
      </c>
      <c r="C2852" s="18" t="s">
        <v>903</v>
      </c>
    </row>
    <row r="2853" spans="1:3">
      <c r="A2853" s="18" t="s">
        <v>1490</v>
      </c>
      <c r="B2853" s="18" t="s">
        <v>505</v>
      </c>
      <c r="C2853" s="18" t="s">
        <v>1232</v>
      </c>
    </row>
    <row r="2854" spans="1:3">
      <c r="A2854" s="18" t="s">
        <v>1490</v>
      </c>
      <c r="B2854" s="18" t="s">
        <v>505</v>
      </c>
      <c r="C2854" s="18" t="s">
        <v>1233</v>
      </c>
    </row>
    <row r="2855" spans="1:3">
      <c r="A2855" s="18" t="s">
        <v>1490</v>
      </c>
      <c r="B2855" s="18" t="s">
        <v>505</v>
      </c>
      <c r="C2855" s="18" t="s">
        <v>1234</v>
      </c>
    </row>
    <row r="2856" spans="1:3">
      <c r="A2856" s="18" t="s">
        <v>1490</v>
      </c>
      <c r="B2856" s="18" t="s">
        <v>427</v>
      </c>
      <c r="C2856" s="18" t="s">
        <v>1204</v>
      </c>
    </row>
    <row r="2857" spans="1:3">
      <c r="A2857" s="18" t="s">
        <v>1490</v>
      </c>
      <c r="B2857" s="18" t="s">
        <v>505</v>
      </c>
      <c r="C2857" s="18" t="s">
        <v>565</v>
      </c>
    </row>
    <row r="2858" spans="1:3">
      <c r="A2858" s="18" t="s">
        <v>1490</v>
      </c>
      <c r="B2858" s="18" t="s">
        <v>505</v>
      </c>
      <c r="C2858" s="18" t="s">
        <v>1235</v>
      </c>
    </row>
    <row r="2859" spans="1:3">
      <c r="A2859" s="18" t="s">
        <v>1490</v>
      </c>
      <c r="B2859" s="18" t="s">
        <v>505</v>
      </c>
      <c r="C2859" s="18" t="s">
        <v>1236</v>
      </c>
    </row>
    <row r="2860" spans="1:3" ht="87">
      <c r="A2860" s="18" t="s">
        <v>1490</v>
      </c>
      <c r="B2860" s="18" t="s">
        <v>505</v>
      </c>
      <c r="C2860" s="65" t="s">
        <v>1237</v>
      </c>
    </row>
    <row r="2861" spans="1:3">
      <c r="A2861" s="18" t="s">
        <v>1492</v>
      </c>
      <c r="B2861" s="18" t="s">
        <v>426</v>
      </c>
      <c r="C2861" s="18" t="s">
        <v>507</v>
      </c>
    </row>
    <row r="2862" spans="1:3">
      <c r="A2862" s="18" t="s">
        <v>1492</v>
      </c>
      <c r="B2862" s="18" t="s">
        <v>443</v>
      </c>
      <c r="C2862" s="18" t="s">
        <v>484</v>
      </c>
    </row>
    <row r="2863" spans="1:3">
      <c r="A2863" s="18" t="s">
        <v>1492</v>
      </c>
      <c r="B2863" s="18" t="s">
        <v>443</v>
      </c>
      <c r="C2863" s="18" t="s">
        <v>444</v>
      </c>
    </row>
    <row r="2864" spans="1:3">
      <c r="A2864" s="18" t="s">
        <v>1492</v>
      </c>
      <c r="B2864" s="18" t="s">
        <v>443</v>
      </c>
      <c r="C2864" s="18" t="s">
        <v>445</v>
      </c>
    </row>
    <row r="2865" spans="1:3">
      <c r="A2865" s="18" t="s">
        <v>1492</v>
      </c>
      <c r="B2865" s="18" t="s">
        <v>443</v>
      </c>
      <c r="C2865" s="18" t="s">
        <v>478</v>
      </c>
    </row>
    <row r="2866" spans="1:3">
      <c r="A2866" s="18" t="s">
        <v>1492</v>
      </c>
      <c r="B2866" s="18" t="s">
        <v>443</v>
      </c>
      <c r="C2866" s="18" t="s">
        <v>1372</v>
      </c>
    </row>
    <row r="2867" spans="1:3">
      <c r="A2867" s="18" t="s">
        <v>1492</v>
      </c>
      <c r="B2867" s="18" t="s">
        <v>443</v>
      </c>
      <c r="C2867" s="18" t="s">
        <v>446</v>
      </c>
    </row>
    <row r="2868" spans="1:3">
      <c r="A2868" s="18" t="s">
        <v>1492</v>
      </c>
      <c r="B2868" s="18" t="s">
        <v>443</v>
      </c>
      <c r="C2868" s="18" t="s">
        <v>549</v>
      </c>
    </row>
    <row r="2869" spans="1:3">
      <c r="A2869" s="18" t="s">
        <v>1492</v>
      </c>
      <c r="B2869" s="18" t="s">
        <v>443</v>
      </c>
      <c r="C2869" s="18" t="s">
        <v>502</v>
      </c>
    </row>
    <row r="2870" spans="1:3">
      <c r="A2870" s="18" t="s">
        <v>1492</v>
      </c>
      <c r="B2870" s="18" t="s">
        <v>443</v>
      </c>
      <c r="C2870" s="18" t="s">
        <v>577</v>
      </c>
    </row>
    <row r="2871" spans="1:3">
      <c r="A2871" s="18" t="s">
        <v>1492</v>
      </c>
      <c r="B2871" s="18" t="s">
        <v>443</v>
      </c>
      <c r="C2871" s="18" t="s">
        <v>1373</v>
      </c>
    </row>
    <row r="2872" spans="1:3" ht="29">
      <c r="A2872" s="18" t="s">
        <v>1492</v>
      </c>
      <c r="B2872" s="18" t="s">
        <v>443</v>
      </c>
      <c r="C2872" s="65" t="s">
        <v>1493</v>
      </c>
    </row>
    <row r="2873" spans="1:3">
      <c r="A2873" s="18" t="s">
        <v>1492</v>
      </c>
      <c r="B2873" s="18" t="s">
        <v>443</v>
      </c>
      <c r="C2873" s="18" t="s">
        <v>578</v>
      </c>
    </row>
    <row r="2874" spans="1:3">
      <c r="A2874" s="18" t="s">
        <v>1494</v>
      </c>
      <c r="B2874" s="18" t="s">
        <v>426</v>
      </c>
      <c r="C2874" s="18" t="s">
        <v>456</v>
      </c>
    </row>
    <row r="2875" spans="1:3">
      <c r="A2875" s="18" t="s">
        <v>1494</v>
      </c>
      <c r="B2875" s="18" t="s">
        <v>429</v>
      </c>
      <c r="C2875" s="18" t="s">
        <v>432</v>
      </c>
    </row>
    <row r="2876" spans="1:3">
      <c r="A2876" s="18" t="s">
        <v>1494</v>
      </c>
      <c r="B2876" s="18" t="s">
        <v>429</v>
      </c>
      <c r="C2876" s="18" t="s">
        <v>1405</v>
      </c>
    </row>
    <row r="2877" spans="1:3">
      <c r="A2877" s="18" t="s">
        <v>1494</v>
      </c>
      <c r="B2877" s="18" t="s">
        <v>429</v>
      </c>
      <c r="C2877" s="18" t="s">
        <v>1406</v>
      </c>
    </row>
    <row r="2878" spans="1:3">
      <c r="A2878" s="18" t="s">
        <v>1494</v>
      </c>
      <c r="B2878" s="18" t="s">
        <v>429</v>
      </c>
      <c r="C2878" s="18" t="s">
        <v>1407</v>
      </c>
    </row>
    <row r="2879" spans="1:3">
      <c r="A2879" s="18" t="s">
        <v>1494</v>
      </c>
      <c r="B2879" s="18" t="s">
        <v>429</v>
      </c>
      <c r="C2879" s="18" t="s">
        <v>1408</v>
      </c>
    </row>
    <row r="2880" spans="1:3">
      <c r="A2880" s="18" t="s">
        <v>1494</v>
      </c>
      <c r="B2880" s="18" t="s">
        <v>429</v>
      </c>
      <c r="C2880" s="18" t="s">
        <v>1103</v>
      </c>
    </row>
    <row r="2881" spans="1:3">
      <c r="A2881" s="18" t="s">
        <v>1494</v>
      </c>
      <c r="B2881" s="18" t="s">
        <v>429</v>
      </c>
      <c r="C2881" s="18" t="s">
        <v>579</v>
      </c>
    </row>
    <row r="2882" spans="1:3">
      <c r="A2882" s="18" t="s">
        <v>1494</v>
      </c>
      <c r="B2882" s="18" t="s">
        <v>429</v>
      </c>
      <c r="C2882" s="18" t="s">
        <v>569</v>
      </c>
    </row>
    <row r="2883" spans="1:3">
      <c r="A2883" s="18" t="s">
        <v>1494</v>
      </c>
      <c r="B2883" s="18" t="s">
        <v>429</v>
      </c>
      <c r="C2883" s="18" t="s">
        <v>570</v>
      </c>
    </row>
    <row r="2884" spans="1:3">
      <c r="A2884" s="18" t="s">
        <v>1495</v>
      </c>
      <c r="B2884" s="18" t="s">
        <v>426</v>
      </c>
      <c r="C2884" s="18" t="s">
        <v>430</v>
      </c>
    </row>
    <row r="2885" spans="1:3">
      <c r="A2885" s="18" t="s">
        <v>1495</v>
      </c>
      <c r="B2885" s="18" t="s">
        <v>550</v>
      </c>
      <c r="C2885" s="18" t="s">
        <v>551</v>
      </c>
    </row>
    <row r="2886" spans="1:3" ht="43.5">
      <c r="A2886" s="18" t="s">
        <v>1495</v>
      </c>
      <c r="B2886" s="18" t="s">
        <v>550</v>
      </c>
      <c r="C2886" s="65" t="s">
        <v>552</v>
      </c>
    </row>
    <row r="2887" spans="1:3">
      <c r="A2887" s="18" t="s">
        <v>1495</v>
      </c>
      <c r="B2887" s="18" t="s">
        <v>550</v>
      </c>
      <c r="C2887" s="18" t="s">
        <v>553</v>
      </c>
    </row>
    <row r="2888" spans="1:3" ht="29">
      <c r="A2888" s="18" t="s">
        <v>1495</v>
      </c>
      <c r="B2888" s="18" t="s">
        <v>550</v>
      </c>
      <c r="C2888" s="65" t="s">
        <v>554</v>
      </c>
    </row>
    <row r="2889" spans="1:3">
      <c r="A2889" s="18" t="s">
        <v>1495</v>
      </c>
      <c r="B2889" s="18" t="s">
        <v>426</v>
      </c>
      <c r="C2889" s="18" t="s">
        <v>555</v>
      </c>
    </row>
    <row r="2890" spans="1:3">
      <c r="A2890" s="18" t="s">
        <v>1495</v>
      </c>
      <c r="B2890" s="18" t="s">
        <v>457</v>
      </c>
      <c r="C2890" s="18" t="s">
        <v>486</v>
      </c>
    </row>
    <row r="2891" spans="1:3">
      <c r="A2891" s="18" t="s">
        <v>1495</v>
      </c>
      <c r="B2891" s="18" t="s">
        <v>428</v>
      </c>
      <c r="C2891" s="18" t="s">
        <v>1496</v>
      </c>
    </row>
    <row r="2892" spans="1:3">
      <c r="A2892" s="18" t="s">
        <v>1495</v>
      </c>
      <c r="B2892" s="18" t="s">
        <v>428</v>
      </c>
      <c r="C2892" s="18" t="s">
        <v>1497</v>
      </c>
    </row>
    <row r="2893" spans="1:3">
      <c r="A2893" s="18" t="s">
        <v>1495</v>
      </c>
      <c r="B2893" s="18" t="s">
        <v>428</v>
      </c>
      <c r="C2893" s="18" t="s">
        <v>1498</v>
      </c>
    </row>
    <row r="2894" spans="1:3">
      <c r="A2894" s="18" t="s">
        <v>1495</v>
      </c>
      <c r="B2894" s="18" t="s">
        <v>428</v>
      </c>
      <c r="C2894" s="18" t="s">
        <v>1499</v>
      </c>
    </row>
    <row r="2895" spans="1:3">
      <c r="A2895" s="18" t="s">
        <v>1495</v>
      </c>
      <c r="B2895" s="18" t="s">
        <v>428</v>
      </c>
      <c r="C2895" s="18" t="s">
        <v>1500</v>
      </c>
    </row>
    <row r="2896" spans="1:3">
      <c r="A2896" s="18" t="s">
        <v>1495</v>
      </c>
      <c r="B2896" s="18" t="s">
        <v>428</v>
      </c>
      <c r="C2896" s="18" t="s">
        <v>1501</v>
      </c>
    </row>
    <row r="2897" spans="1:3">
      <c r="A2897" s="18" t="s">
        <v>1495</v>
      </c>
      <c r="B2897" s="18" t="s">
        <v>428</v>
      </c>
      <c r="C2897" s="18" t="s">
        <v>1502</v>
      </c>
    </row>
    <row r="2898" spans="1:3">
      <c r="A2898" s="18" t="s">
        <v>1495</v>
      </c>
      <c r="B2898" s="18" t="s">
        <v>428</v>
      </c>
      <c r="C2898" s="18" t="s">
        <v>1503</v>
      </c>
    </row>
    <row r="2899" spans="1:3">
      <c r="A2899" s="18" t="s">
        <v>1495</v>
      </c>
      <c r="B2899" s="18" t="s">
        <v>428</v>
      </c>
      <c r="C2899" s="18" t="s">
        <v>1504</v>
      </c>
    </row>
    <row r="2900" spans="1:3">
      <c r="A2900" s="18" t="s">
        <v>1495</v>
      </c>
      <c r="B2900" s="18" t="s">
        <v>428</v>
      </c>
      <c r="C2900" s="18" t="s">
        <v>1505</v>
      </c>
    </row>
    <row r="2901" spans="1:3">
      <c r="A2901" s="18" t="s">
        <v>1495</v>
      </c>
      <c r="B2901" s="18" t="s">
        <v>428</v>
      </c>
      <c r="C2901" s="18" t="s">
        <v>1506</v>
      </c>
    </row>
    <row r="2902" spans="1:3">
      <c r="A2902" s="18" t="s">
        <v>1495</v>
      </c>
      <c r="B2902" s="18" t="s">
        <v>428</v>
      </c>
      <c r="C2902" s="18" t="s">
        <v>1507</v>
      </c>
    </row>
    <row r="2903" spans="1:3">
      <c r="A2903" s="18" t="s">
        <v>1495</v>
      </c>
      <c r="B2903" s="18" t="s">
        <v>428</v>
      </c>
      <c r="C2903" s="18" t="s">
        <v>1508</v>
      </c>
    </row>
    <row r="2904" spans="1:3">
      <c r="A2904" s="18" t="s">
        <v>1495</v>
      </c>
      <c r="B2904" s="18" t="s">
        <v>457</v>
      </c>
      <c r="C2904" s="18" t="s">
        <v>1394</v>
      </c>
    </row>
    <row r="2905" spans="1:3">
      <c r="A2905" s="18" t="s">
        <v>1495</v>
      </c>
      <c r="B2905" s="18" t="s">
        <v>457</v>
      </c>
      <c r="C2905" s="18" t="s">
        <v>1395</v>
      </c>
    </row>
    <row r="2906" spans="1:3">
      <c r="A2906" s="18" t="s">
        <v>1509</v>
      </c>
      <c r="B2906" s="18" t="s">
        <v>426</v>
      </c>
      <c r="C2906" s="18" t="s">
        <v>458</v>
      </c>
    </row>
    <row r="2907" spans="1:3">
      <c r="A2907" s="18" t="s">
        <v>1509</v>
      </c>
      <c r="B2907" s="18" t="s">
        <v>425</v>
      </c>
      <c r="C2907" s="18" t="s">
        <v>491</v>
      </c>
    </row>
    <row r="2908" spans="1:3">
      <c r="A2908" s="18" t="s">
        <v>1509</v>
      </c>
      <c r="B2908" s="18" t="s">
        <v>425</v>
      </c>
      <c r="C2908" s="18" t="s">
        <v>1424</v>
      </c>
    </row>
    <row r="2909" spans="1:3">
      <c r="A2909" s="18" t="s">
        <v>1509</v>
      </c>
      <c r="B2909" s="18" t="s">
        <v>425</v>
      </c>
      <c r="C2909" s="18" t="s">
        <v>1459</v>
      </c>
    </row>
    <row r="2910" spans="1:3">
      <c r="A2910" s="18" t="s">
        <v>1509</v>
      </c>
      <c r="B2910" s="18" t="s">
        <v>425</v>
      </c>
      <c r="C2910" s="18" t="s">
        <v>1460</v>
      </c>
    </row>
    <row r="2911" spans="1:3">
      <c r="A2911" s="18" t="s">
        <v>1509</v>
      </c>
      <c r="B2911" s="18" t="s">
        <v>425</v>
      </c>
      <c r="C2911" s="18" t="s">
        <v>1427</v>
      </c>
    </row>
    <row r="2912" spans="1:3">
      <c r="A2912" s="18" t="s">
        <v>1509</v>
      </c>
      <c r="B2912" s="18" t="s">
        <v>425</v>
      </c>
      <c r="C2912" s="18" t="s">
        <v>598</v>
      </c>
    </row>
    <row r="2913" spans="1:3">
      <c r="A2913" s="18" t="s">
        <v>1509</v>
      </c>
      <c r="B2913" s="18" t="s">
        <v>425</v>
      </c>
      <c r="C2913" s="18" t="s">
        <v>599</v>
      </c>
    </row>
    <row r="2914" spans="1:3">
      <c r="A2914" s="18" t="s">
        <v>1509</v>
      </c>
      <c r="B2914" s="18" t="s">
        <v>425</v>
      </c>
      <c r="C2914" s="18" t="s">
        <v>600</v>
      </c>
    </row>
    <row r="2915" spans="1:3">
      <c r="A2915" s="18" t="s">
        <v>1509</v>
      </c>
      <c r="B2915" s="18" t="s">
        <v>425</v>
      </c>
      <c r="C2915" s="18" t="s">
        <v>1428</v>
      </c>
    </row>
    <row r="2916" spans="1:3">
      <c r="A2916" s="18" t="s">
        <v>1509</v>
      </c>
      <c r="B2916" s="18" t="s">
        <v>425</v>
      </c>
      <c r="C2916" s="18" t="s">
        <v>1429</v>
      </c>
    </row>
    <row r="2917" spans="1:3">
      <c r="A2917" s="18" t="s">
        <v>1510</v>
      </c>
      <c r="B2917" s="18" t="s">
        <v>426</v>
      </c>
      <c r="C2917" s="18" t="s">
        <v>459</v>
      </c>
    </row>
    <row r="2918" spans="1:3">
      <c r="A2918" s="18" t="s">
        <v>1510</v>
      </c>
      <c r="B2918" s="18" t="s">
        <v>426</v>
      </c>
      <c r="C2918" s="18" t="s">
        <v>460</v>
      </c>
    </row>
    <row r="2919" spans="1:3">
      <c r="A2919" s="18" t="s">
        <v>1511</v>
      </c>
      <c r="B2919" s="18" t="s">
        <v>426</v>
      </c>
      <c r="C2919" s="18" t="s">
        <v>451</v>
      </c>
    </row>
    <row r="2920" spans="1:3">
      <c r="A2920" s="18" t="s">
        <v>1511</v>
      </c>
      <c r="B2920" s="18" t="s">
        <v>428</v>
      </c>
      <c r="C2920" s="18" t="s">
        <v>1512</v>
      </c>
    </row>
    <row r="2921" spans="1:3">
      <c r="A2921" s="18" t="s">
        <v>1511</v>
      </c>
      <c r="B2921" s="18" t="s">
        <v>473</v>
      </c>
      <c r="C2921" s="18" t="s">
        <v>1353</v>
      </c>
    </row>
    <row r="2922" spans="1:3">
      <c r="A2922" s="18" t="s">
        <v>1511</v>
      </c>
      <c r="B2922" s="18" t="s">
        <v>473</v>
      </c>
      <c r="C2922" s="18" t="s">
        <v>575</v>
      </c>
    </row>
    <row r="2923" spans="1:3">
      <c r="A2923" s="18" t="s">
        <v>1511</v>
      </c>
      <c r="B2923" s="18" t="s">
        <v>473</v>
      </c>
      <c r="C2923" s="18" t="s">
        <v>474</v>
      </c>
    </row>
    <row r="2924" spans="1:3">
      <c r="A2924" s="18" t="s">
        <v>1511</v>
      </c>
      <c r="B2924" s="18" t="s">
        <v>473</v>
      </c>
      <c r="C2924" s="18" t="s">
        <v>516</v>
      </c>
    </row>
    <row r="2925" spans="1:3">
      <c r="A2925" s="18" t="s">
        <v>1511</v>
      </c>
      <c r="B2925" s="18" t="s">
        <v>426</v>
      </c>
      <c r="C2925" s="18" t="s">
        <v>498</v>
      </c>
    </row>
    <row r="2926" spans="1:3">
      <c r="A2926" s="18" t="s">
        <v>1513</v>
      </c>
      <c r="B2926" s="18" t="s">
        <v>426</v>
      </c>
      <c r="C2926" s="18" t="s">
        <v>431</v>
      </c>
    </row>
    <row r="2927" spans="1:3">
      <c r="A2927" s="18" t="s">
        <v>1514</v>
      </c>
      <c r="B2927" s="18" t="s">
        <v>426</v>
      </c>
      <c r="C2927" s="18" t="s">
        <v>452</v>
      </c>
    </row>
    <row r="2928" spans="1:3">
      <c r="A2928" s="18" t="s">
        <v>1515</v>
      </c>
      <c r="B2928" s="18" t="s">
        <v>426</v>
      </c>
      <c r="C2928" s="18" t="s">
        <v>546</v>
      </c>
    </row>
    <row r="2929" spans="1:3">
      <c r="A2929" s="18" t="s">
        <v>1515</v>
      </c>
      <c r="B2929" s="18" t="s">
        <v>465</v>
      </c>
      <c r="C2929" s="18" t="s">
        <v>1516</v>
      </c>
    </row>
    <row r="2930" spans="1:3">
      <c r="A2930" s="18" t="s">
        <v>1515</v>
      </c>
      <c r="B2930" s="18" t="s">
        <v>426</v>
      </c>
      <c r="C2930" s="18" t="s">
        <v>466</v>
      </c>
    </row>
    <row r="2931" spans="1:3">
      <c r="A2931" s="18" t="s">
        <v>1515</v>
      </c>
      <c r="B2931" s="18" t="s">
        <v>426</v>
      </c>
      <c r="C2931" s="18" t="s">
        <v>453</v>
      </c>
    </row>
    <row r="2932" spans="1:3">
      <c r="A2932" s="18" t="s">
        <v>1517</v>
      </c>
      <c r="B2932" s="18" t="s">
        <v>426</v>
      </c>
      <c r="C2932" s="18" t="s">
        <v>454</v>
      </c>
    </row>
    <row r="2933" spans="1:3" ht="29">
      <c r="A2933" s="18" t="s">
        <v>1517</v>
      </c>
      <c r="B2933" s="18" t="s">
        <v>461</v>
      </c>
      <c r="C2933" s="65" t="s">
        <v>1518</v>
      </c>
    </row>
    <row r="2934" spans="1:3">
      <c r="A2934" s="18" t="s">
        <v>1517</v>
      </c>
      <c r="B2934" s="18" t="s">
        <v>426</v>
      </c>
      <c r="C2934" s="18" t="s">
        <v>462</v>
      </c>
    </row>
    <row r="2935" spans="1:3">
      <c r="A2935" s="18" t="s">
        <v>1517</v>
      </c>
      <c r="B2935" s="18" t="s">
        <v>442</v>
      </c>
      <c r="C2935" s="18" t="s">
        <v>481</v>
      </c>
    </row>
    <row r="2936" spans="1:3">
      <c r="A2936" s="18" t="s">
        <v>1517</v>
      </c>
      <c r="B2936" s="18" t="s">
        <v>442</v>
      </c>
      <c r="C2936" s="18" t="s">
        <v>499</v>
      </c>
    </row>
    <row r="2937" spans="1:3">
      <c r="A2937" s="18" t="s">
        <v>1517</v>
      </c>
      <c r="B2937" s="18" t="s">
        <v>442</v>
      </c>
      <c r="C2937" s="18" t="s">
        <v>477</v>
      </c>
    </row>
    <row r="2938" spans="1:3">
      <c r="A2938" s="18" t="s">
        <v>1517</v>
      </c>
      <c r="B2938" s="18" t="s">
        <v>442</v>
      </c>
      <c r="C2938" s="18" t="s">
        <v>500</v>
      </c>
    </row>
    <row r="2939" spans="1:3">
      <c r="A2939" s="18" t="s">
        <v>1517</v>
      </c>
      <c r="B2939" s="18" t="s">
        <v>442</v>
      </c>
      <c r="C2939" s="18" t="s">
        <v>501</v>
      </c>
    </row>
    <row r="2940" spans="1:3" ht="29">
      <c r="A2940" s="18" t="s">
        <v>1517</v>
      </c>
      <c r="B2940" s="18" t="s">
        <v>442</v>
      </c>
      <c r="C2940" s="65" t="s">
        <v>482</v>
      </c>
    </row>
    <row r="2941" spans="1:3">
      <c r="A2941" s="18" t="s">
        <v>1519</v>
      </c>
      <c r="B2941" s="18" t="s">
        <v>442</v>
      </c>
      <c r="C2941" s="18" t="s">
        <v>483</v>
      </c>
    </row>
    <row r="2942" spans="1:3">
      <c r="A2942" s="18" t="s">
        <v>1519</v>
      </c>
      <c r="B2942" s="18" t="s">
        <v>426</v>
      </c>
      <c r="C2942" s="18" t="s">
        <v>455</v>
      </c>
    </row>
    <row r="2943" spans="1:3">
      <c r="A2943" s="18" t="s">
        <v>1519</v>
      </c>
      <c r="B2943" s="18" t="s">
        <v>511</v>
      </c>
      <c r="C2943" s="18" t="s">
        <v>576</v>
      </c>
    </row>
    <row r="2944" spans="1:3" ht="72.5">
      <c r="A2944" s="18" t="s">
        <v>1519</v>
      </c>
      <c r="B2944" s="18" t="s">
        <v>511</v>
      </c>
      <c r="C2944" s="65" t="s">
        <v>1520</v>
      </c>
    </row>
    <row r="2945" spans="1:3" ht="43.5">
      <c r="A2945" s="18" t="s">
        <v>1519</v>
      </c>
      <c r="B2945" s="18" t="s">
        <v>511</v>
      </c>
      <c r="C2945" s="65" t="s">
        <v>571</v>
      </c>
    </row>
    <row r="2946" spans="1:3">
      <c r="A2946" s="18" t="s">
        <v>1519</v>
      </c>
      <c r="B2946" s="18" t="s">
        <v>426</v>
      </c>
      <c r="C2946" s="18" t="s">
        <v>513</v>
      </c>
    </row>
    <row r="2947" spans="1:3">
      <c r="A2947" s="18" t="s">
        <v>1519</v>
      </c>
      <c r="B2947" s="18" t="s">
        <v>505</v>
      </c>
      <c r="C2947" s="18" t="s">
        <v>506</v>
      </c>
    </row>
    <row r="2948" spans="1:3">
      <c r="A2948" s="18" t="s">
        <v>1519</v>
      </c>
      <c r="B2948" s="18" t="s">
        <v>505</v>
      </c>
      <c r="C2948" s="18" t="s">
        <v>1230</v>
      </c>
    </row>
    <row r="2949" spans="1:3">
      <c r="A2949" s="18" t="s">
        <v>1519</v>
      </c>
      <c r="B2949" s="18" t="s">
        <v>505</v>
      </c>
      <c r="C2949" s="18" t="s">
        <v>903</v>
      </c>
    </row>
    <row r="2950" spans="1:3">
      <c r="A2950" s="18" t="s">
        <v>1519</v>
      </c>
      <c r="B2950" s="18" t="s">
        <v>505</v>
      </c>
      <c r="C2950" s="18" t="s">
        <v>1232</v>
      </c>
    </row>
    <row r="2951" spans="1:3">
      <c r="A2951" s="18" t="s">
        <v>1519</v>
      </c>
      <c r="B2951" s="18" t="s">
        <v>505</v>
      </c>
      <c r="C2951" s="18" t="s">
        <v>1233</v>
      </c>
    </row>
    <row r="2952" spans="1:3">
      <c r="A2952" s="18" t="s">
        <v>1519</v>
      </c>
      <c r="B2952" s="18" t="s">
        <v>505</v>
      </c>
      <c r="C2952" s="18" t="s">
        <v>1234</v>
      </c>
    </row>
    <row r="2953" spans="1:3">
      <c r="A2953" s="18" t="s">
        <v>1519</v>
      </c>
      <c r="B2953" s="18" t="s">
        <v>427</v>
      </c>
      <c r="C2953" s="18" t="s">
        <v>1204</v>
      </c>
    </row>
    <row r="2954" spans="1:3">
      <c r="A2954" s="18" t="s">
        <v>1519</v>
      </c>
      <c r="B2954" s="18" t="s">
        <v>505</v>
      </c>
      <c r="C2954" s="18" t="s">
        <v>565</v>
      </c>
    </row>
    <row r="2955" spans="1:3">
      <c r="A2955" s="18" t="s">
        <v>1519</v>
      </c>
      <c r="B2955" s="18" t="s">
        <v>505</v>
      </c>
      <c r="C2955" s="18" t="s">
        <v>1235</v>
      </c>
    </row>
    <row r="2956" spans="1:3">
      <c r="A2956" s="18" t="s">
        <v>1519</v>
      </c>
      <c r="B2956" s="18" t="s">
        <v>505</v>
      </c>
      <c r="C2956" s="18" t="s">
        <v>1236</v>
      </c>
    </row>
    <row r="2957" spans="1:3" ht="87">
      <c r="A2957" s="18" t="s">
        <v>1519</v>
      </c>
      <c r="B2957" s="18" t="s">
        <v>505</v>
      </c>
      <c r="C2957" s="65" t="s">
        <v>1237</v>
      </c>
    </row>
    <row r="2958" spans="1:3">
      <c r="A2958" s="18" t="s">
        <v>1521</v>
      </c>
      <c r="B2958" s="18" t="s">
        <v>426</v>
      </c>
      <c r="C2958" s="18" t="s">
        <v>507</v>
      </c>
    </row>
    <row r="2959" spans="1:3">
      <c r="A2959" s="18" t="s">
        <v>1521</v>
      </c>
      <c r="B2959" s="18" t="s">
        <v>443</v>
      </c>
      <c r="C2959" s="18" t="s">
        <v>484</v>
      </c>
    </row>
    <row r="2960" spans="1:3">
      <c r="A2960" s="18" t="s">
        <v>1521</v>
      </c>
      <c r="B2960" s="18" t="s">
        <v>443</v>
      </c>
      <c r="C2960" s="18" t="s">
        <v>444</v>
      </c>
    </row>
    <row r="2961" spans="1:3">
      <c r="A2961" s="18" t="s">
        <v>1521</v>
      </c>
      <c r="B2961" s="18" t="s">
        <v>443</v>
      </c>
      <c r="C2961" s="18" t="s">
        <v>445</v>
      </c>
    </row>
    <row r="2962" spans="1:3">
      <c r="A2962" s="18" t="s">
        <v>1521</v>
      </c>
      <c r="B2962" s="18" t="s">
        <v>443</v>
      </c>
      <c r="C2962" s="18" t="s">
        <v>478</v>
      </c>
    </row>
    <row r="2963" spans="1:3">
      <c r="A2963" s="18" t="s">
        <v>1521</v>
      </c>
      <c r="B2963" s="18" t="s">
        <v>443</v>
      </c>
      <c r="C2963" s="18" t="s">
        <v>1522</v>
      </c>
    </row>
    <row r="2964" spans="1:3">
      <c r="A2964" s="18" t="s">
        <v>1521</v>
      </c>
      <c r="B2964" s="18" t="s">
        <v>443</v>
      </c>
      <c r="C2964" s="18" t="s">
        <v>446</v>
      </c>
    </row>
    <row r="2965" spans="1:3">
      <c r="A2965" s="18" t="s">
        <v>1521</v>
      </c>
      <c r="B2965" s="18" t="s">
        <v>443</v>
      </c>
      <c r="C2965" s="18" t="s">
        <v>549</v>
      </c>
    </row>
    <row r="2966" spans="1:3">
      <c r="A2966" s="18" t="s">
        <v>1521</v>
      </c>
      <c r="B2966" s="18" t="s">
        <v>443</v>
      </c>
      <c r="C2966" s="18" t="s">
        <v>502</v>
      </c>
    </row>
    <row r="2967" spans="1:3">
      <c r="A2967" s="18" t="s">
        <v>1521</v>
      </c>
      <c r="B2967" s="18" t="s">
        <v>443</v>
      </c>
      <c r="C2967" s="18" t="s">
        <v>577</v>
      </c>
    </row>
    <row r="2968" spans="1:3">
      <c r="A2968" s="18" t="s">
        <v>1521</v>
      </c>
      <c r="B2968" s="18" t="s">
        <v>443</v>
      </c>
      <c r="C2968" s="18" t="s">
        <v>1523</v>
      </c>
    </row>
    <row r="2969" spans="1:3" ht="29">
      <c r="A2969" s="18" t="s">
        <v>1521</v>
      </c>
      <c r="B2969" s="18" t="s">
        <v>443</v>
      </c>
      <c r="C2969" s="65" t="s">
        <v>1524</v>
      </c>
    </row>
    <row r="2970" spans="1:3">
      <c r="A2970" s="18" t="s">
        <v>1521</v>
      </c>
      <c r="B2970" s="18" t="s">
        <v>443</v>
      </c>
      <c r="C2970" s="18" t="s">
        <v>578</v>
      </c>
    </row>
    <row r="2971" spans="1:3">
      <c r="A2971" s="18" t="s">
        <v>1525</v>
      </c>
      <c r="B2971" s="18" t="s">
        <v>426</v>
      </c>
      <c r="C2971" s="18" t="s">
        <v>456</v>
      </c>
    </row>
    <row r="2972" spans="1:3">
      <c r="A2972" s="18" t="s">
        <v>1525</v>
      </c>
      <c r="B2972" s="18" t="s">
        <v>429</v>
      </c>
      <c r="C2972" s="18" t="s">
        <v>432</v>
      </c>
    </row>
    <row r="2973" spans="1:3">
      <c r="A2973" s="18" t="s">
        <v>1525</v>
      </c>
      <c r="B2973" s="18" t="s">
        <v>429</v>
      </c>
      <c r="C2973" s="18" t="s">
        <v>1526</v>
      </c>
    </row>
    <row r="2974" spans="1:3">
      <c r="A2974" s="18" t="s">
        <v>1525</v>
      </c>
      <c r="B2974" s="18" t="s">
        <v>429</v>
      </c>
      <c r="C2974" s="18" t="s">
        <v>1527</v>
      </c>
    </row>
    <row r="2975" spans="1:3">
      <c r="A2975" s="18" t="s">
        <v>1525</v>
      </c>
      <c r="B2975" s="18" t="s">
        <v>429</v>
      </c>
      <c r="C2975" s="18" t="s">
        <v>1528</v>
      </c>
    </row>
    <row r="2976" spans="1:3">
      <c r="A2976" s="18" t="s">
        <v>1525</v>
      </c>
      <c r="B2976" s="18" t="s">
        <v>429</v>
      </c>
      <c r="C2976" s="18" t="s">
        <v>1529</v>
      </c>
    </row>
    <row r="2977" spans="1:3">
      <c r="A2977" s="18" t="s">
        <v>1525</v>
      </c>
      <c r="B2977" s="18" t="s">
        <v>429</v>
      </c>
      <c r="C2977" s="18" t="s">
        <v>1103</v>
      </c>
    </row>
    <row r="2978" spans="1:3">
      <c r="A2978" s="18" t="s">
        <v>1525</v>
      </c>
      <c r="B2978" s="18" t="s">
        <v>429</v>
      </c>
      <c r="C2978" s="18" t="s">
        <v>579</v>
      </c>
    </row>
    <row r="2979" spans="1:3">
      <c r="A2979" s="18" t="s">
        <v>1525</v>
      </c>
      <c r="B2979" s="18" t="s">
        <v>429</v>
      </c>
      <c r="C2979" s="18" t="s">
        <v>569</v>
      </c>
    </row>
    <row r="2980" spans="1:3">
      <c r="A2980" s="18" t="s">
        <v>1530</v>
      </c>
      <c r="B2980" s="18" t="s">
        <v>429</v>
      </c>
      <c r="C2980" s="18" t="s">
        <v>570</v>
      </c>
    </row>
    <row r="2981" spans="1:3">
      <c r="A2981" s="18" t="s">
        <v>1530</v>
      </c>
      <c r="B2981" s="18" t="s">
        <v>426</v>
      </c>
      <c r="C2981" s="18" t="s">
        <v>430</v>
      </c>
    </row>
    <row r="2982" spans="1:3">
      <c r="A2982" s="18" t="s">
        <v>1530</v>
      </c>
      <c r="B2982" s="18" t="s">
        <v>550</v>
      </c>
      <c r="C2982" s="18" t="s">
        <v>551</v>
      </c>
    </row>
    <row r="2983" spans="1:3" ht="43.5">
      <c r="A2983" s="18" t="s">
        <v>1530</v>
      </c>
      <c r="B2983" s="18" t="s">
        <v>550</v>
      </c>
      <c r="C2983" s="65" t="s">
        <v>552</v>
      </c>
    </row>
    <row r="2984" spans="1:3">
      <c r="A2984" s="18" t="s">
        <v>1530</v>
      </c>
      <c r="B2984" s="18" t="s">
        <v>550</v>
      </c>
      <c r="C2984" s="18" t="s">
        <v>553</v>
      </c>
    </row>
    <row r="2985" spans="1:3" ht="29">
      <c r="A2985" s="18" t="s">
        <v>1530</v>
      </c>
      <c r="B2985" s="18" t="s">
        <v>550</v>
      </c>
      <c r="C2985" s="65" t="s">
        <v>554</v>
      </c>
    </row>
    <row r="2986" spans="1:3">
      <c r="A2986" s="18" t="s">
        <v>1530</v>
      </c>
      <c r="B2986" s="18" t="s">
        <v>426</v>
      </c>
      <c r="C2986" s="18" t="s">
        <v>555</v>
      </c>
    </row>
    <row r="2987" spans="1:3">
      <c r="A2987" s="18" t="s">
        <v>1530</v>
      </c>
      <c r="B2987" s="18" t="s">
        <v>457</v>
      </c>
      <c r="C2987" s="18" t="s">
        <v>486</v>
      </c>
    </row>
    <row r="2988" spans="1:3">
      <c r="A2988" s="18" t="s">
        <v>1530</v>
      </c>
      <c r="B2988" s="18" t="s">
        <v>428</v>
      </c>
      <c r="C2988" s="18" t="s">
        <v>1531</v>
      </c>
    </row>
    <row r="2989" spans="1:3">
      <c r="A2989" s="18" t="s">
        <v>1530</v>
      </c>
      <c r="B2989" s="18" t="s">
        <v>428</v>
      </c>
      <c r="C2989" s="18" t="s">
        <v>1532</v>
      </c>
    </row>
    <row r="2990" spans="1:3">
      <c r="A2990" s="18" t="s">
        <v>1530</v>
      </c>
      <c r="B2990" s="18" t="s">
        <v>428</v>
      </c>
      <c r="C2990" s="18" t="s">
        <v>1533</v>
      </c>
    </row>
    <row r="2991" spans="1:3">
      <c r="A2991" s="18" t="s">
        <v>1530</v>
      </c>
      <c r="B2991" s="18" t="s">
        <v>428</v>
      </c>
      <c r="C2991" s="18" t="s">
        <v>1534</v>
      </c>
    </row>
    <row r="2992" spans="1:3">
      <c r="A2992" s="18" t="s">
        <v>1530</v>
      </c>
      <c r="B2992" s="18" t="s">
        <v>428</v>
      </c>
      <c r="C2992" s="18" t="s">
        <v>1535</v>
      </c>
    </row>
    <row r="2993" spans="1:3">
      <c r="A2993" s="18" t="s">
        <v>1530</v>
      </c>
      <c r="B2993" s="18" t="s">
        <v>428</v>
      </c>
      <c r="C2993" s="18" t="s">
        <v>1536</v>
      </c>
    </row>
    <row r="2994" spans="1:3">
      <c r="A2994" s="18" t="s">
        <v>1530</v>
      </c>
      <c r="B2994" s="18" t="s">
        <v>428</v>
      </c>
      <c r="C2994" s="18" t="s">
        <v>1537</v>
      </c>
    </row>
    <row r="2995" spans="1:3">
      <c r="A2995" s="18" t="s">
        <v>1530</v>
      </c>
      <c r="B2995" s="18" t="s">
        <v>428</v>
      </c>
      <c r="C2995" s="18" t="s">
        <v>1538</v>
      </c>
    </row>
    <row r="2996" spans="1:3">
      <c r="A2996" s="18" t="s">
        <v>1530</v>
      </c>
      <c r="B2996" s="18" t="s">
        <v>428</v>
      </c>
      <c r="C2996" s="18" t="s">
        <v>1539</v>
      </c>
    </row>
    <row r="2997" spans="1:3">
      <c r="A2997" s="18" t="s">
        <v>1530</v>
      </c>
      <c r="B2997" s="18" t="s">
        <v>428</v>
      </c>
      <c r="C2997" s="18" t="s">
        <v>1540</v>
      </c>
    </row>
    <row r="2998" spans="1:3">
      <c r="A2998" s="18" t="s">
        <v>1530</v>
      </c>
      <c r="B2998" s="18" t="s">
        <v>428</v>
      </c>
      <c r="C2998" s="18" t="s">
        <v>1541</v>
      </c>
    </row>
    <row r="2999" spans="1:3">
      <c r="A2999" s="18" t="s">
        <v>1530</v>
      </c>
      <c r="B2999" s="18" t="s">
        <v>428</v>
      </c>
      <c r="C2999" s="18" t="s">
        <v>1542</v>
      </c>
    </row>
    <row r="3000" spans="1:3">
      <c r="A3000" s="18" t="s">
        <v>1530</v>
      </c>
      <c r="B3000" s="18" t="s">
        <v>428</v>
      </c>
      <c r="C3000" s="18" t="s">
        <v>1543</v>
      </c>
    </row>
    <row r="3001" spans="1:3">
      <c r="A3001" s="18" t="s">
        <v>1530</v>
      </c>
      <c r="B3001" s="18" t="s">
        <v>457</v>
      </c>
      <c r="C3001" s="18" t="s">
        <v>1544</v>
      </c>
    </row>
    <row r="3002" spans="1:3">
      <c r="A3002" s="18" t="s">
        <v>1530</v>
      </c>
      <c r="B3002" s="18" t="s">
        <v>457</v>
      </c>
      <c r="C3002" s="18" t="s">
        <v>1545</v>
      </c>
    </row>
    <row r="3003" spans="1:3">
      <c r="A3003" s="18" t="s">
        <v>1530</v>
      </c>
      <c r="B3003" s="18" t="s">
        <v>457</v>
      </c>
      <c r="C3003" s="18" t="s">
        <v>487</v>
      </c>
    </row>
    <row r="3004" spans="1:3" ht="29">
      <c r="A3004" s="18" t="s">
        <v>1546</v>
      </c>
      <c r="B3004" s="18" t="s">
        <v>457</v>
      </c>
      <c r="C3004" s="65" t="s">
        <v>488</v>
      </c>
    </row>
    <row r="3005" spans="1:3">
      <c r="A3005" s="18" t="s">
        <v>1546</v>
      </c>
      <c r="B3005" s="18" t="s">
        <v>457</v>
      </c>
      <c r="C3005" s="18" t="s">
        <v>489</v>
      </c>
    </row>
    <row r="3006" spans="1:3" ht="29">
      <c r="A3006" s="18" t="s">
        <v>1546</v>
      </c>
      <c r="B3006" s="18" t="s">
        <v>457</v>
      </c>
      <c r="C3006" s="65" t="s">
        <v>490</v>
      </c>
    </row>
    <row r="3007" spans="1:3">
      <c r="A3007" s="18" t="s">
        <v>1546</v>
      </c>
      <c r="B3007" s="18" t="s">
        <v>457</v>
      </c>
      <c r="C3007" s="18" t="s">
        <v>1547</v>
      </c>
    </row>
    <row r="3008" spans="1:3" ht="29">
      <c r="A3008" s="18" t="s">
        <v>1546</v>
      </c>
      <c r="B3008" s="18" t="s">
        <v>457</v>
      </c>
      <c r="C3008" s="65" t="s">
        <v>1548</v>
      </c>
    </row>
    <row r="3009" spans="1:3">
      <c r="A3009" s="18" t="s">
        <v>1546</v>
      </c>
      <c r="B3009" s="18" t="s">
        <v>457</v>
      </c>
      <c r="C3009" s="18" t="s">
        <v>1549</v>
      </c>
    </row>
    <row r="3010" spans="1:3">
      <c r="A3010" s="18" t="s">
        <v>1546</v>
      </c>
      <c r="B3010" s="18" t="s">
        <v>426</v>
      </c>
      <c r="C3010" s="18" t="s">
        <v>458</v>
      </c>
    </row>
    <row r="3011" spans="1:3">
      <c r="A3011" s="18" t="s">
        <v>1546</v>
      </c>
      <c r="B3011" s="18" t="s">
        <v>425</v>
      </c>
      <c r="C3011" s="18" t="s">
        <v>491</v>
      </c>
    </row>
    <row r="3012" spans="1:3">
      <c r="A3012" s="18" t="s">
        <v>1550</v>
      </c>
      <c r="B3012" s="18" t="s">
        <v>425</v>
      </c>
      <c r="C3012" s="18" t="s">
        <v>1424</v>
      </c>
    </row>
    <row r="3013" spans="1:3">
      <c r="A3013" s="18" t="s">
        <v>1550</v>
      </c>
      <c r="B3013" s="18" t="s">
        <v>425</v>
      </c>
      <c r="C3013" s="18" t="s">
        <v>1551</v>
      </c>
    </row>
    <row r="3014" spans="1:3">
      <c r="A3014" s="18" t="s">
        <v>1550</v>
      </c>
      <c r="B3014" s="18" t="s">
        <v>425</v>
      </c>
      <c r="C3014" s="18" t="s">
        <v>1552</v>
      </c>
    </row>
    <row r="3015" spans="1:3">
      <c r="A3015" s="18" t="s">
        <v>1550</v>
      </c>
      <c r="B3015" s="18" t="s">
        <v>425</v>
      </c>
      <c r="C3015" s="18" t="s">
        <v>1553</v>
      </c>
    </row>
    <row r="3016" spans="1:3">
      <c r="A3016" s="18" t="s">
        <v>1550</v>
      </c>
      <c r="B3016" s="18" t="s">
        <v>425</v>
      </c>
      <c r="C3016" s="18" t="s">
        <v>598</v>
      </c>
    </row>
    <row r="3017" spans="1:3">
      <c r="A3017" s="18" t="s">
        <v>1550</v>
      </c>
      <c r="B3017" s="18" t="s">
        <v>425</v>
      </c>
      <c r="C3017" s="18" t="s">
        <v>599</v>
      </c>
    </row>
    <row r="3018" spans="1:3">
      <c r="A3018" s="18" t="s">
        <v>1550</v>
      </c>
      <c r="B3018" s="18" t="s">
        <v>425</v>
      </c>
      <c r="C3018" s="18" t="s">
        <v>600</v>
      </c>
    </row>
    <row r="3019" spans="1:3">
      <c r="A3019" s="18" t="s">
        <v>1550</v>
      </c>
      <c r="B3019" s="18" t="s">
        <v>425</v>
      </c>
      <c r="C3019" s="18" t="s">
        <v>1554</v>
      </c>
    </row>
    <row r="3020" spans="1:3">
      <c r="A3020" s="18" t="s">
        <v>1550</v>
      </c>
      <c r="B3020" s="18" t="s">
        <v>425</v>
      </c>
      <c r="C3020" s="18" t="s">
        <v>1429</v>
      </c>
    </row>
    <row r="3021" spans="1:3">
      <c r="A3021" s="18" t="s">
        <v>1550</v>
      </c>
      <c r="B3021" s="18" t="s">
        <v>426</v>
      </c>
      <c r="C3021" s="18" t="s">
        <v>459</v>
      </c>
    </row>
    <row r="3022" spans="1:3">
      <c r="A3022" s="18" t="s">
        <v>1550</v>
      </c>
      <c r="B3022" s="18" t="s">
        <v>426</v>
      </c>
      <c r="C3022" s="18" t="s">
        <v>460</v>
      </c>
    </row>
    <row r="3023" spans="1:3">
      <c r="A3023" s="18" t="s">
        <v>1555</v>
      </c>
      <c r="B3023" s="18" t="s">
        <v>426</v>
      </c>
      <c r="C3023" s="18" t="s">
        <v>454</v>
      </c>
    </row>
    <row r="3024" spans="1:3" ht="29">
      <c r="A3024" s="18" t="s">
        <v>1555</v>
      </c>
      <c r="B3024" s="18" t="s">
        <v>461</v>
      </c>
      <c r="C3024" s="65" t="s">
        <v>1556</v>
      </c>
    </row>
    <row r="3025" spans="1:3">
      <c r="A3025" s="18" t="s">
        <v>1555</v>
      </c>
      <c r="B3025" s="18" t="s">
        <v>426</v>
      </c>
      <c r="C3025" s="18" t="s">
        <v>462</v>
      </c>
    </row>
    <row r="3026" spans="1:3">
      <c r="A3026" s="18" t="s">
        <v>1555</v>
      </c>
      <c r="B3026" s="18" t="s">
        <v>442</v>
      </c>
      <c r="C3026" s="18" t="s">
        <v>481</v>
      </c>
    </row>
    <row r="3027" spans="1:3">
      <c r="A3027" s="18" t="s">
        <v>1555</v>
      </c>
      <c r="B3027" s="18" t="s">
        <v>442</v>
      </c>
      <c r="C3027" s="18" t="s">
        <v>499</v>
      </c>
    </row>
    <row r="3028" spans="1:3">
      <c r="A3028" s="18" t="s">
        <v>1555</v>
      </c>
      <c r="B3028" s="18" t="s">
        <v>442</v>
      </c>
      <c r="C3028" s="18" t="s">
        <v>477</v>
      </c>
    </row>
    <row r="3029" spans="1:3">
      <c r="A3029" s="18" t="s">
        <v>1555</v>
      </c>
      <c r="B3029" s="18" t="s">
        <v>442</v>
      </c>
      <c r="C3029" s="18" t="s">
        <v>500</v>
      </c>
    </row>
    <row r="3030" spans="1:3">
      <c r="A3030" s="18" t="s">
        <v>1555</v>
      </c>
      <c r="B3030" s="18" t="s">
        <v>442</v>
      </c>
      <c r="C3030" s="18" t="s">
        <v>501</v>
      </c>
    </row>
    <row r="3031" spans="1:3" ht="29">
      <c r="A3031" s="18" t="s">
        <v>1555</v>
      </c>
      <c r="B3031" s="18" t="s">
        <v>442</v>
      </c>
      <c r="C3031" s="65" t="s">
        <v>482</v>
      </c>
    </row>
    <row r="3032" spans="1:3">
      <c r="A3032" s="18" t="s">
        <v>1557</v>
      </c>
      <c r="B3032" s="18" t="s">
        <v>442</v>
      </c>
      <c r="C3032" s="18" t="s">
        <v>483</v>
      </c>
    </row>
    <row r="3033" spans="1:3">
      <c r="A3033" s="18" t="s">
        <v>1557</v>
      </c>
      <c r="B3033" s="18" t="s">
        <v>426</v>
      </c>
      <c r="C3033" s="18" t="s">
        <v>455</v>
      </c>
    </row>
    <row r="3034" spans="1:3">
      <c r="A3034" s="18" t="s">
        <v>1557</v>
      </c>
      <c r="B3034" s="18" t="s">
        <v>511</v>
      </c>
      <c r="C3034" s="18" t="s">
        <v>576</v>
      </c>
    </row>
    <row r="3035" spans="1:3" ht="72.5">
      <c r="A3035" s="18" t="s">
        <v>1557</v>
      </c>
      <c r="B3035" s="18" t="s">
        <v>511</v>
      </c>
      <c r="C3035" s="65" t="s">
        <v>1558</v>
      </c>
    </row>
    <row r="3036" spans="1:3" ht="43.5">
      <c r="A3036" s="18" t="s">
        <v>1557</v>
      </c>
      <c r="B3036" s="18" t="s">
        <v>511</v>
      </c>
      <c r="C3036" s="65" t="s">
        <v>571</v>
      </c>
    </row>
    <row r="3037" spans="1:3">
      <c r="A3037" s="18" t="s">
        <v>1557</v>
      </c>
      <c r="B3037" s="18" t="s">
        <v>426</v>
      </c>
      <c r="C3037" s="18" t="s">
        <v>513</v>
      </c>
    </row>
    <row r="3038" spans="1:3">
      <c r="A3038" s="18" t="s">
        <v>1557</v>
      </c>
      <c r="B3038" s="18" t="s">
        <v>505</v>
      </c>
      <c r="C3038" s="18" t="s">
        <v>506</v>
      </c>
    </row>
    <row r="3039" spans="1:3">
      <c r="A3039" s="18" t="s">
        <v>1557</v>
      </c>
      <c r="B3039" s="18" t="s">
        <v>505</v>
      </c>
      <c r="C3039" s="18" t="s">
        <v>1230</v>
      </c>
    </row>
    <row r="3040" spans="1:3">
      <c r="A3040" s="18" t="s">
        <v>1557</v>
      </c>
      <c r="B3040" s="18" t="s">
        <v>505</v>
      </c>
      <c r="C3040" s="18" t="s">
        <v>903</v>
      </c>
    </row>
    <row r="3041" spans="1:3">
      <c r="A3041" s="18" t="s">
        <v>1557</v>
      </c>
      <c r="B3041" s="18" t="s">
        <v>505</v>
      </c>
      <c r="C3041" s="18" t="s">
        <v>1232</v>
      </c>
    </row>
    <row r="3042" spans="1:3">
      <c r="A3042" s="18" t="s">
        <v>1557</v>
      </c>
      <c r="B3042" s="18" t="s">
        <v>505</v>
      </c>
      <c r="C3042" s="18" t="s">
        <v>1233</v>
      </c>
    </row>
    <row r="3043" spans="1:3">
      <c r="A3043" s="18" t="s">
        <v>1557</v>
      </c>
      <c r="B3043" s="18" t="s">
        <v>505</v>
      </c>
      <c r="C3043" s="18" t="s">
        <v>1234</v>
      </c>
    </row>
    <row r="3044" spans="1:3">
      <c r="A3044" s="18" t="s">
        <v>1557</v>
      </c>
      <c r="B3044" s="18" t="s">
        <v>427</v>
      </c>
      <c r="C3044" s="18" t="s">
        <v>1204</v>
      </c>
    </row>
    <row r="3045" spans="1:3">
      <c r="A3045" s="18" t="s">
        <v>1557</v>
      </c>
      <c r="B3045" s="18" t="s">
        <v>505</v>
      </c>
      <c r="C3045" s="18" t="s">
        <v>565</v>
      </c>
    </row>
    <row r="3046" spans="1:3">
      <c r="A3046" s="18" t="s">
        <v>1557</v>
      </c>
      <c r="B3046" s="18" t="s">
        <v>505</v>
      </c>
      <c r="C3046" s="18" t="s">
        <v>1235</v>
      </c>
    </row>
    <row r="3047" spans="1:3">
      <c r="A3047" s="18" t="s">
        <v>1557</v>
      </c>
      <c r="B3047" s="18" t="s">
        <v>505</v>
      </c>
      <c r="C3047" s="18" t="s">
        <v>1236</v>
      </c>
    </row>
    <row r="3048" spans="1:3" ht="87">
      <c r="A3048" s="18" t="s">
        <v>1557</v>
      </c>
      <c r="B3048" s="18" t="s">
        <v>505</v>
      </c>
      <c r="C3048" s="65" t="s">
        <v>1237</v>
      </c>
    </row>
    <row r="3049" spans="1:3">
      <c r="A3049" s="18" t="s">
        <v>1559</v>
      </c>
      <c r="B3049" s="18" t="s">
        <v>426</v>
      </c>
      <c r="C3049" s="18" t="s">
        <v>507</v>
      </c>
    </row>
    <row r="3050" spans="1:3">
      <c r="A3050" s="18" t="s">
        <v>1559</v>
      </c>
      <c r="B3050" s="18" t="s">
        <v>443</v>
      </c>
      <c r="C3050" s="18" t="s">
        <v>484</v>
      </c>
    </row>
    <row r="3051" spans="1:3">
      <c r="A3051" s="18" t="s">
        <v>1559</v>
      </c>
      <c r="B3051" s="18" t="s">
        <v>443</v>
      </c>
      <c r="C3051" s="18" t="s">
        <v>444</v>
      </c>
    </row>
    <row r="3052" spans="1:3">
      <c r="A3052" s="18" t="s">
        <v>1559</v>
      </c>
      <c r="B3052" s="18" t="s">
        <v>443</v>
      </c>
      <c r="C3052" s="18" t="s">
        <v>445</v>
      </c>
    </row>
    <row r="3053" spans="1:3">
      <c r="A3053" s="18" t="s">
        <v>1559</v>
      </c>
      <c r="B3053" s="18" t="s">
        <v>443</v>
      </c>
      <c r="C3053" s="18" t="s">
        <v>478</v>
      </c>
    </row>
    <row r="3054" spans="1:3">
      <c r="A3054" s="18" t="s">
        <v>1559</v>
      </c>
      <c r="B3054" s="18" t="s">
        <v>443</v>
      </c>
      <c r="C3054" s="18" t="s">
        <v>1522</v>
      </c>
    </row>
    <row r="3055" spans="1:3">
      <c r="A3055" s="18" t="s">
        <v>1559</v>
      </c>
      <c r="B3055" s="18" t="s">
        <v>443</v>
      </c>
      <c r="C3055" s="18" t="s">
        <v>446</v>
      </c>
    </row>
    <row r="3056" spans="1:3">
      <c r="A3056" s="18" t="s">
        <v>1559</v>
      </c>
      <c r="B3056" s="18" t="s">
        <v>443</v>
      </c>
      <c r="C3056" s="18" t="s">
        <v>549</v>
      </c>
    </row>
    <row r="3057" spans="1:3">
      <c r="A3057" s="18" t="s">
        <v>1559</v>
      </c>
      <c r="B3057" s="18" t="s">
        <v>443</v>
      </c>
      <c r="C3057" s="18" t="s">
        <v>502</v>
      </c>
    </row>
    <row r="3058" spans="1:3">
      <c r="A3058" s="18" t="s">
        <v>1559</v>
      </c>
      <c r="B3058" s="18" t="s">
        <v>443</v>
      </c>
      <c r="C3058" s="18" t="s">
        <v>577</v>
      </c>
    </row>
    <row r="3059" spans="1:3">
      <c r="A3059" s="18" t="s">
        <v>1559</v>
      </c>
      <c r="B3059" s="18" t="s">
        <v>443</v>
      </c>
      <c r="C3059" s="18" t="s">
        <v>1523</v>
      </c>
    </row>
    <row r="3060" spans="1:3" ht="29">
      <c r="A3060" s="18" t="s">
        <v>1559</v>
      </c>
      <c r="B3060" s="18" t="s">
        <v>443</v>
      </c>
      <c r="C3060" s="65" t="s">
        <v>1560</v>
      </c>
    </row>
    <row r="3061" spans="1:3">
      <c r="A3061" s="18" t="s">
        <v>1559</v>
      </c>
      <c r="B3061" s="18" t="s">
        <v>443</v>
      </c>
      <c r="C3061" s="18" t="s">
        <v>578</v>
      </c>
    </row>
    <row r="3062" spans="1:3">
      <c r="A3062" s="18" t="s">
        <v>1561</v>
      </c>
      <c r="B3062" s="18" t="s">
        <v>426</v>
      </c>
      <c r="C3062" s="18" t="s">
        <v>456</v>
      </c>
    </row>
    <row r="3063" spans="1:3">
      <c r="A3063" s="18" t="s">
        <v>1561</v>
      </c>
      <c r="B3063" s="18" t="s">
        <v>429</v>
      </c>
      <c r="C3063" s="18" t="s">
        <v>432</v>
      </c>
    </row>
    <row r="3064" spans="1:3">
      <c r="A3064" s="18" t="s">
        <v>1561</v>
      </c>
      <c r="B3064" s="18" t="s">
        <v>429</v>
      </c>
      <c r="C3064" s="18" t="s">
        <v>1562</v>
      </c>
    </row>
    <row r="3065" spans="1:3">
      <c r="A3065" s="18" t="s">
        <v>1561</v>
      </c>
      <c r="B3065" s="18" t="s">
        <v>429</v>
      </c>
      <c r="C3065" s="18" t="s">
        <v>1563</v>
      </c>
    </row>
    <row r="3066" spans="1:3">
      <c r="A3066" s="18" t="s">
        <v>1561</v>
      </c>
      <c r="B3066" s="18" t="s">
        <v>429</v>
      </c>
      <c r="C3066" s="18" t="s">
        <v>1564</v>
      </c>
    </row>
    <row r="3067" spans="1:3">
      <c r="A3067" s="18" t="s">
        <v>1561</v>
      </c>
      <c r="B3067" s="18" t="s">
        <v>429</v>
      </c>
      <c r="C3067" s="18" t="s">
        <v>1565</v>
      </c>
    </row>
    <row r="3068" spans="1:3">
      <c r="A3068" s="18" t="s">
        <v>1561</v>
      </c>
      <c r="B3068" s="18" t="s">
        <v>429</v>
      </c>
      <c r="C3068" s="18" t="s">
        <v>1103</v>
      </c>
    </row>
    <row r="3069" spans="1:3">
      <c r="A3069" s="18" t="s">
        <v>1561</v>
      </c>
      <c r="B3069" s="18" t="s">
        <v>429</v>
      </c>
      <c r="C3069" s="18" t="s">
        <v>579</v>
      </c>
    </row>
    <row r="3070" spans="1:3">
      <c r="A3070" s="18" t="s">
        <v>1561</v>
      </c>
      <c r="B3070" s="18" t="s">
        <v>429</v>
      </c>
      <c r="C3070" s="18" t="s">
        <v>569</v>
      </c>
    </row>
    <row r="3071" spans="1:3">
      <c r="A3071" s="18" t="s">
        <v>1561</v>
      </c>
      <c r="B3071" s="18" t="s">
        <v>429</v>
      </c>
      <c r="C3071" s="18" t="s">
        <v>570</v>
      </c>
    </row>
    <row r="3072" spans="1:3">
      <c r="A3072" s="18" t="s">
        <v>1566</v>
      </c>
      <c r="B3072" s="18" t="s">
        <v>426</v>
      </c>
      <c r="C3072" s="18" t="s">
        <v>430</v>
      </c>
    </row>
    <row r="3073" spans="1:3">
      <c r="A3073" s="18" t="s">
        <v>1566</v>
      </c>
      <c r="B3073" s="18" t="s">
        <v>550</v>
      </c>
      <c r="C3073" s="18" t="s">
        <v>551</v>
      </c>
    </row>
    <row r="3074" spans="1:3" ht="43.5">
      <c r="A3074" s="18" t="s">
        <v>1566</v>
      </c>
      <c r="B3074" s="18" t="s">
        <v>550</v>
      </c>
      <c r="C3074" s="65" t="s">
        <v>552</v>
      </c>
    </row>
    <row r="3075" spans="1:3">
      <c r="A3075" s="18" t="s">
        <v>1566</v>
      </c>
      <c r="B3075" s="18" t="s">
        <v>550</v>
      </c>
      <c r="C3075" s="18" t="s">
        <v>553</v>
      </c>
    </row>
    <row r="3076" spans="1:3" ht="29">
      <c r="A3076" s="18" t="s">
        <v>1566</v>
      </c>
      <c r="B3076" s="18" t="s">
        <v>550</v>
      </c>
      <c r="C3076" s="65" t="s">
        <v>554</v>
      </c>
    </row>
    <row r="3077" spans="1:3">
      <c r="A3077" s="18" t="s">
        <v>1566</v>
      </c>
      <c r="B3077" s="18" t="s">
        <v>426</v>
      </c>
      <c r="C3077" s="18" t="s">
        <v>555</v>
      </c>
    </row>
    <row r="3078" spans="1:3">
      <c r="A3078" s="18" t="s">
        <v>1566</v>
      </c>
      <c r="B3078" s="18" t="s">
        <v>457</v>
      </c>
      <c r="C3078" s="18" t="s">
        <v>486</v>
      </c>
    </row>
    <row r="3079" spans="1:3">
      <c r="A3079" s="18" t="s">
        <v>1566</v>
      </c>
      <c r="B3079" s="18" t="s">
        <v>428</v>
      </c>
      <c r="C3079" s="18" t="s">
        <v>1567</v>
      </c>
    </row>
    <row r="3080" spans="1:3">
      <c r="A3080" s="18" t="s">
        <v>1566</v>
      </c>
      <c r="B3080" s="18" t="s">
        <v>428</v>
      </c>
      <c r="C3080" s="18" t="s">
        <v>1568</v>
      </c>
    </row>
    <row r="3081" spans="1:3">
      <c r="A3081" s="18" t="s">
        <v>1566</v>
      </c>
      <c r="B3081" s="18" t="s">
        <v>428</v>
      </c>
      <c r="C3081" s="18" t="s">
        <v>1569</v>
      </c>
    </row>
    <row r="3082" spans="1:3">
      <c r="A3082" s="18" t="s">
        <v>1566</v>
      </c>
      <c r="B3082" s="18" t="s">
        <v>428</v>
      </c>
      <c r="C3082" s="18" t="s">
        <v>1570</v>
      </c>
    </row>
    <row r="3083" spans="1:3">
      <c r="A3083" s="18" t="s">
        <v>1566</v>
      </c>
      <c r="B3083" s="18" t="s">
        <v>428</v>
      </c>
      <c r="C3083" s="18" t="s">
        <v>1571</v>
      </c>
    </row>
    <row r="3084" spans="1:3">
      <c r="A3084" s="18" t="s">
        <v>1566</v>
      </c>
      <c r="B3084" s="18" t="s">
        <v>428</v>
      </c>
      <c r="C3084" s="18" t="s">
        <v>1572</v>
      </c>
    </row>
    <row r="3085" spans="1:3">
      <c r="A3085" s="18" t="s">
        <v>1566</v>
      </c>
      <c r="B3085" s="18" t="s">
        <v>428</v>
      </c>
      <c r="C3085" s="18" t="s">
        <v>1573</v>
      </c>
    </row>
    <row r="3086" spans="1:3">
      <c r="A3086" s="18" t="s">
        <v>1566</v>
      </c>
      <c r="B3086" s="18" t="s">
        <v>428</v>
      </c>
      <c r="C3086" s="18" t="s">
        <v>1574</v>
      </c>
    </row>
    <row r="3087" spans="1:3">
      <c r="A3087" s="18" t="s">
        <v>1566</v>
      </c>
      <c r="B3087" s="18" t="s">
        <v>428</v>
      </c>
      <c r="C3087" s="18" t="s">
        <v>1575</v>
      </c>
    </row>
    <row r="3088" spans="1:3">
      <c r="A3088" s="18" t="s">
        <v>1566</v>
      </c>
      <c r="B3088" s="18" t="s">
        <v>428</v>
      </c>
      <c r="C3088" s="18" t="s">
        <v>1576</v>
      </c>
    </row>
    <row r="3089" spans="1:3">
      <c r="A3089" s="18" t="s">
        <v>1566</v>
      </c>
      <c r="B3089" s="18" t="s">
        <v>428</v>
      </c>
      <c r="C3089" s="18" t="s">
        <v>1577</v>
      </c>
    </row>
    <row r="3090" spans="1:3">
      <c r="A3090" s="18" t="s">
        <v>1566</v>
      </c>
      <c r="B3090" s="18" t="s">
        <v>428</v>
      </c>
      <c r="C3090" s="18" t="s">
        <v>1578</v>
      </c>
    </row>
    <row r="3091" spans="1:3">
      <c r="A3091" s="18" t="s">
        <v>1566</v>
      </c>
      <c r="B3091" s="18" t="s">
        <v>428</v>
      </c>
      <c r="C3091" s="18" t="s">
        <v>1579</v>
      </c>
    </row>
    <row r="3092" spans="1:3">
      <c r="A3092" s="18" t="s">
        <v>1566</v>
      </c>
      <c r="B3092" s="18" t="s">
        <v>457</v>
      </c>
      <c r="C3092" s="18" t="s">
        <v>1544</v>
      </c>
    </row>
    <row r="3093" spans="1:3">
      <c r="A3093" s="18" t="s">
        <v>1566</v>
      </c>
      <c r="B3093" s="18" t="s">
        <v>457</v>
      </c>
      <c r="C3093" s="18" t="s">
        <v>1580</v>
      </c>
    </row>
    <row r="3094" spans="1:3">
      <c r="A3094" s="18" t="s">
        <v>1566</v>
      </c>
      <c r="B3094" s="18" t="s">
        <v>457</v>
      </c>
      <c r="C3094" s="18" t="s">
        <v>487</v>
      </c>
    </row>
    <row r="3095" spans="1:3" ht="29">
      <c r="A3095" s="18" t="s">
        <v>1566</v>
      </c>
      <c r="B3095" s="18" t="s">
        <v>457</v>
      </c>
      <c r="C3095" s="65" t="s">
        <v>488</v>
      </c>
    </row>
    <row r="3096" spans="1:3">
      <c r="A3096" s="18" t="s">
        <v>1566</v>
      </c>
      <c r="B3096" s="18" t="s">
        <v>457</v>
      </c>
      <c r="C3096" s="18" t="s">
        <v>489</v>
      </c>
    </row>
    <row r="3097" spans="1:3" ht="29">
      <c r="A3097" s="18" t="s">
        <v>1566</v>
      </c>
      <c r="B3097" s="18" t="s">
        <v>457</v>
      </c>
      <c r="C3097" s="65" t="s">
        <v>490</v>
      </c>
    </row>
    <row r="3098" spans="1:3">
      <c r="A3098" s="18" t="s">
        <v>1566</v>
      </c>
      <c r="B3098" s="18" t="s">
        <v>457</v>
      </c>
      <c r="C3098" s="18" t="s">
        <v>1547</v>
      </c>
    </row>
    <row r="3099" spans="1:3" ht="29">
      <c r="A3099" s="18" t="s">
        <v>1566</v>
      </c>
      <c r="B3099" s="18" t="s">
        <v>457</v>
      </c>
      <c r="C3099" s="65" t="s">
        <v>1548</v>
      </c>
    </row>
    <row r="3100" spans="1:3">
      <c r="A3100" s="18" t="s">
        <v>1566</v>
      </c>
      <c r="B3100" s="18" t="s">
        <v>457</v>
      </c>
      <c r="C3100" s="18" t="s">
        <v>1549</v>
      </c>
    </row>
    <row r="3101" spans="1:3">
      <c r="A3101" s="18" t="s">
        <v>1581</v>
      </c>
      <c r="B3101" s="18" t="s">
        <v>426</v>
      </c>
      <c r="C3101" s="18" t="s">
        <v>458</v>
      </c>
    </row>
    <row r="3102" spans="1:3">
      <c r="A3102" s="18" t="s">
        <v>1581</v>
      </c>
      <c r="B3102" s="18" t="s">
        <v>425</v>
      </c>
      <c r="C3102" s="18" t="s">
        <v>491</v>
      </c>
    </row>
    <row r="3103" spans="1:3">
      <c r="A3103" s="18" t="s">
        <v>1581</v>
      </c>
      <c r="B3103" s="18" t="s">
        <v>425</v>
      </c>
      <c r="C3103" s="18" t="s">
        <v>1424</v>
      </c>
    </row>
    <row r="3104" spans="1:3">
      <c r="A3104" s="18" t="s">
        <v>1581</v>
      </c>
      <c r="B3104" s="18" t="s">
        <v>425</v>
      </c>
      <c r="C3104" s="18" t="s">
        <v>1551</v>
      </c>
    </row>
    <row r="3105" spans="1:3">
      <c r="A3105" s="18" t="s">
        <v>1581</v>
      </c>
      <c r="B3105" s="18" t="s">
        <v>425</v>
      </c>
      <c r="C3105" s="18" t="s">
        <v>1552</v>
      </c>
    </row>
    <row r="3106" spans="1:3">
      <c r="A3106" s="18" t="s">
        <v>1581</v>
      </c>
      <c r="B3106" s="18" t="s">
        <v>425</v>
      </c>
      <c r="C3106" s="18" t="s">
        <v>1553</v>
      </c>
    </row>
    <row r="3107" spans="1:3">
      <c r="A3107" s="18" t="s">
        <v>1581</v>
      </c>
      <c r="B3107" s="18" t="s">
        <v>425</v>
      </c>
      <c r="C3107" s="18" t="s">
        <v>598</v>
      </c>
    </row>
    <row r="3108" spans="1:3">
      <c r="A3108" s="18" t="s">
        <v>1581</v>
      </c>
      <c r="B3108" s="18" t="s">
        <v>425</v>
      </c>
      <c r="C3108" s="18" t="s">
        <v>599</v>
      </c>
    </row>
    <row r="3109" spans="1:3">
      <c r="A3109" s="18" t="s">
        <v>1581</v>
      </c>
      <c r="B3109" s="18" t="s">
        <v>425</v>
      </c>
      <c r="C3109" s="18" t="s">
        <v>600</v>
      </c>
    </row>
    <row r="3110" spans="1:3">
      <c r="A3110" s="18" t="s">
        <v>1581</v>
      </c>
      <c r="B3110" s="18" t="s">
        <v>425</v>
      </c>
      <c r="C3110" s="18" t="s">
        <v>1554</v>
      </c>
    </row>
    <row r="3111" spans="1:3">
      <c r="A3111" s="18" t="s">
        <v>1581</v>
      </c>
      <c r="B3111" s="18" t="s">
        <v>425</v>
      </c>
      <c r="C3111" s="18" t="s">
        <v>1429</v>
      </c>
    </row>
    <row r="3112" spans="1:3">
      <c r="A3112" s="18" t="s">
        <v>1582</v>
      </c>
      <c r="B3112" s="18" t="s">
        <v>426</v>
      </c>
      <c r="C3112" s="18" t="s">
        <v>459</v>
      </c>
    </row>
    <row r="3113" spans="1:3">
      <c r="A3113" s="18" t="s">
        <v>1582</v>
      </c>
      <c r="B3113" s="18" t="s">
        <v>426</v>
      </c>
      <c r="C3113" s="18" t="s">
        <v>460</v>
      </c>
    </row>
    <row r="3114" spans="1:3">
      <c r="A3114" s="18" t="s">
        <v>1583</v>
      </c>
      <c r="B3114" s="18" t="s">
        <v>426</v>
      </c>
      <c r="C3114" s="18" t="s">
        <v>454</v>
      </c>
    </row>
    <row r="3115" spans="1:3" ht="29">
      <c r="A3115" s="18" t="s">
        <v>1584</v>
      </c>
      <c r="B3115" s="18" t="s">
        <v>461</v>
      </c>
      <c r="C3115" s="65" t="s">
        <v>1585</v>
      </c>
    </row>
    <row r="3116" spans="1:3">
      <c r="A3116" s="18" t="s">
        <v>1584</v>
      </c>
      <c r="B3116" s="18" t="s">
        <v>426</v>
      </c>
      <c r="C3116" s="18" t="s">
        <v>462</v>
      </c>
    </row>
    <row r="3117" spans="1:3">
      <c r="A3117" s="18" t="s">
        <v>1584</v>
      </c>
      <c r="B3117" s="18" t="s">
        <v>442</v>
      </c>
      <c r="C3117" s="18" t="s">
        <v>481</v>
      </c>
    </row>
    <row r="3118" spans="1:3">
      <c r="A3118" s="18" t="s">
        <v>1584</v>
      </c>
      <c r="B3118" s="18" t="s">
        <v>442</v>
      </c>
      <c r="C3118" s="18" t="s">
        <v>499</v>
      </c>
    </row>
    <row r="3119" spans="1:3">
      <c r="A3119" s="18" t="s">
        <v>1584</v>
      </c>
      <c r="B3119" s="18" t="s">
        <v>442</v>
      </c>
      <c r="C3119" s="18" t="s">
        <v>477</v>
      </c>
    </row>
    <row r="3120" spans="1:3">
      <c r="A3120" s="18" t="s">
        <v>1584</v>
      </c>
      <c r="B3120" s="18" t="s">
        <v>442</v>
      </c>
      <c r="C3120" s="18" t="s">
        <v>500</v>
      </c>
    </row>
    <row r="3121" spans="1:3">
      <c r="A3121" s="18" t="s">
        <v>1584</v>
      </c>
      <c r="B3121" s="18" t="s">
        <v>442</v>
      </c>
      <c r="C3121" s="18" t="s">
        <v>501</v>
      </c>
    </row>
    <row r="3122" spans="1:3" ht="29">
      <c r="A3122" s="18" t="s">
        <v>1584</v>
      </c>
      <c r="B3122" s="18" t="s">
        <v>442</v>
      </c>
      <c r="C3122" s="65" t="s">
        <v>482</v>
      </c>
    </row>
    <row r="3123" spans="1:3">
      <c r="A3123" s="18" t="s">
        <v>1586</v>
      </c>
      <c r="B3123" s="18" t="s">
        <v>442</v>
      </c>
      <c r="C3123" s="18" t="s">
        <v>483</v>
      </c>
    </row>
    <row r="3124" spans="1:3">
      <c r="A3124" s="18" t="s">
        <v>1586</v>
      </c>
      <c r="B3124" s="18" t="s">
        <v>426</v>
      </c>
      <c r="C3124" s="18" t="s">
        <v>455</v>
      </c>
    </row>
    <row r="3125" spans="1:3">
      <c r="A3125" s="18" t="s">
        <v>1586</v>
      </c>
      <c r="B3125" s="18" t="s">
        <v>511</v>
      </c>
      <c r="C3125" s="18" t="s">
        <v>576</v>
      </c>
    </row>
    <row r="3126" spans="1:3" ht="72.5">
      <c r="A3126" s="18" t="s">
        <v>1586</v>
      </c>
      <c r="B3126" s="18" t="s">
        <v>511</v>
      </c>
      <c r="C3126" s="65" t="s">
        <v>1587</v>
      </c>
    </row>
    <row r="3127" spans="1:3" ht="43.5">
      <c r="A3127" s="18" t="s">
        <v>1586</v>
      </c>
      <c r="B3127" s="18" t="s">
        <v>511</v>
      </c>
      <c r="C3127" s="65" t="s">
        <v>571</v>
      </c>
    </row>
    <row r="3128" spans="1:3">
      <c r="A3128" s="18" t="s">
        <v>1586</v>
      </c>
      <c r="B3128" s="18" t="s">
        <v>426</v>
      </c>
      <c r="C3128" s="18" t="s">
        <v>513</v>
      </c>
    </row>
    <row r="3129" spans="1:3">
      <c r="A3129" s="18" t="s">
        <v>1586</v>
      </c>
      <c r="B3129" s="18" t="s">
        <v>505</v>
      </c>
      <c r="C3129" s="18" t="s">
        <v>506</v>
      </c>
    </row>
    <row r="3130" spans="1:3">
      <c r="A3130" s="18" t="s">
        <v>1586</v>
      </c>
      <c r="B3130" s="18" t="s">
        <v>505</v>
      </c>
      <c r="C3130" s="18" t="s">
        <v>1230</v>
      </c>
    </row>
    <row r="3131" spans="1:3">
      <c r="A3131" s="18" t="s">
        <v>1586</v>
      </c>
      <c r="B3131" s="18" t="s">
        <v>505</v>
      </c>
      <c r="C3131" s="18" t="s">
        <v>903</v>
      </c>
    </row>
    <row r="3132" spans="1:3">
      <c r="A3132" s="18" t="s">
        <v>1586</v>
      </c>
      <c r="B3132" s="18" t="s">
        <v>505</v>
      </c>
      <c r="C3132" s="18" t="s">
        <v>1232</v>
      </c>
    </row>
    <row r="3133" spans="1:3">
      <c r="A3133" s="18" t="s">
        <v>1588</v>
      </c>
      <c r="B3133" s="18" t="s">
        <v>505</v>
      </c>
      <c r="C3133" s="18" t="s">
        <v>1233</v>
      </c>
    </row>
    <row r="3134" spans="1:3">
      <c r="A3134" s="18" t="s">
        <v>1588</v>
      </c>
      <c r="B3134" s="18" t="s">
        <v>505</v>
      </c>
      <c r="C3134" s="18" t="s">
        <v>1234</v>
      </c>
    </row>
    <row r="3135" spans="1:3">
      <c r="A3135" s="18" t="s">
        <v>1588</v>
      </c>
      <c r="B3135" s="18" t="s">
        <v>427</v>
      </c>
      <c r="C3135" s="18" t="s">
        <v>1204</v>
      </c>
    </row>
    <row r="3136" spans="1:3">
      <c r="A3136" s="18" t="s">
        <v>1588</v>
      </c>
      <c r="B3136" s="18" t="s">
        <v>505</v>
      </c>
      <c r="C3136" s="18" t="s">
        <v>565</v>
      </c>
    </row>
    <row r="3137" spans="1:3">
      <c r="A3137" s="18" t="s">
        <v>1588</v>
      </c>
      <c r="B3137" s="18" t="s">
        <v>505</v>
      </c>
      <c r="C3137" s="18" t="s">
        <v>1235</v>
      </c>
    </row>
    <row r="3138" spans="1:3">
      <c r="A3138" s="18" t="s">
        <v>1588</v>
      </c>
      <c r="B3138" s="18" t="s">
        <v>505</v>
      </c>
      <c r="C3138" s="18" t="s">
        <v>1236</v>
      </c>
    </row>
    <row r="3139" spans="1:3" ht="87">
      <c r="A3139" s="18" t="s">
        <v>1588</v>
      </c>
      <c r="B3139" s="18" t="s">
        <v>505</v>
      </c>
      <c r="C3139" s="65" t="s">
        <v>1237</v>
      </c>
    </row>
    <row r="3140" spans="1:3">
      <c r="A3140" s="18" t="s">
        <v>1589</v>
      </c>
      <c r="B3140" s="18" t="s">
        <v>426</v>
      </c>
      <c r="C3140" s="18" t="s">
        <v>507</v>
      </c>
    </row>
    <row r="3141" spans="1:3">
      <c r="A3141" s="18" t="s">
        <v>1589</v>
      </c>
      <c r="B3141" s="18" t="s">
        <v>443</v>
      </c>
      <c r="C3141" s="18" t="s">
        <v>484</v>
      </c>
    </row>
    <row r="3142" spans="1:3">
      <c r="A3142" s="18" t="s">
        <v>1589</v>
      </c>
      <c r="B3142" s="18" t="s">
        <v>443</v>
      </c>
      <c r="C3142" s="18" t="s">
        <v>444</v>
      </c>
    </row>
    <row r="3143" spans="1:3">
      <c r="A3143" s="18" t="s">
        <v>1589</v>
      </c>
      <c r="B3143" s="18" t="s">
        <v>443</v>
      </c>
      <c r="C3143" s="18" t="s">
        <v>445</v>
      </c>
    </row>
    <row r="3144" spans="1:3">
      <c r="A3144" s="18" t="s">
        <v>1589</v>
      </c>
      <c r="B3144" s="18" t="s">
        <v>443</v>
      </c>
      <c r="C3144" s="18" t="s">
        <v>478</v>
      </c>
    </row>
    <row r="3145" spans="1:3">
      <c r="A3145" s="18" t="s">
        <v>1589</v>
      </c>
      <c r="B3145" s="18" t="s">
        <v>443</v>
      </c>
      <c r="C3145" s="18" t="s">
        <v>1522</v>
      </c>
    </row>
    <row r="3146" spans="1:3">
      <c r="A3146" s="18" t="s">
        <v>1589</v>
      </c>
      <c r="B3146" s="18" t="s">
        <v>443</v>
      </c>
      <c r="C3146" s="18" t="s">
        <v>446</v>
      </c>
    </row>
    <row r="3147" spans="1:3">
      <c r="A3147" s="18" t="s">
        <v>1589</v>
      </c>
      <c r="B3147" s="18" t="s">
        <v>443</v>
      </c>
      <c r="C3147" s="18" t="s">
        <v>549</v>
      </c>
    </row>
    <row r="3148" spans="1:3">
      <c r="A3148" s="18" t="s">
        <v>1589</v>
      </c>
      <c r="B3148" s="18" t="s">
        <v>443</v>
      </c>
      <c r="C3148" s="18" t="s">
        <v>502</v>
      </c>
    </row>
    <row r="3149" spans="1:3">
      <c r="A3149" s="18" t="s">
        <v>1589</v>
      </c>
      <c r="B3149" s="18" t="s">
        <v>443</v>
      </c>
      <c r="C3149" s="18" t="s">
        <v>577</v>
      </c>
    </row>
    <row r="3150" spans="1:3">
      <c r="A3150" s="18" t="s">
        <v>1589</v>
      </c>
      <c r="B3150" s="18" t="s">
        <v>443</v>
      </c>
      <c r="C3150" s="18" t="s">
        <v>1523</v>
      </c>
    </row>
    <row r="3151" spans="1:3" ht="29">
      <c r="A3151" s="18" t="s">
        <v>1589</v>
      </c>
      <c r="B3151" s="18" t="s">
        <v>443</v>
      </c>
      <c r="C3151" s="65" t="s">
        <v>1590</v>
      </c>
    </row>
    <row r="3152" spans="1:3">
      <c r="A3152" s="18" t="s">
        <v>1589</v>
      </c>
      <c r="B3152" s="18" t="s">
        <v>443</v>
      </c>
      <c r="C3152" s="18" t="s">
        <v>578</v>
      </c>
    </row>
    <row r="3153" spans="1:3">
      <c r="A3153" s="18" t="s">
        <v>1591</v>
      </c>
      <c r="B3153" s="18" t="s">
        <v>426</v>
      </c>
      <c r="C3153" s="18" t="s">
        <v>456</v>
      </c>
    </row>
    <row r="3154" spans="1:3">
      <c r="A3154" s="18" t="s">
        <v>1591</v>
      </c>
      <c r="B3154" s="18" t="s">
        <v>429</v>
      </c>
      <c r="C3154" s="18" t="s">
        <v>432</v>
      </c>
    </row>
    <row r="3155" spans="1:3">
      <c r="A3155" s="18" t="s">
        <v>1591</v>
      </c>
      <c r="B3155" s="18" t="s">
        <v>429</v>
      </c>
      <c r="C3155" s="18" t="s">
        <v>1562</v>
      </c>
    </row>
    <row r="3156" spans="1:3">
      <c r="A3156" s="18" t="s">
        <v>1591</v>
      </c>
      <c r="B3156" s="18" t="s">
        <v>429</v>
      </c>
      <c r="C3156" s="18" t="s">
        <v>1563</v>
      </c>
    </row>
    <row r="3157" spans="1:3">
      <c r="A3157" s="18" t="s">
        <v>1591</v>
      </c>
      <c r="B3157" s="18" t="s">
        <v>429</v>
      </c>
      <c r="C3157" s="18" t="s">
        <v>1564</v>
      </c>
    </row>
    <row r="3158" spans="1:3">
      <c r="A3158" s="18" t="s">
        <v>1591</v>
      </c>
      <c r="B3158" s="18" t="s">
        <v>429</v>
      </c>
      <c r="C3158" s="18" t="s">
        <v>1565</v>
      </c>
    </row>
    <row r="3159" spans="1:3">
      <c r="A3159" s="18" t="s">
        <v>1591</v>
      </c>
      <c r="B3159" s="18" t="s">
        <v>429</v>
      </c>
      <c r="C3159" s="18" t="s">
        <v>1103</v>
      </c>
    </row>
    <row r="3160" spans="1:3">
      <c r="A3160" s="18" t="s">
        <v>1591</v>
      </c>
      <c r="B3160" s="18" t="s">
        <v>429</v>
      </c>
      <c r="C3160" s="18" t="s">
        <v>579</v>
      </c>
    </row>
    <row r="3161" spans="1:3">
      <c r="A3161" s="18" t="s">
        <v>1591</v>
      </c>
      <c r="B3161" s="18" t="s">
        <v>429</v>
      </c>
      <c r="C3161" s="18" t="s">
        <v>569</v>
      </c>
    </row>
    <row r="3162" spans="1:3">
      <c r="A3162" s="18" t="s">
        <v>1591</v>
      </c>
      <c r="B3162" s="18" t="s">
        <v>429</v>
      </c>
      <c r="C3162" s="18" t="s">
        <v>570</v>
      </c>
    </row>
    <row r="3163" spans="1:3">
      <c r="A3163" s="18" t="s">
        <v>1592</v>
      </c>
      <c r="B3163" s="18" t="s">
        <v>426</v>
      </c>
      <c r="C3163" s="18" t="s">
        <v>430</v>
      </c>
    </row>
    <row r="3164" spans="1:3">
      <c r="A3164" s="18" t="s">
        <v>1592</v>
      </c>
      <c r="B3164" s="18" t="s">
        <v>550</v>
      </c>
      <c r="C3164" s="18" t="s">
        <v>551</v>
      </c>
    </row>
    <row r="3165" spans="1:3" ht="43.5">
      <c r="A3165" s="18" t="s">
        <v>1592</v>
      </c>
      <c r="B3165" s="18" t="s">
        <v>550</v>
      </c>
      <c r="C3165" s="65" t="s">
        <v>552</v>
      </c>
    </row>
    <row r="3166" spans="1:3">
      <c r="A3166" s="18" t="s">
        <v>1592</v>
      </c>
      <c r="B3166" s="18" t="s">
        <v>550</v>
      </c>
      <c r="C3166" s="18" t="s">
        <v>553</v>
      </c>
    </row>
    <row r="3167" spans="1:3" ht="29">
      <c r="A3167" s="18" t="s">
        <v>1592</v>
      </c>
      <c r="B3167" s="18" t="s">
        <v>550</v>
      </c>
      <c r="C3167" s="65" t="s">
        <v>554</v>
      </c>
    </row>
    <row r="3168" spans="1:3">
      <c r="A3168" s="18" t="s">
        <v>1592</v>
      </c>
      <c r="B3168" s="18" t="s">
        <v>426</v>
      </c>
      <c r="C3168" s="18" t="s">
        <v>555</v>
      </c>
    </row>
    <row r="3169" spans="1:3">
      <c r="A3169" s="18" t="s">
        <v>1592</v>
      </c>
      <c r="B3169" s="18" t="s">
        <v>457</v>
      </c>
      <c r="C3169" s="18" t="s">
        <v>486</v>
      </c>
    </row>
    <row r="3170" spans="1:3">
      <c r="A3170" s="18" t="s">
        <v>1592</v>
      </c>
      <c r="B3170" s="18" t="s">
        <v>428</v>
      </c>
      <c r="C3170" s="18" t="s">
        <v>1593</v>
      </c>
    </row>
    <row r="3171" spans="1:3">
      <c r="A3171" s="18" t="s">
        <v>1592</v>
      </c>
      <c r="B3171" s="18" t="s">
        <v>428</v>
      </c>
      <c r="C3171" s="18" t="s">
        <v>1594</v>
      </c>
    </row>
    <row r="3172" spans="1:3">
      <c r="A3172" s="18" t="s">
        <v>1592</v>
      </c>
      <c r="B3172" s="18" t="s">
        <v>428</v>
      </c>
      <c r="C3172" s="18" t="s">
        <v>1595</v>
      </c>
    </row>
    <row r="3173" spans="1:3">
      <c r="A3173" s="18" t="s">
        <v>1592</v>
      </c>
      <c r="B3173" s="18" t="s">
        <v>428</v>
      </c>
      <c r="C3173" s="18" t="s">
        <v>1596</v>
      </c>
    </row>
    <row r="3174" spans="1:3">
      <c r="A3174" s="18" t="s">
        <v>1592</v>
      </c>
      <c r="B3174" s="18" t="s">
        <v>428</v>
      </c>
      <c r="C3174" s="18" t="s">
        <v>1597</v>
      </c>
    </row>
    <row r="3175" spans="1:3">
      <c r="A3175" s="18" t="s">
        <v>1592</v>
      </c>
      <c r="B3175" s="18" t="s">
        <v>428</v>
      </c>
      <c r="C3175" s="18" t="s">
        <v>1598</v>
      </c>
    </row>
    <row r="3176" spans="1:3">
      <c r="A3176" s="18" t="s">
        <v>1592</v>
      </c>
      <c r="B3176" s="18" t="s">
        <v>428</v>
      </c>
      <c r="C3176" s="18" t="s">
        <v>1599</v>
      </c>
    </row>
    <row r="3177" spans="1:3">
      <c r="A3177" s="18" t="s">
        <v>1592</v>
      </c>
      <c r="B3177" s="18" t="s">
        <v>428</v>
      </c>
      <c r="C3177" s="18" t="s">
        <v>1600</v>
      </c>
    </row>
    <row r="3178" spans="1:3">
      <c r="A3178" s="18" t="s">
        <v>1592</v>
      </c>
      <c r="B3178" s="18" t="s">
        <v>428</v>
      </c>
      <c r="C3178" s="18" t="s">
        <v>1601</v>
      </c>
    </row>
    <row r="3179" spans="1:3">
      <c r="A3179" s="18" t="s">
        <v>1592</v>
      </c>
      <c r="B3179" s="18" t="s">
        <v>428</v>
      </c>
      <c r="C3179" s="18" t="s">
        <v>1602</v>
      </c>
    </row>
    <row r="3180" spans="1:3">
      <c r="A3180" s="18" t="s">
        <v>1592</v>
      </c>
      <c r="B3180" s="18" t="s">
        <v>428</v>
      </c>
      <c r="C3180" s="18" t="s">
        <v>1603</v>
      </c>
    </row>
    <row r="3181" spans="1:3">
      <c r="A3181" s="18" t="s">
        <v>1592</v>
      </c>
      <c r="B3181" s="18" t="s">
        <v>428</v>
      </c>
      <c r="C3181" s="18" t="s">
        <v>1604</v>
      </c>
    </row>
    <row r="3182" spans="1:3">
      <c r="A3182" s="18" t="s">
        <v>1592</v>
      </c>
      <c r="B3182" s="18" t="s">
        <v>428</v>
      </c>
      <c r="C3182" s="18" t="s">
        <v>1605</v>
      </c>
    </row>
    <row r="3183" spans="1:3">
      <c r="A3183" s="18" t="s">
        <v>1592</v>
      </c>
      <c r="B3183" s="18" t="s">
        <v>457</v>
      </c>
      <c r="C3183" s="18" t="s">
        <v>1606</v>
      </c>
    </row>
    <row r="3184" spans="1:3">
      <c r="A3184" s="18" t="s">
        <v>1592</v>
      </c>
      <c r="B3184" s="18" t="s">
        <v>457</v>
      </c>
      <c r="C3184" s="18" t="s">
        <v>1607</v>
      </c>
    </row>
    <row r="3185" spans="1:3">
      <c r="A3185" s="18" t="s">
        <v>1592</v>
      </c>
      <c r="B3185" s="18" t="s">
        <v>457</v>
      </c>
      <c r="C3185" s="18" t="s">
        <v>487</v>
      </c>
    </row>
    <row r="3186" spans="1:3" ht="29">
      <c r="A3186" s="18" t="s">
        <v>1592</v>
      </c>
      <c r="B3186" s="18" t="s">
        <v>457</v>
      </c>
      <c r="C3186" s="65" t="s">
        <v>488</v>
      </c>
    </row>
    <row r="3187" spans="1:3">
      <c r="A3187" s="18" t="s">
        <v>1592</v>
      </c>
      <c r="B3187" s="18" t="s">
        <v>457</v>
      </c>
      <c r="C3187" s="18" t="s">
        <v>489</v>
      </c>
    </row>
    <row r="3188" spans="1:3" ht="29">
      <c r="A3188" s="18" t="s">
        <v>1592</v>
      </c>
      <c r="B3188" s="18" t="s">
        <v>457</v>
      </c>
      <c r="C3188" s="65" t="s">
        <v>490</v>
      </c>
    </row>
    <row r="3189" spans="1:3">
      <c r="A3189" s="18" t="s">
        <v>1592</v>
      </c>
      <c r="B3189" s="18" t="s">
        <v>457</v>
      </c>
      <c r="C3189" s="18" t="s">
        <v>492</v>
      </c>
    </row>
    <row r="3190" spans="1:3" ht="29">
      <c r="A3190" s="18" t="s">
        <v>1592</v>
      </c>
      <c r="B3190" s="18" t="s">
        <v>457</v>
      </c>
      <c r="C3190" s="65" t="s">
        <v>493</v>
      </c>
    </row>
    <row r="3191" spans="1:3">
      <c r="A3191" s="18" t="s">
        <v>1592</v>
      </c>
      <c r="B3191" s="18" t="s">
        <v>457</v>
      </c>
      <c r="C3191" s="18" t="s">
        <v>494</v>
      </c>
    </row>
    <row r="3192" spans="1:3" ht="29">
      <c r="A3192" s="18" t="s">
        <v>1592</v>
      </c>
      <c r="B3192" s="18" t="s">
        <v>457</v>
      </c>
      <c r="C3192" s="65" t="s">
        <v>495</v>
      </c>
    </row>
    <row r="3193" spans="1:3">
      <c r="A3193" s="18" t="s">
        <v>1592</v>
      </c>
      <c r="B3193" s="18" t="s">
        <v>457</v>
      </c>
      <c r="C3193" s="18" t="s">
        <v>496</v>
      </c>
    </row>
    <row r="3194" spans="1:3" ht="29">
      <c r="A3194" s="18" t="s">
        <v>1592</v>
      </c>
      <c r="B3194" s="18" t="s">
        <v>457</v>
      </c>
      <c r="C3194" s="65" t="s">
        <v>497</v>
      </c>
    </row>
    <row r="3195" spans="1:3">
      <c r="A3195" s="18" t="s">
        <v>1592</v>
      </c>
      <c r="B3195" s="18" t="s">
        <v>457</v>
      </c>
      <c r="C3195" s="18" t="s">
        <v>503</v>
      </c>
    </row>
    <row r="3196" spans="1:3" ht="29">
      <c r="A3196" s="18" t="s">
        <v>1592</v>
      </c>
      <c r="B3196" s="18" t="s">
        <v>457</v>
      </c>
      <c r="C3196" s="65" t="s">
        <v>504</v>
      </c>
    </row>
    <row r="3197" spans="1:3">
      <c r="A3197" s="18" t="s">
        <v>1592</v>
      </c>
      <c r="B3197" s="18" t="s">
        <v>457</v>
      </c>
      <c r="C3197" s="18" t="s">
        <v>508</v>
      </c>
    </row>
    <row r="3198" spans="1:3" ht="29">
      <c r="A3198" s="18" t="s">
        <v>1592</v>
      </c>
      <c r="B3198" s="18" t="s">
        <v>457</v>
      </c>
      <c r="C3198" s="65" t="s">
        <v>509</v>
      </c>
    </row>
    <row r="3199" spans="1:3">
      <c r="A3199" s="18" t="s">
        <v>1592</v>
      </c>
      <c r="B3199" s="18" t="s">
        <v>457</v>
      </c>
      <c r="C3199" s="18" t="s">
        <v>1608</v>
      </c>
    </row>
    <row r="3200" spans="1:3" ht="29">
      <c r="A3200" s="18" t="s">
        <v>1592</v>
      </c>
      <c r="B3200" s="18" t="s">
        <v>457</v>
      </c>
      <c r="C3200" s="65" t="s">
        <v>1609</v>
      </c>
    </row>
    <row r="3201" spans="1:3">
      <c r="A3201" s="18" t="s">
        <v>1592</v>
      </c>
      <c r="B3201" s="18" t="s">
        <v>457</v>
      </c>
      <c r="C3201" s="18" t="s">
        <v>510</v>
      </c>
    </row>
    <row r="3202" spans="1:3">
      <c r="A3202" s="18" t="s">
        <v>1610</v>
      </c>
      <c r="B3202" s="18" t="s">
        <v>426</v>
      </c>
      <c r="C3202" s="18" t="s">
        <v>458</v>
      </c>
    </row>
    <row r="3203" spans="1:3">
      <c r="A3203" s="18" t="s">
        <v>1610</v>
      </c>
      <c r="B3203" s="18" t="s">
        <v>425</v>
      </c>
      <c r="C3203" s="18" t="s">
        <v>491</v>
      </c>
    </row>
    <row r="3204" spans="1:3">
      <c r="A3204" s="18" t="s">
        <v>1610</v>
      </c>
      <c r="B3204" s="18" t="s">
        <v>425</v>
      </c>
      <c r="C3204" s="18" t="s">
        <v>1424</v>
      </c>
    </row>
    <row r="3205" spans="1:3">
      <c r="A3205" s="18" t="s">
        <v>1610</v>
      </c>
      <c r="B3205" s="18" t="s">
        <v>425</v>
      </c>
      <c r="C3205" s="18" t="s">
        <v>1551</v>
      </c>
    </row>
    <row r="3206" spans="1:3">
      <c r="A3206" s="18" t="s">
        <v>1610</v>
      </c>
      <c r="B3206" s="18" t="s">
        <v>425</v>
      </c>
      <c r="C3206" s="18" t="s">
        <v>1552</v>
      </c>
    </row>
    <row r="3207" spans="1:3">
      <c r="A3207" s="18" t="s">
        <v>1610</v>
      </c>
      <c r="B3207" s="18" t="s">
        <v>425</v>
      </c>
      <c r="C3207" s="18" t="s">
        <v>1553</v>
      </c>
    </row>
    <row r="3208" spans="1:3">
      <c r="A3208" s="18" t="s">
        <v>1610</v>
      </c>
      <c r="B3208" s="18" t="s">
        <v>425</v>
      </c>
      <c r="C3208" s="18" t="s">
        <v>598</v>
      </c>
    </row>
    <row r="3209" spans="1:3">
      <c r="A3209" s="18" t="s">
        <v>1610</v>
      </c>
      <c r="B3209" s="18" t="s">
        <v>425</v>
      </c>
      <c r="C3209" s="18" t="s">
        <v>599</v>
      </c>
    </row>
    <row r="3210" spans="1:3">
      <c r="A3210" s="18" t="s">
        <v>1610</v>
      </c>
      <c r="B3210" s="18" t="s">
        <v>425</v>
      </c>
      <c r="C3210" s="18" t="s">
        <v>600</v>
      </c>
    </row>
    <row r="3211" spans="1:3">
      <c r="A3211" s="18" t="s">
        <v>1610</v>
      </c>
      <c r="B3211" s="18" t="s">
        <v>425</v>
      </c>
      <c r="C3211" s="18" t="s">
        <v>1554</v>
      </c>
    </row>
    <row r="3212" spans="1:3">
      <c r="A3212" s="18" t="s">
        <v>1610</v>
      </c>
      <c r="B3212" s="18" t="s">
        <v>425</v>
      </c>
      <c r="C3212" s="18" t="s">
        <v>1429</v>
      </c>
    </row>
    <row r="3213" spans="1:3">
      <c r="A3213" s="18" t="s">
        <v>1611</v>
      </c>
      <c r="B3213" s="18" t="s">
        <v>426</v>
      </c>
      <c r="C3213" s="18" t="s">
        <v>459</v>
      </c>
    </row>
    <row r="3214" spans="1:3">
      <c r="A3214" s="18" t="s">
        <v>1611</v>
      </c>
      <c r="B3214" s="18" t="s">
        <v>426</v>
      </c>
      <c r="C3214" s="18" t="s">
        <v>460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78E3C-37C9-4914-B87E-7828B47A5F8A}">
  <sheetPr codeName="Sheet12"/>
  <dimension ref="A1:K15"/>
  <sheetViews>
    <sheetView workbookViewId="0">
      <selection activeCell="W37" sqref="W37"/>
    </sheetView>
  </sheetViews>
  <sheetFormatPr defaultRowHeight="14.5"/>
  <sheetData>
    <row r="1" spans="1:11">
      <c r="A1" t="s">
        <v>306</v>
      </c>
    </row>
    <row r="3" spans="1:11">
      <c r="D3" t="str">
        <f>"http://"&amp;$A$1&amp;"/soak/info"</f>
        <v>http://192.168.1.97/soak/info</v>
      </c>
      <c r="K3" t="s">
        <v>307</v>
      </c>
    </row>
    <row r="4" spans="1:11">
      <c r="A4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4" t="str">
        <f>"http://"&amp;$A$1&amp;"/soak/tail?n=5"</f>
        <v>http://192.168.1.97/soak/tail?n=5</v>
      </c>
      <c r="K4" t="s">
        <v>308</v>
      </c>
    </row>
    <row r="5" spans="1:11">
      <c r="D5" t="str">
        <f>"http://"&amp;$A$1&amp;"/soak/start?ms=2000"</f>
        <v>http://192.168.1.97/soak/start?ms=2000</v>
      </c>
      <c r="K5" t="s">
        <v>309</v>
      </c>
    </row>
    <row r="6" spans="1:11">
      <c r="A6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6" t="str">
        <f>"http://"&amp;$A$1&amp;"/soak/tail?n=15"</f>
        <v>http://192.168.1.97/soak/tail?n=15</v>
      </c>
    </row>
    <row r="7" spans="1:11">
      <c r="D7" t="str">
        <f>"http://"&amp;$A$1&amp;"/soak/info"</f>
        <v>http://192.168.1.97/soak/info</v>
      </c>
      <c r="K7" s="49" t="s">
        <v>310</v>
      </c>
    </row>
    <row r="8" spans="1:11">
      <c r="D8" t="str">
        <f>"http://"&amp;$A$1&amp;"/soak/stop"</f>
        <v>http://192.168.1.97/soak/stop</v>
      </c>
      <c r="K8" s="49" t="s">
        <v>311</v>
      </c>
    </row>
    <row r="9" spans="1:11">
      <c r="D9" t="str">
        <f>"http://"&amp;$A$1&amp;"/soak/summary"</f>
        <v>http://192.168.1.97/soak/summary</v>
      </c>
      <c r="K9" s="49" t="s">
        <v>312</v>
      </c>
    </row>
    <row r="10" spans="1:11">
      <c r="D10" t="str">
        <f>"http://"&amp;$A$1&amp;"/soak/dump?off=0&amp;len=4096"</f>
        <v>http://192.168.1.97/soak/dump?off=0&amp;len=4096</v>
      </c>
      <c r="K10" s="49" t="s">
        <v>313</v>
      </c>
    </row>
    <row r="11" spans="1:11">
      <c r="K11" s="49" t="s">
        <v>314</v>
      </c>
    </row>
    <row r="12" spans="1:11">
      <c r="K12" s="49" t="s">
        <v>315</v>
      </c>
    </row>
    <row r="13" spans="1:11">
      <c r="K13" s="49" t="s">
        <v>316</v>
      </c>
    </row>
    <row r="14" spans="1:11">
      <c r="K14" s="49" t="s">
        <v>317</v>
      </c>
    </row>
    <row r="15" spans="1:11">
      <c r="K15" s="49" t="s">
        <v>318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I98"/>
  <sheetViews>
    <sheetView showGridLines="0" workbookViewId="0">
      <selection activeCell="I23" sqref="I23"/>
    </sheetView>
  </sheetViews>
  <sheetFormatPr defaultRowHeight="14.5"/>
  <cols>
    <col min="1" max="1" width="5.36328125" style="9" bestFit="1" customWidth="1"/>
    <col min="2" max="2" width="8" bestFit="1" customWidth="1"/>
    <col min="3" max="3" width="8.26953125" bestFit="1" customWidth="1"/>
    <col min="4" max="4" width="8.7265625" bestFit="1" customWidth="1"/>
    <col min="5" max="5" width="9" bestFit="1" customWidth="1"/>
    <col min="6" max="6" width="15.6328125" bestFit="1" customWidth="1"/>
    <col min="7" max="7" width="10.6328125" bestFit="1" customWidth="1"/>
    <col min="8" max="8" width="10.90625" bestFit="1" customWidth="1"/>
    <col min="9" max="9" width="18.36328125" bestFit="1" customWidth="1"/>
  </cols>
  <sheetData>
    <row r="1" spans="1:9">
      <c r="A1" s="9" t="s">
        <v>278</v>
      </c>
      <c r="B1" t="s">
        <v>319</v>
      </c>
      <c r="C1" t="s">
        <v>320</v>
      </c>
      <c r="D1" t="s">
        <v>321</v>
      </c>
      <c r="E1" t="s">
        <v>322</v>
      </c>
      <c r="F1" t="s">
        <v>80</v>
      </c>
      <c r="G1" t="s">
        <v>419</v>
      </c>
      <c r="H1" t="s">
        <v>420</v>
      </c>
      <c r="I1" t="s">
        <v>421</v>
      </c>
    </row>
    <row r="2" spans="1:9">
      <c r="A2" s="9">
        <v>0.66666666666666663</v>
      </c>
      <c r="B2">
        <v>134.5</v>
      </c>
      <c r="C2">
        <v>-7.8</v>
      </c>
      <c r="D2">
        <v>309.5</v>
      </c>
      <c r="E2">
        <v>11</v>
      </c>
      <c r="F2" t="s">
        <v>83</v>
      </c>
      <c r="G2">
        <v>325.2</v>
      </c>
      <c r="H2">
        <v>17.3</v>
      </c>
      <c r="I2" t="s">
        <v>84</v>
      </c>
    </row>
    <row r="3" spans="1:9">
      <c r="A3" s="9">
        <v>0.67708333333333337</v>
      </c>
      <c r="B3">
        <v>132.1</v>
      </c>
      <c r="C3">
        <v>-5.6</v>
      </c>
      <c r="D3">
        <v>307</v>
      </c>
      <c r="E3">
        <v>8.6</v>
      </c>
      <c r="F3" t="s">
        <v>83</v>
      </c>
      <c r="G3">
        <v>322.39999999999998</v>
      </c>
      <c r="H3">
        <v>15.6</v>
      </c>
      <c r="I3" t="s">
        <v>84</v>
      </c>
    </row>
    <row r="4" spans="1:9">
      <c r="A4" s="9">
        <v>0.6875</v>
      </c>
      <c r="B4">
        <v>129.69999999999999</v>
      </c>
      <c r="C4">
        <v>-3.3</v>
      </c>
      <c r="D4">
        <v>304.60000000000002</v>
      </c>
      <c r="E4">
        <v>6.1</v>
      </c>
      <c r="F4" t="s">
        <v>83</v>
      </c>
      <c r="G4">
        <v>319.60000000000002</v>
      </c>
      <c r="H4">
        <v>13.8</v>
      </c>
      <c r="I4" t="s">
        <v>84</v>
      </c>
    </row>
    <row r="5" spans="1:9">
      <c r="A5" s="9">
        <v>0.69791666666666663</v>
      </c>
      <c r="B5">
        <v>127.5</v>
      </c>
      <c r="C5">
        <v>-0.9</v>
      </c>
      <c r="D5">
        <v>302.3</v>
      </c>
      <c r="E5">
        <v>3.6</v>
      </c>
      <c r="F5" t="s">
        <v>83</v>
      </c>
      <c r="G5">
        <v>317</v>
      </c>
      <c r="H5">
        <v>11.8</v>
      </c>
      <c r="I5" t="s">
        <v>84</v>
      </c>
    </row>
    <row r="6" spans="1:9">
      <c r="A6" s="9">
        <v>0.70833333333333337</v>
      </c>
      <c r="B6">
        <v>125.3</v>
      </c>
      <c r="C6">
        <v>1.5</v>
      </c>
      <c r="D6">
        <v>300</v>
      </c>
      <c r="E6">
        <v>1</v>
      </c>
      <c r="F6" t="s">
        <v>84</v>
      </c>
      <c r="G6">
        <v>314.5</v>
      </c>
      <c r="H6">
        <v>9.8000000000000007</v>
      </c>
      <c r="I6" t="s">
        <v>84</v>
      </c>
    </row>
    <row r="7" spans="1:9">
      <c r="A7" s="9">
        <v>0.71875</v>
      </c>
      <c r="B7">
        <v>123.2</v>
      </c>
      <c r="C7">
        <v>4.0999999999999996</v>
      </c>
      <c r="D7">
        <v>297.8</v>
      </c>
      <c r="E7">
        <v>-1.7</v>
      </c>
      <c r="F7" t="s">
        <v>84</v>
      </c>
      <c r="G7">
        <v>312</v>
      </c>
      <c r="H7">
        <v>7.7</v>
      </c>
      <c r="I7" t="s">
        <v>84</v>
      </c>
    </row>
    <row r="8" spans="1:9">
      <c r="A8" s="9">
        <v>0.72916666666666663</v>
      </c>
      <c r="B8">
        <v>121.1</v>
      </c>
      <c r="C8">
        <v>6.7</v>
      </c>
      <c r="D8">
        <v>295.7</v>
      </c>
      <c r="E8">
        <v>-4.4000000000000004</v>
      </c>
      <c r="F8" t="s">
        <v>84</v>
      </c>
      <c r="G8">
        <v>309.60000000000002</v>
      </c>
      <c r="H8">
        <v>5.5</v>
      </c>
      <c r="I8" t="s">
        <v>84</v>
      </c>
    </row>
    <row r="9" spans="1:9">
      <c r="A9" s="9">
        <v>0.73958333333333337</v>
      </c>
      <c r="B9">
        <v>119.2</v>
      </c>
      <c r="C9">
        <v>9.3000000000000007</v>
      </c>
      <c r="D9">
        <v>293.7</v>
      </c>
      <c r="E9">
        <v>-7.2</v>
      </c>
      <c r="F9" t="s">
        <v>84</v>
      </c>
      <c r="G9">
        <v>307.39999999999998</v>
      </c>
      <c r="H9">
        <v>3.2</v>
      </c>
      <c r="I9" t="s">
        <v>84</v>
      </c>
    </row>
    <row r="10" spans="1:9">
      <c r="A10" s="9">
        <v>0.75</v>
      </c>
      <c r="B10">
        <v>117.2</v>
      </c>
      <c r="C10">
        <v>12</v>
      </c>
      <c r="D10">
        <v>291.7</v>
      </c>
      <c r="E10">
        <v>-10</v>
      </c>
      <c r="F10" t="s">
        <v>84</v>
      </c>
      <c r="G10">
        <v>305.2</v>
      </c>
      <c r="H10">
        <v>0.9</v>
      </c>
      <c r="I10" t="s">
        <v>84</v>
      </c>
    </row>
    <row r="11" spans="1:9">
      <c r="A11" s="9">
        <v>0.76041666666666663</v>
      </c>
      <c r="B11">
        <v>115.4</v>
      </c>
      <c r="C11">
        <v>14.7</v>
      </c>
      <c r="D11">
        <v>289.7</v>
      </c>
      <c r="E11">
        <v>-12.8</v>
      </c>
      <c r="F11" t="s">
        <v>84</v>
      </c>
      <c r="G11">
        <v>303</v>
      </c>
      <c r="H11">
        <v>-1.5</v>
      </c>
      <c r="I11" t="s">
        <v>83</v>
      </c>
    </row>
    <row r="12" spans="1:9">
      <c r="A12" s="9">
        <v>0.77083333333333337</v>
      </c>
      <c r="B12">
        <v>113.5</v>
      </c>
      <c r="C12">
        <v>17.5</v>
      </c>
      <c r="D12">
        <v>287.7</v>
      </c>
      <c r="E12">
        <v>-15.7</v>
      </c>
      <c r="F12" t="s">
        <v>84</v>
      </c>
      <c r="G12">
        <v>301</v>
      </c>
      <c r="H12">
        <v>-4</v>
      </c>
      <c r="I12" t="s">
        <v>83</v>
      </c>
    </row>
    <row r="13" spans="1:9">
      <c r="A13" s="9">
        <v>0.78125</v>
      </c>
      <c r="B13">
        <v>111.8</v>
      </c>
      <c r="C13">
        <v>20.3</v>
      </c>
      <c r="D13">
        <v>285.8</v>
      </c>
      <c r="E13">
        <v>-18.600000000000001</v>
      </c>
      <c r="F13" t="s">
        <v>84</v>
      </c>
      <c r="G13">
        <v>299</v>
      </c>
      <c r="H13">
        <v>-6.5</v>
      </c>
      <c r="I13" t="s">
        <v>83</v>
      </c>
    </row>
    <row r="14" spans="1:9">
      <c r="A14" s="9">
        <v>0.79166666666666663</v>
      </c>
      <c r="B14">
        <v>110</v>
      </c>
      <c r="C14">
        <v>23.2</v>
      </c>
      <c r="D14">
        <v>283.89999999999998</v>
      </c>
      <c r="E14">
        <v>-21.6</v>
      </c>
      <c r="F14" t="s">
        <v>84</v>
      </c>
      <c r="G14">
        <v>297</v>
      </c>
      <c r="H14">
        <v>-9</v>
      </c>
      <c r="I14" t="s">
        <v>83</v>
      </c>
    </row>
    <row r="15" spans="1:9">
      <c r="A15" s="9">
        <v>0.80208333333333337</v>
      </c>
      <c r="B15">
        <v>108.3</v>
      </c>
      <c r="C15">
        <v>26.1</v>
      </c>
      <c r="D15">
        <v>282</v>
      </c>
      <c r="E15">
        <v>-24.6</v>
      </c>
      <c r="F15" t="s">
        <v>84</v>
      </c>
      <c r="G15">
        <v>295.10000000000002</v>
      </c>
      <c r="H15">
        <v>-11.6</v>
      </c>
      <c r="I15" t="s">
        <v>83</v>
      </c>
    </row>
    <row r="16" spans="1:9">
      <c r="A16" s="9">
        <v>0.8125</v>
      </c>
      <c r="B16">
        <v>106.5</v>
      </c>
      <c r="C16">
        <v>29</v>
      </c>
      <c r="D16">
        <v>280.10000000000002</v>
      </c>
      <c r="E16">
        <v>-27.5</v>
      </c>
      <c r="F16" t="s">
        <v>84</v>
      </c>
      <c r="G16">
        <v>293.3</v>
      </c>
      <c r="H16">
        <v>-14.3</v>
      </c>
      <c r="I16" t="s">
        <v>83</v>
      </c>
    </row>
    <row r="17" spans="1:9">
      <c r="A17" s="9">
        <v>0.82291666666666663</v>
      </c>
      <c r="B17">
        <v>104.8</v>
      </c>
      <c r="C17">
        <v>31.9</v>
      </c>
      <c r="D17">
        <v>278.2</v>
      </c>
      <c r="E17">
        <v>-30.6</v>
      </c>
      <c r="F17" t="s">
        <v>84</v>
      </c>
      <c r="G17">
        <v>291.39999999999998</v>
      </c>
      <c r="H17">
        <v>-16.899999999999999</v>
      </c>
      <c r="I17" t="s">
        <v>83</v>
      </c>
    </row>
    <row r="18" spans="1:9">
      <c r="A18" s="9">
        <v>0.83333333333333337</v>
      </c>
      <c r="B18">
        <v>103.1</v>
      </c>
      <c r="C18">
        <v>34.9</v>
      </c>
      <c r="D18">
        <v>276.3</v>
      </c>
      <c r="E18">
        <v>-33.6</v>
      </c>
      <c r="F18" t="s">
        <v>84</v>
      </c>
      <c r="G18">
        <v>289.60000000000002</v>
      </c>
      <c r="H18">
        <v>-19.600000000000001</v>
      </c>
      <c r="I18" t="s">
        <v>83</v>
      </c>
    </row>
    <row r="19" spans="1:9">
      <c r="A19" s="9">
        <v>0.84375</v>
      </c>
      <c r="B19">
        <v>101.4</v>
      </c>
      <c r="C19">
        <v>37.9</v>
      </c>
      <c r="D19">
        <v>274.3</v>
      </c>
      <c r="E19">
        <v>-36.6</v>
      </c>
      <c r="F19" t="s">
        <v>84</v>
      </c>
      <c r="G19">
        <v>287.89999999999998</v>
      </c>
      <c r="H19">
        <v>-22.4</v>
      </c>
      <c r="I19" t="s">
        <v>83</v>
      </c>
    </row>
    <row r="20" spans="1:9">
      <c r="A20" s="9">
        <v>0.85416666666666663</v>
      </c>
      <c r="B20">
        <v>99.7</v>
      </c>
      <c r="C20">
        <v>40.9</v>
      </c>
      <c r="D20">
        <v>272.2</v>
      </c>
      <c r="E20">
        <v>-39.6</v>
      </c>
      <c r="F20" t="s">
        <v>84</v>
      </c>
      <c r="G20">
        <v>286.10000000000002</v>
      </c>
      <c r="H20">
        <v>-25.1</v>
      </c>
      <c r="I20" t="s">
        <v>83</v>
      </c>
    </row>
    <row r="21" spans="1:9">
      <c r="A21" s="9">
        <v>0.86458333333333337</v>
      </c>
      <c r="B21">
        <v>97.9</v>
      </c>
      <c r="C21">
        <v>43.9</v>
      </c>
      <c r="D21">
        <v>270.10000000000002</v>
      </c>
      <c r="E21">
        <v>-42.7</v>
      </c>
      <c r="F21" t="s">
        <v>84</v>
      </c>
      <c r="G21">
        <v>284.39999999999998</v>
      </c>
      <c r="H21">
        <v>-27.9</v>
      </c>
      <c r="I21" t="s">
        <v>83</v>
      </c>
    </row>
    <row r="22" spans="1:9">
      <c r="A22" s="9">
        <v>0.875</v>
      </c>
      <c r="B22">
        <v>96.1</v>
      </c>
      <c r="C22">
        <v>46.9</v>
      </c>
      <c r="D22">
        <v>267.89999999999998</v>
      </c>
      <c r="E22">
        <v>-45.7</v>
      </c>
      <c r="F22" t="s">
        <v>84</v>
      </c>
      <c r="G22">
        <v>282.60000000000002</v>
      </c>
      <c r="H22">
        <v>-30.7</v>
      </c>
      <c r="I22" t="s">
        <v>83</v>
      </c>
    </row>
    <row r="23" spans="1:9">
      <c r="A23" s="9">
        <v>0.88541666666666663</v>
      </c>
      <c r="B23">
        <v>94.2</v>
      </c>
      <c r="C23">
        <v>50</v>
      </c>
      <c r="D23">
        <v>265.5</v>
      </c>
      <c r="E23">
        <v>-48.8</v>
      </c>
      <c r="F23" t="s">
        <v>84</v>
      </c>
      <c r="G23">
        <v>280.89999999999998</v>
      </c>
      <c r="H23">
        <v>-33.5</v>
      </c>
      <c r="I23" t="s">
        <v>83</v>
      </c>
    </row>
    <row r="24" spans="1:9">
      <c r="A24" s="9">
        <v>0.89583333333333337</v>
      </c>
      <c r="B24">
        <v>92.3</v>
      </c>
      <c r="C24">
        <v>53</v>
      </c>
      <c r="D24">
        <v>263</v>
      </c>
      <c r="E24">
        <v>-51.8</v>
      </c>
      <c r="F24" t="s">
        <v>84</v>
      </c>
      <c r="G24">
        <v>279.10000000000002</v>
      </c>
      <c r="H24">
        <v>-36.299999999999997</v>
      </c>
      <c r="I24" t="s">
        <v>83</v>
      </c>
    </row>
    <row r="25" spans="1:9">
      <c r="A25" s="9">
        <v>0.90625</v>
      </c>
      <c r="B25">
        <v>90.2</v>
      </c>
      <c r="C25">
        <v>56.1</v>
      </c>
      <c r="D25">
        <v>260.2</v>
      </c>
      <c r="E25">
        <v>-54.8</v>
      </c>
      <c r="F25" t="s">
        <v>84</v>
      </c>
      <c r="G25">
        <v>277.3</v>
      </c>
      <c r="H25">
        <v>-39.200000000000003</v>
      </c>
      <c r="I25" t="s">
        <v>83</v>
      </c>
    </row>
    <row r="26" spans="1:9">
      <c r="A26" s="9">
        <v>0.91666666666666663</v>
      </c>
      <c r="B26">
        <v>87.9</v>
      </c>
      <c r="C26">
        <v>59.1</v>
      </c>
      <c r="D26">
        <v>257.10000000000002</v>
      </c>
      <c r="E26">
        <v>-57.8</v>
      </c>
      <c r="F26" t="s">
        <v>84</v>
      </c>
      <c r="G26">
        <v>275.39999999999998</v>
      </c>
      <c r="H26">
        <v>-42</v>
      </c>
      <c r="I26" t="s">
        <v>83</v>
      </c>
    </row>
    <row r="27" spans="1:9">
      <c r="A27" s="9">
        <v>0.92708333333333337</v>
      </c>
      <c r="B27">
        <v>85.4</v>
      </c>
      <c r="C27">
        <v>62.2</v>
      </c>
      <c r="D27">
        <v>253.6</v>
      </c>
      <c r="E27">
        <v>-60.8</v>
      </c>
      <c r="F27" t="s">
        <v>84</v>
      </c>
      <c r="G27">
        <v>273.5</v>
      </c>
      <c r="H27">
        <v>-44.9</v>
      </c>
      <c r="I27" t="s">
        <v>83</v>
      </c>
    </row>
    <row r="28" spans="1:9">
      <c r="A28" s="9">
        <v>0.9375</v>
      </c>
      <c r="B28">
        <v>82.5</v>
      </c>
      <c r="C28">
        <v>65.2</v>
      </c>
      <c r="D28">
        <v>249.6</v>
      </c>
      <c r="E28">
        <v>-63.7</v>
      </c>
      <c r="F28" t="s">
        <v>84</v>
      </c>
      <c r="G28">
        <v>271.5</v>
      </c>
      <c r="H28">
        <v>-47.8</v>
      </c>
      <c r="I28" t="s">
        <v>83</v>
      </c>
    </row>
    <row r="29" spans="1:9">
      <c r="A29" s="9">
        <v>0.94791666666666663</v>
      </c>
      <c r="B29">
        <v>79.2</v>
      </c>
      <c r="C29">
        <v>68.3</v>
      </c>
      <c r="D29">
        <v>244.9</v>
      </c>
      <c r="E29">
        <v>-66.5</v>
      </c>
      <c r="F29" t="s">
        <v>84</v>
      </c>
      <c r="G29">
        <v>269.39999999999998</v>
      </c>
      <c r="H29">
        <v>-50.6</v>
      </c>
      <c r="I29" t="s">
        <v>83</v>
      </c>
    </row>
    <row r="30" spans="1:9">
      <c r="A30" s="9">
        <v>0.95833333333333337</v>
      </c>
      <c r="B30">
        <v>75.2</v>
      </c>
      <c r="C30">
        <v>71.2</v>
      </c>
      <c r="D30">
        <v>239.2</v>
      </c>
      <c r="E30">
        <v>-69.2</v>
      </c>
      <c r="F30" t="s">
        <v>84</v>
      </c>
      <c r="G30">
        <v>267.10000000000002</v>
      </c>
      <c r="H30">
        <v>-53.5</v>
      </c>
      <c r="I30" t="s">
        <v>83</v>
      </c>
    </row>
    <row r="31" spans="1:9">
      <c r="A31" s="9">
        <v>0.96875</v>
      </c>
      <c r="B31">
        <v>70.099999999999994</v>
      </c>
      <c r="C31">
        <v>74.2</v>
      </c>
      <c r="D31">
        <v>232.2</v>
      </c>
      <c r="E31">
        <v>-71.7</v>
      </c>
      <c r="F31" t="s">
        <v>84</v>
      </c>
      <c r="G31">
        <v>264.7</v>
      </c>
      <c r="H31">
        <v>-56.3</v>
      </c>
      <c r="I31" t="s">
        <v>83</v>
      </c>
    </row>
    <row r="32" spans="1:9">
      <c r="A32" s="9">
        <v>0.97916666666666663</v>
      </c>
      <c r="B32">
        <v>63.2</v>
      </c>
      <c r="C32">
        <v>77</v>
      </c>
      <c r="D32">
        <v>223.3</v>
      </c>
      <c r="E32">
        <v>-73.900000000000006</v>
      </c>
      <c r="F32" t="s">
        <v>84</v>
      </c>
      <c r="G32">
        <v>262.10000000000002</v>
      </c>
      <c r="H32">
        <v>-59.2</v>
      </c>
      <c r="I32" t="s">
        <v>83</v>
      </c>
    </row>
    <row r="33" spans="1:9">
      <c r="A33" s="9">
        <v>0.98958333333333337</v>
      </c>
      <c r="B33">
        <v>53.2</v>
      </c>
      <c r="C33">
        <v>79.599999999999994</v>
      </c>
      <c r="D33">
        <v>212.2</v>
      </c>
      <c r="E33">
        <v>-75.8</v>
      </c>
      <c r="F33" t="s">
        <v>84</v>
      </c>
      <c r="G33">
        <v>259.10000000000002</v>
      </c>
      <c r="H33">
        <v>-62</v>
      </c>
      <c r="I33" t="s">
        <v>83</v>
      </c>
    </row>
    <row r="34" spans="1:9">
      <c r="A34" s="9">
        <v>0</v>
      </c>
      <c r="B34">
        <v>38</v>
      </c>
      <c r="C34">
        <v>81.8</v>
      </c>
      <c r="D34">
        <v>198.6</v>
      </c>
      <c r="E34">
        <v>-77.099999999999994</v>
      </c>
      <c r="F34" t="s">
        <v>84</v>
      </c>
      <c r="G34">
        <v>255.7</v>
      </c>
      <c r="H34">
        <v>-64.8</v>
      </c>
      <c r="I34" t="s">
        <v>83</v>
      </c>
    </row>
    <row r="35" spans="1:9">
      <c r="A35" s="9">
        <v>1.0416666666666666E-2</v>
      </c>
      <c r="B35">
        <v>15.1</v>
      </c>
      <c r="C35">
        <v>83.1</v>
      </c>
      <c r="D35">
        <v>183</v>
      </c>
      <c r="E35">
        <v>-77.7</v>
      </c>
      <c r="F35" t="s">
        <v>84</v>
      </c>
      <c r="G35">
        <v>251.7</v>
      </c>
      <c r="H35">
        <v>-67.5</v>
      </c>
      <c r="I35" t="s">
        <v>83</v>
      </c>
    </row>
    <row r="36" spans="1:9">
      <c r="A36" s="9">
        <v>2.0833333333333332E-2</v>
      </c>
      <c r="B36">
        <v>347.1</v>
      </c>
      <c r="C36">
        <v>83.2</v>
      </c>
      <c r="D36">
        <v>167</v>
      </c>
      <c r="E36">
        <v>-77.400000000000006</v>
      </c>
      <c r="F36" t="s">
        <v>84</v>
      </c>
      <c r="G36">
        <v>246.9</v>
      </c>
      <c r="H36">
        <v>-70.2</v>
      </c>
      <c r="I36" t="s">
        <v>83</v>
      </c>
    </row>
    <row r="37" spans="1:9">
      <c r="A37" s="9">
        <v>3.125E-2</v>
      </c>
      <c r="B37">
        <v>323.5</v>
      </c>
      <c r="C37">
        <v>81.900000000000006</v>
      </c>
      <c r="D37">
        <v>152.5</v>
      </c>
      <c r="E37">
        <v>-76.400000000000006</v>
      </c>
      <c r="F37" t="s">
        <v>84</v>
      </c>
      <c r="G37">
        <v>241</v>
      </c>
      <c r="H37">
        <v>-72.8</v>
      </c>
      <c r="I37" t="s">
        <v>83</v>
      </c>
    </row>
    <row r="38" spans="1:9">
      <c r="A38" s="9">
        <v>4.1666666666666664E-2</v>
      </c>
      <c r="B38">
        <v>307.8</v>
      </c>
      <c r="C38">
        <v>79.8</v>
      </c>
      <c r="D38">
        <v>140.4</v>
      </c>
      <c r="E38">
        <v>-74.7</v>
      </c>
      <c r="F38" t="s">
        <v>84</v>
      </c>
      <c r="G38">
        <v>233.4</v>
      </c>
      <c r="H38">
        <v>-75.2</v>
      </c>
      <c r="I38" t="s">
        <v>83</v>
      </c>
    </row>
    <row r="39" spans="1:9">
      <c r="A39" s="9">
        <v>5.2083333333333336E-2</v>
      </c>
      <c r="B39">
        <v>297.5</v>
      </c>
      <c r="C39">
        <v>77.2</v>
      </c>
      <c r="D39">
        <v>130.80000000000001</v>
      </c>
      <c r="E39">
        <v>-72.5</v>
      </c>
      <c r="F39" t="s">
        <v>84</v>
      </c>
      <c r="G39">
        <v>223.5</v>
      </c>
      <c r="H39">
        <v>-77.3</v>
      </c>
      <c r="I39" t="s">
        <v>83</v>
      </c>
    </row>
    <row r="40" spans="1:9">
      <c r="A40" s="9">
        <v>6.25E-2</v>
      </c>
      <c r="B40">
        <v>290.39999999999998</v>
      </c>
      <c r="C40">
        <v>74.400000000000006</v>
      </c>
      <c r="D40">
        <v>123.2</v>
      </c>
      <c r="E40">
        <v>-70.099999999999994</v>
      </c>
      <c r="F40" t="s">
        <v>84</v>
      </c>
      <c r="G40">
        <v>210.4</v>
      </c>
      <c r="H40">
        <v>-79</v>
      </c>
      <c r="I40" t="s">
        <v>83</v>
      </c>
    </row>
    <row r="41" spans="1:9">
      <c r="A41" s="9">
        <v>7.2916666666666671E-2</v>
      </c>
      <c r="B41">
        <v>285.2</v>
      </c>
      <c r="C41">
        <v>71.5</v>
      </c>
      <c r="D41">
        <v>117.1</v>
      </c>
      <c r="E41">
        <v>-67.5</v>
      </c>
      <c r="F41" t="s">
        <v>84</v>
      </c>
      <c r="G41">
        <v>193.9</v>
      </c>
      <c r="H41">
        <v>-80.099999999999994</v>
      </c>
      <c r="I41" t="s">
        <v>83</v>
      </c>
    </row>
    <row r="42" spans="1:9">
      <c r="A42" s="9">
        <v>8.3333333333333329E-2</v>
      </c>
      <c r="B42">
        <v>281.10000000000002</v>
      </c>
      <c r="C42">
        <v>68.5</v>
      </c>
      <c r="D42">
        <v>112</v>
      </c>
      <c r="E42">
        <v>-64.7</v>
      </c>
      <c r="F42" t="s">
        <v>84</v>
      </c>
      <c r="G42">
        <v>175.2</v>
      </c>
      <c r="H42">
        <v>-80.3</v>
      </c>
      <c r="I42" t="s">
        <v>83</v>
      </c>
    </row>
    <row r="43" spans="1:9">
      <c r="A43" s="9">
        <v>9.375E-2</v>
      </c>
      <c r="B43">
        <v>277.7</v>
      </c>
      <c r="C43">
        <v>65.5</v>
      </c>
      <c r="D43">
        <v>107.8</v>
      </c>
      <c r="E43">
        <v>-61.8</v>
      </c>
      <c r="F43" t="s">
        <v>84</v>
      </c>
      <c r="G43">
        <v>157.5</v>
      </c>
      <c r="H43">
        <v>-79.5</v>
      </c>
      <c r="I43" t="s">
        <v>83</v>
      </c>
    </row>
    <row r="44" spans="1:9">
      <c r="A44" s="9">
        <v>0.10416666666666667</v>
      </c>
      <c r="B44">
        <v>274.8</v>
      </c>
      <c r="C44">
        <v>62.4</v>
      </c>
      <c r="D44">
        <v>104.1</v>
      </c>
      <c r="E44">
        <v>-58.9</v>
      </c>
      <c r="F44" t="s">
        <v>84</v>
      </c>
      <c r="G44">
        <v>142.9</v>
      </c>
      <c r="H44">
        <v>-78.099999999999994</v>
      </c>
      <c r="I44" t="s">
        <v>83</v>
      </c>
    </row>
    <row r="45" spans="1:9">
      <c r="A45" s="9">
        <v>0.11458333333333333</v>
      </c>
      <c r="B45">
        <v>272.3</v>
      </c>
      <c r="C45">
        <v>59.4</v>
      </c>
      <c r="D45">
        <v>100.9</v>
      </c>
      <c r="E45">
        <v>-55.9</v>
      </c>
      <c r="F45" t="s">
        <v>84</v>
      </c>
      <c r="G45">
        <v>131.69999999999999</v>
      </c>
      <c r="H45">
        <v>-76.099999999999994</v>
      </c>
      <c r="I45" t="s">
        <v>83</v>
      </c>
    </row>
    <row r="46" spans="1:9">
      <c r="A46" s="9">
        <v>0.125</v>
      </c>
      <c r="B46">
        <v>270</v>
      </c>
      <c r="C46">
        <v>56.3</v>
      </c>
      <c r="D46">
        <v>98</v>
      </c>
      <c r="E46">
        <v>-52.9</v>
      </c>
      <c r="F46" t="s">
        <v>84</v>
      </c>
      <c r="G46">
        <v>123.2</v>
      </c>
      <c r="H46">
        <v>-73.8</v>
      </c>
      <c r="I46" t="s">
        <v>83</v>
      </c>
    </row>
    <row r="47" spans="1:9">
      <c r="A47" s="9">
        <v>0.13541666666666666</v>
      </c>
      <c r="B47">
        <v>267.89999999999998</v>
      </c>
      <c r="C47">
        <v>53.3</v>
      </c>
      <c r="D47">
        <v>95.4</v>
      </c>
      <c r="E47">
        <v>-49.9</v>
      </c>
      <c r="F47" t="s">
        <v>84</v>
      </c>
      <c r="G47">
        <v>116.6</v>
      </c>
      <c r="H47">
        <v>-71.3</v>
      </c>
      <c r="I47" t="s">
        <v>83</v>
      </c>
    </row>
    <row r="48" spans="1:9">
      <c r="A48" s="9">
        <v>0.14583333333333334</v>
      </c>
      <c r="B48">
        <v>265.89999999999998</v>
      </c>
      <c r="C48">
        <v>50.2</v>
      </c>
      <c r="D48">
        <v>93</v>
      </c>
      <c r="E48">
        <v>-46.9</v>
      </c>
      <c r="F48" t="s">
        <v>84</v>
      </c>
      <c r="G48">
        <v>111.4</v>
      </c>
      <c r="H48">
        <v>-68.7</v>
      </c>
      <c r="I48" t="s">
        <v>83</v>
      </c>
    </row>
    <row r="49" spans="1:9">
      <c r="A49" s="9">
        <v>0.15625</v>
      </c>
      <c r="B49">
        <v>264</v>
      </c>
      <c r="C49">
        <v>47.2</v>
      </c>
      <c r="D49">
        <v>90.7</v>
      </c>
      <c r="E49">
        <v>-43.8</v>
      </c>
      <c r="F49" t="s">
        <v>84</v>
      </c>
      <c r="G49">
        <v>107.1</v>
      </c>
      <c r="H49">
        <v>-65.900000000000006</v>
      </c>
      <c r="I49" t="s">
        <v>83</v>
      </c>
    </row>
    <row r="50" spans="1:9">
      <c r="A50" s="9">
        <v>0.16666666666666666</v>
      </c>
      <c r="B50">
        <v>262.2</v>
      </c>
      <c r="C50">
        <v>44.2</v>
      </c>
      <c r="D50">
        <v>88.5</v>
      </c>
      <c r="E50">
        <v>-40.799999999999997</v>
      </c>
      <c r="F50" t="s">
        <v>84</v>
      </c>
      <c r="G50">
        <v>103.5</v>
      </c>
      <c r="H50">
        <v>-63.1</v>
      </c>
      <c r="I50" t="s">
        <v>83</v>
      </c>
    </row>
    <row r="51" spans="1:9">
      <c r="A51" s="9">
        <v>0.17708333333333334</v>
      </c>
      <c r="B51">
        <v>260.39999999999998</v>
      </c>
      <c r="C51">
        <v>41.1</v>
      </c>
      <c r="D51">
        <v>86.4</v>
      </c>
      <c r="E51">
        <v>-37.700000000000003</v>
      </c>
      <c r="F51" t="s">
        <v>84</v>
      </c>
      <c r="G51">
        <v>100.4</v>
      </c>
      <c r="H51">
        <v>-60.3</v>
      </c>
      <c r="I51" t="s">
        <v>83</v>
      </c>
    </row>
    <row r="52" spans="1:9">
      <c r="A52" s="9">
        <v>0.1875</v>
      </c>
      <c r="B52">
        <v>258.7</v>
      </c>
      <c r="C52">
        <v>38.1</v>
      </c>
      <c r="D52">
        <v>84.4</v>
      </c>
      <c r="E52">
        <v>-34.700000000000003</v>
      </c>
      <c r="F52" t="s">
        <v>84</v>
      </c>
      <c r="G52">
        <v>97.6</v>
      </c>
      <c r="H52">
        <v>-57.5</v>
      </c>
      <c r="I52" t="s">
        <v>83</v>
      </c>
    </row>
    <row r="53" spans="1:9">
      <c r="A53" s="9">
        <v>0.19791666666666666</v>
      </c>
      <c r="B53">
        <v>257</v>
      </c>
      <c r="C53">
        <v>35.1</v>
      </c>
      <c r="D53">
        <v>82.5</v>
      </c>
      <c r="E53">
        <v>-31.7</v>
      </c>
      <c r="F53" t="s">
        <v>84</v>
      </c>
      <c r="G53">
        <v>95.1</v>
      </c>
      <c r="H53">
        <v>-54.6</v>
      </c>
      <c r="I53" t="s">
        <v>83</v>
      </c>
    </row>
    <row r="54" spans="1:9">
      <c r="A54" s="9">
        <v>0.20833333333333334</v>
      </c>
      <c r="B54">
        <v>255.3</v>
      </c>
      <c r="C54">
        <v>32.200000000000003</v>
      </c>
      <c r="D54">
        <v>80.5</v>
      </c>
      <c r="E54">
        <v>-28.7</v>
      </c>
      <c r="F54" t="s">
        <v>84</v>
      </c>
      <c r="G54">
        <v>92.8</v>
      </c>
      <c r="H54">
        <v>-51.7</v>
      </c>
      <c r="I54" t="s">
        <v>83</v>
      </c>
    </row>
    <row r="55" spans="1:9">
      <c r="A55" s="9">
        <v>0.21875</v>
      </c>
      <c r="B55">
        <v>253.6</v>
      </c>
      <c r="C55">
        <v>29.2</v>
      </c>
      <c r="D55">
        <v>78.599999999999994</v>
      </c>
      <c r="E55">
        <v>-25.7</v>
      </c>
      <c r="F55" t="s">
        <v>84</v>
      </c>
      <c r="G55">
        <v>90.6</v>
      </c>
      <c r="H55">
        <v>-48.8</v>
      </c>
      <c r="I55" t="s">
        <v>83</v>
      </c>
    </row>
    <row r="56" spans="1:9">
      <c r="A56" s="9">
        <v>0.22916666666666666</v>
      </c>
      <c r="B56">
        <v>251.9</v>
      </c>
      <c r="C56">
        <v>26.3</v>
      </c>
      <c r="D56">
        <v>76.7</v>
      </c>
      <c r="E56">
        <v>-22.7</v>
      </c>
      <c r="F56" t="s">
        <v>84</v>
      </c>
      <c r="G56">
        <v>88.6</v>
      </c>
      <c r="H56">
        <v>-45.9</v>
      </c>
      <c r="I56" t="s">
        <v>83</v>
      </c>
    </row>
    <row r="57" spans="1:9">
      <c r="A57" s="9">
        <v>0.23958333333333334</v>
      </c>
      <c r="B57">
        <v>250.1</v>
      </c>
      <c r="C57">
        <v>23.4</v>
      </c>
      <c r="D57">
        <v>74.900000000000006</v>
      </c>
      <c r="E57">
        <v>-19.7</v>
      </c>
      <c r="F57" t="s">
        <v>84</v>
      </c>
      <c r="G57">
        <v>86.7</v>
      </c>
      <c r="H57">
        <v>-43</v>
      </c>
      <c r="I57" t="s">
        <v>83</v>
      </c>
    </row>
    <row r="58" spans="1:9">
      <c r="A58" s="9">
        <v>0.25</v>
      </c>
      <c r="B58">
        <v>248.4</v>
      </c>
      <c r="C58">
        <v>20.6</v>
      </c>
      <c r="D58">
        <v>72.900000000000006</v>
      </c>
      <c r="E58">
        <v>-16.8</v>
      </c>
      <c r="F58" t="s">
        <v>84</v>
      </c>
      <c r="G58">
        <v>84.8</v>
      </c>
      <c r="H58">
        <v>-40.1</v>
      </c>
      <c r="I58" t="s">
        <v>83</v>
      </c>
    </row>
    <row r="59" spans="1:9">
      <c r="A59" s="9">
        <v>0.26041666666666669</v>
      </c>
      <c r="B59">
        <v>246.6</v>
      </c>
      <c r="C59">
        <v>17.7</v>
      </c>
      <c r="D59">
        <v>71</v>
      </c>
      <c r="E59">
        <v>-13.9</v>
      </c>
      <c r="F59" t="s">
        <v>84</v>
      </c>
      <c r="G59">
        <v>83</v>
      </c>
      <c r="H59">
        <v>-37.200000000000003</v>
      </c>
      <c r="I59" t="s">
        <v>83</v>
      </c>
    </row>
    <row r="60" spans="1:9">
      <c r="A60" s="9">
        <v>0.27083333333333331</v>
      </c>
      <c r="B60">
        <v>244.8</v>
      </c>
      <c r="C60">
        <v>15</v>
      </c>
      <c r="D60">
        <v>69.099999999999994</v>
      </c>
      <c r="E60">
        <v>-11</v>
      </c>
      <c r="F60" t="s">
        <v>84</v>
      </c>
      <c r="G60">
        <v>81.2</v>
      </c>
      <c r="H60">
        <v>-34.4</v>
      </c>
      <c r="I60" t="s">
        <v>83</v>
      </c>
    </row>
    <row r="61" spans="1:9">
      <c r="A61" s="9">
        <v>0.28125</v>
      </c>
      <c r="B61">
        <v>242.9</v>
      </c>
      <c r="C61">
        <v>12.2</v>
      </c>
      <c r="D61">
        <v>67.099999999999994</v>
      </c>
      <c r="E61">
        <v>-8.1999999999999993</v>
      </c>
      <c r="F61" t="s">
        <v>84</v>
      </c>
      <c r="G61">
        <v>79.5</v>
      </c>
      <c r="H61">
        <v>-31.5</v>
      </c>
      <c r="I61" t="s">
        <v>83</v>
      </c>
    </row>
    <row r="62" spans="1:9">
      <c r="A62" s="9">
        <v>0.29166666666666669</v>
      </c>
      <c r="B62">
        <v>241</v>
      </c>
      <c r="C62">
        <v>9.5</v>
      </c>
      <c r="D62">
        <v>65</v>
      </c>
      <c r="E62">
        <v>-5.4</v>
      </c>
      <c r="F62" t="s">
        <v>84</v>
      </c>
      <c r="G62">
        <v>77.7</v>
      </c>
      <c r="H62">
        <v>-28.6</v>
      </c>
      <c r="I62" t="s">
        <v>83</v>
      </c>
    </row>
    <row r="63" spans="1:9">
      <c r="A63" s="9">
        <v>0.30208333333333331</v>
      </c>
      <c r="B63">
        <v>239</v>
      </c>
      <c r="C63">
        <v>6.9</v>
      </c>
      <c r="D63">
        <v>62.9</v>
      </c>
      <c r="E63">
        <v>-2.7</v>
      </c>
      <c r="F63" t="s">
        <v>84</v>
      </c>
      <c r="G63">
        <v>76</v>
      </c>
      <c r="H63">
        <v>-25.8</v>
      </c>
      <c r="I63" t="s">
        <v>83</v>
      </c>
    </row>
    <row r="64" spans="1:9">
      <c r="A64" s="9">
        <v>0.3125</v>
      </c>
      <c r="B64">
        <v>237</v>
      </c>
      <c r="C64">
        <v>4.3</v>
      </c>
      <c r="D64">
        <v>60.8</v>
      </c>
      <c r="E64">
        <v>0</v>
      </c>
      <c r="F64" t="s">
        <v>84</v>
      </c>
      <c r="G64">
        <v>74.3</v>
      </c>
      <c r="H64">
        <v>-23</v>
      </c>
      <c r="I64" t="s">
        <v>83</v>
      </c>
    </row>
    <row r="65" spans="1:9">
      <c r="A65" s="9">
        <v>0.32291666666666669</v>
      </c>
      <c r="B65">
        <v>234.9</v>
      </c>
      <c r="C65">
        <v>1.7</v>
      </c>
      <c r="D65">
        <v>58.6</v>
      </c>
      <c r="E65">
        <v>2.6</v>
      </c>
      <c r="F65" t="s">
        <v>84</v>
      </c>
      <c r="G65">
        <v>72.5</v>
      </c>
      <c r="H65">
        <v>-20.2</v>
      </c>
      <c r="I65" t="s">
        <v>83</v>
      </c>
    </row>
    <row r="66" spans="1:9">
      <c r="A66" s="9">
        <v>0.33333333333333331</v>
      </c>
      <c r="B66">
        <v>232.7</v>
      </c>
      <c r="C66">
        <v>-0.7</v>
      </c>
      <c r="D66">
        <v>56.3</v>
      </c>
      <c r="E66">
        <v>5.2</v>
      </c>
      <c r="F66" t="s">
        <v>83</v>
      </c>
      <c r="G66">
        <v>70.7</v>
      </c>
      <c r="H66">
        <v>-17.399999999999999</v>
      </c>
      <c r="I66" t="s">
        <v>83</v>
      </c>
    </row>
    <row r="67" spans="1:9">
      <c r="A67" s="9">
        <v>0.34375</v>
      </c>
      <c r="B67">
        <v>230.5</v>
      </c>
      <c r="C67">
        <v>-3.1</v>
      </c>
      <c r="D67">
        <v>53.9</v>
      </c>
      <c r="E67">
        <v>7.7</v>
      </c>
      <c r="F67" t="s">
        <v>83</v>
      </c>
      <c r="G67">
        <v>68.900000000000006</v>
      </c>
      <c r="H67">
        <v>-14.7</v>
      </c>
      <c r="I67" t="s">
        <v>83</v>
      </c>
    </row>
    <row r="68" spans="1:9">
      <c r="A68" s="9">
        <v>0.35416666666666669</v>
      </c>
      <c r="B68">
        <v>228.1</v>
      </c>
      <c r="C68">
        <v>-5.4</v>
      </c>
      <c r="D68">
        <v>51.4</v>
      </c>
      <c r="E68">
        <v>10.1</v>
      </c>
      <c r="F68" t="s">
        <v>83</v>
      </c>
      <c r="G68">
        <v>67.099999999999994</v>
      </c>
      <c r="H68">
        <v>-11.9</v>
      </c>
      <c r="I68" t="s">
        <v>83</v>
      </c>
    </row>
    <row r="69" spans="1:9">
      <c r="A69" s="9">
        <v>0.36458333333333331</v>
      </c>
      <c r="B69">
        <v>225.7</v>
      </c>
      <c r="C69">
        <v>-7.7</v>
      </c>
      <c r="D69">
        <v>48.8</v>
      </c>
      <c r="E69">
        <v>12.5</v>
      </c>
      <c r="F69" t="s">
        <v>83</v>
      </c>
      <c r="G69">
        <v>65.3</v>
      </c>
      <c r="H69">
        <v>-9.1999999999999993</v>
      </c>
      <c r="I69" t="s">
        <v>83</v>
      </c>
    </row>
    <row r="70" spans="1:9">
      <c r="A70" s="9">
        <v>0.375</v>
      </c>
      <c r="B70">
        <v>223.2</v>
      </c>
      <c r="C70">
        <v>-9.8000000000000007</v>
      </c>
      <c r="D70">
        <v>46.2</v>
      </c>
      <c r="E70">
        <v>14.7</v>
      </c>
      <c r="F70" t="s">
        <v>83</v>
      </c>
      <c r="G70">
        <v>63.3</v>
      </c>
      <c r="H70">
        <v>-6.6</v>
      </c>
      <c r="I70" t="s">
        <v>83</v>
      </c>
    </row>
    <row r="71" spans="1:9">
      <c r="A71" s="9">
        <v>0.38541666666666669</v>
      </c>
      <c r="B71">
        <v>220.5</v>
      </c>
      <c r="C71">
        <v>-11.8</v>
      </c>
      <c r="D71">
        <v>43.4</v>
      </c>
      <c r="E71">
        <v>16.8</v>
      </c>
      <c r="F71" t="s">
        <v>83</v>
      </c>
      <c r="G71">
        <v>61.4</v>
      </c>
      <c r="H71">
        <v>-4</v>
      </c>
      <c r="I71" t="s">
        <v>83</v>
      </c>
    </row>
    <row r="72" spans="1:9">
      <c r="A72" s="9">
        <v>0.39583333333333331</v>
      </c>
      <c r="B72">
        <v>217.8</v>
      </c>
      <c r="C72">
        <v>-13.8</v>
      </c>
      <c r="D72">
        <v>40.4</v>
      </c>
      <c r="E72">
        <v>18.899999999999999</v>
      </c>
      <c r="F72" t="s">
        <v>83</v>
      </c>
      <c r="G72">
        <v>59.4</v>
      </c>
      <c r="H72">
        <v>-1.4</v>
      </c>
      <c r="I72" t="s">
        <v>83</v>
      </c>
    </row>
    <row r="73" spans="1:9">
      <c r="A73" s="9">
        <v>0.40625</v>
      </c>
      <c r="B73">
        <v>215</v>
      </c>
      <c r="C73">
        <v>-15.6</v>
      </c>
      <c r="D73">
        <v>37.4</v>
      </c>
      <c r="E73">
        <v>20.8</v>
      </c>
      <c r="F73" t="s">
        <v>83</v>
      </c>
      <c r="G73">
        <v>57.3</v>
      </c>
      <c r="H73">
        <v>1.1000000000000001</v>
      </c>
      <c r="I73" t="s">
        <v>84</v>
      </c>
    </row>
    <row r="74" spans="1:9">
      <c r="A74" s="9">
        <v>0.41666666666666669</v>
      </c>
      <c r="B74">
        <v>212</v>
      </c>
      <c r="C74">
        <v>-17.3</v>
      </c>
      <c r="D74">
        <v>34.200000000000003</v>
      </c>
      <c r="E74">
        <v>22.6</v>
      </c>
      <c r="F74" t="s">
        <v>83</v>
      </c>
      <c r="G74">
        <v>55.1</v>
      </c>
      <c r="H74">
        <v>3.5</v>
      </c>
      <c r="I74" t="s">
        <v>84</v>
      </c>
    </row>
    <row r="75" spans="1:9">
      <c r="A75" s="9">
        <v>0.42708333333333331</v>
      </c>
      <c r="B75">
        <v>209</v>
      </c>
      <c r="C75">
        <v>-18.8</v>
      </c>
      <c r="D75">
        <v>30.9</v>
      </c>
      <c r="E75">
        <v>24.2</v>
      </c>
      <c r="F75" t="s">
        <v>83</v>
      </c>
      <c r="G75">
        <v>52.9</v>
      </c>
      <c r="H75">
        <v>5.9</v>
      </c>
      <c r="I75" t="s">
        <v>84</v>
      </c>
    </row>
    <row r="76" spans="1:9">
      <c r="A76" s="9">
        <v>0.4375</v>
      </c>
      <c r="B76">
        <v>205.8</v>
      </c>
      <c r="C76">
        <v>-20.2</v>
      </c>
      <c r="D76">
        <v>27.5</v>
      </c>
      <c r="E76">
        <v>25.7</v>
      </c>
      <c r="F76" t="s">
        <v>83</v>
      </c>
      <c r="G76">
        <v>50.5</v>
      </c>
      <c r="H76">
        <v>8.1999999999999993</v>
      </c>
      <c r="I76" t="s">
        <v>84</v>
      </c>
    </row>
    <row r="77" spans="1:9">
      <c r="A77" s="9">
        <v>0.44791666666666669</v>
      </c>
      <c r="B77">
        <v>202.6</v>
      </c>
      <c r="C77">
        <v>-21.5</v>
      </c>
      <c r="D77">
        <v>24</v>
      </c>
      <c r="E77">
        <v>27</v>
      </c>
      <c r="F77" t="s">
        <v>83</v>
      </c>
      <c r="G77">
        <v>48.1</v>
      </c>
      <c r="H77">
        <v>10.5</v>
      </c>
      <c r="I77" t="s">
        <v>84</v>
      </c>
    </row>
    <row r="78" spans="1:9">
      <c r="A78" s="9">
        <v>0.45833333333333331</v>
      </c>
      <c r="B78">
        <v>199.2</v>
      </c>
      <c r="C78">
        <v>-22.6</v>
      </c>
      <c r="D78">
        <v>20.3</v>
      </c>
      <c r="E78">
        <v>28.2</v>
      </c>
      <c r="F78" t="s">
        <v>83</v>
      </c>
      <c r="G78">
        <v>45.6</v>
      </c>
      <c r="H78">
        <v>12.7</v>
      </c>
      <c r="I78" t="s">
        <v>84</v>
      </c>
    </row>
    <row r="79" spans="1:9">
      <c r="A79" s="9">
        <v>0.46875</v>
      </c>
      <c r="B79">
        <v>195.8</v>
      </c>
      <c r="C79">
        <v>-23.5</v>
      </c>
      <c r="D79">
        <v>16.5</v>
      </c>
      <c r="E79">
        <v>29.1</v>
      </c>
      <c r="F79" t="s">
        <v>83</v>
      </c>
      <c r="G79">
        <v>43</v>
      </c>
      <c r="H79">
        <v>14.7</v>
      </c>
      <c r="I79" t="s">
        <v>84</v>
      </c>
    </row>
    <row r="80" spans="1:9">
      <c r="A80" s="9">
        <v>0.47916666666666669</v>
      </c>
      <c r="B80">
        <v>192.3</v>
      </c>
      <c r="C80">
        <v>-24.2</v>
      </c>
      <c r="D80">
        <v>12.7</v>
      </c>
      <c r="E80">
        <v>29.9</v>
      </c>
      <c r="F80" t="s">
        <v>83</v>
      </c>
      <c r="G80">
        <v>40.299999999999997</v>
      </c>
      <c r="H80">
        <v>16.7</v>
      </c>
      <c r="I80" t="s">
        <v>84</v>
      </c>
    </row>
    <row r="81" spans="1:9">
      <c r="A81" s="9">
        <v>0.48958333333333331</v>
      </c>
      <c r="B81">
        <v>188.7</v>
      </c>
      <c r="C81">
        <v>-24.8</v>
      </c>
      <c r="D81">
        <v>8.8000000000000007</v>
      </c>
      <c r="E81">
        <v>30.5</v>
      </c>
      <c r="F81" t="s">
        <v>83</v>
      </c>
      <c r="G81">
        <v>37.4</v>
      </c>
      <c r="H81">
        <v>18.600000000000001</v>
      </c>
      <c r="I81" t="s">
        <v>84</v>
      </c>
    </row>
    <row r="82" spans="1:9">
      <c r="A82" s="9">
        <v>0.5</v>
      </c>
      <c r="B82">
        <v>185.1</v>
      </c>
      <c r="C82">
        <v>-25.2</v>
      </c>
      <c r="D82">
        <v>4.8</v>
      </c>
      <c r="E82">
        <v>30.8</v>
      </c>
      <c r="F82" t="s">
        <v>83</v>
      </c>
      <c r="G82">
        <v>34.5</v>
      </c>
      <c r="H82">
        <v>20.399999999999999</v>
      </c>
      <c r="I82" t="s">
        <v>84</v>
      </c>
    </row>
    <row r="83" spans="1:9">
      <c r="A83" s="9">
        <v>0.51041666666666663</v>
      </c>
      <c r="B83">
        <v>181.5</v>
      </c>
      <c r="C83">
        <v>-25.3</v>
      </c>
      <c r="D83">
        <v>0.8</v>
      </c>
      <c r="E83">
        <v>31</v>
      </c>
      <c r="F83" t="s">
        <v>83</v>
      </c>
      <c r="G83">
        <v>31.4</v>
      </c>
      <c r="H83">
        <v>22</v>
      </c>
      <c r="I83" t="s">
        <v>84</v>
      </c>
    </row>
    <row r="84" spans="1:9">
      <c r="A84" s="9">
        <v>0.52083333333333337</v>
      </c>
      <c r="B84">
        <v>177.9</v>
      </c>
      <c r="C84">
        <v>-25.3</v>
      </c>
      <c r="D84">
        <v>356.8</v>
      </c>
      <c r="E84">
        <v>30.9</v>
      </c>
      <c r="F84" t="s">
        <v>83</v>
      </c>
      <c r="G84">
        <v>28.2</v>
      </c>
      <c r="H84">
        <v>23.5</v>
      </c>
      <c r="I84" t="s">
        <v>84</v>
      </c>
    </row>
    <row r="85" spans="1:9">
      <c r="A85" s="9">
        <v>0.53125</v>
      </c>
      <c r="B85">
        <v>174.2</v>
      </c>
      <c r="C85">
        <v>-25.1</v>
      </c>
      <c r="D85">
        <v>352.8</v>
      </c>
      <c r="E85">
        <v>30.6</v>
      </c>
      <c r="F85" t="s">
        <v>83</v>
      </c>
      <c r="G85">
        <v>24.9</v>
      </c>
      <c r="H85">
        <v>24.8</v>
      </c>
      <c r="I85" t="s">
        <v>84</v>
      </c>
    </row>
    <row r="86" spans="1:9">
      <c r="A86" s="9">
        <v>0.54166666666666663</v>
      </c>
      <c r="B86">
        <v>170.6</v>
      </c>
      <c r="C86">
        <v>-24.7</v>
      </c>
      <c r="D86">
        <v>348.8</v>
      </c>
      <c r="E86">
        <v>30.1</v>
      </c>
      <c r="F86" t="s">
        <v>83</v>
      </c>
      <c r="G86">
        <v>21.5</v>
      </c>
      <c r="H86">
        <v>26</v>
      </c>
      <c r="I86" t="s">
        <v>84</v>
      </c>
    </row>
    <row r="87" spans="1:9">
      <c r="A87" s="9">
        <v>0.55208333333333337</v>
      </c>
      <c r="B87">
        <v>167.1</v>
      </c>
      <c r="C87">
        <v>-24.1</v>
      </c>
      <c r="D87">
        <v>344.9</v>
      </c>
      <c r="E87">
        <v>29.5</v>
      </c>
      <c r="F87" t="s">
        <v>83</v>
      </c>
      <c r="G87">
        <v>18</v>
      </c>
      <c r="H87">
        <v>27.1</v>
      </c>
      <c r="I87" t="s">
        <v>84</v>
      </c>
    </row>
    <row r="88" spans="1:9">
      <c r="A88" s="9">
        <v>0.5625</v>
      </c>
      <c r="B88">
        <v>163.6</v>
      </c>
      <c r="C88">
        <v>-23.3</v>
      </c>
      <c r="D88">
        <v>341.1</v>
      </c>
      <c r="E88">
        <v>28.6</v>
      </c>
      <c r="F88" t="s">
        <v>83</v>
      </c>
      <c r="G88">
        <v>14.4</v>
      </c>
      <c r="H88">
        <v>27.9</v>
      </c>
      <c r="I88" t="s">
        <v>84</v>
      </c>
    </row>
    <row r="89" spans="1:9">
      <c r="A89" s="9">
        <v>0.57291666666666663</v>
      </c>
      <c r="B89">
        <v>160.19999999999999</v>
      </c>
      <c r="C89">
        <v>-22.4</v>
      </c>
      <c r="D89">
        <v>337.4</v>
      </c>
      <c r="E89">
        <v>27.5</v>
      </c>
      <c r="F89" t="s">
        <v>83</v>
      </c>
      <c r="G89">
        <v>10.7</v>
      </c>
      <c r="H89">
        <v>28.6</v>
      </c>
      <c r="I89" t="s">
        <v>84</v>
      </c>
    </row>
    <row r="90" spans="1:9">
      <c r="A90" s="9">
        <v>0.58333333333333337</v>
      </c>
      <c r="B90">
        <v>156.80000000000001</v>
      </c>
      <c r="C90">
        <v>-21.3</v>
      </c>
      <c r="D90">
        <v>333.8</v>
      </c>
      <c r="E90">
        <v>26.2</v>
      </c>
      <c r="F90" t="s">
        <v>83</v>
      </c>
      <c r="G90">
        <v>7</v>
      </c>
      <c r="H90">
        <v>29.1</v>
      </c>
      <c r="I90" t="s">
        <v>84</v>
      </c>
    </row>
    <row r="91" spans="1:9">
      <c r="A91" s="9">
        <v>0.59375</v>
      </c>
      <c r="B91">
        <v>153.6</v>
      </c>
      <c r="C91">
        <v>-20</v>
      </c>
      <c r="D91">
        <v>330.4</v>
      </c>
      <c r="E91">
        <v>24.8</v>
      </c>
      <c r="F91" t="s">
        <v>83</v>
      </c>
      <c r="G91">
        <v>3.2</v>
      </c>
      <c r="H91">
        <v>29.4</v>
      </c>
      <c r="I91" t="s">
        <v>84</v>
      </c>
    </row>
    <row r="92" spans="1:9">
      <c r="A92" s="9">
        <v>0.60416666666666663</v>
      </c>
      <c r="B92">
        <v>150.5</v>
      </c>
      <c r="C92">
        <v>-18.600000000000001</v>
      </c>
      <c r="D92">
        <v>327</v>
      </c>
      <c r="E92">
        <v>23.2</v>
      </c>
      <c r="F92" t="s">
        <v>83</v>
      </c>
      <c r="G92">
        <v>359.4</v>
      </c>
      <c r="H92">
        <v>29.5</v>
      </c>
      <c r="I92" t="s">
        <v>84</v>
      </c>
    </row>
    <row r="93" spans="1:9">
      <c r="A93" s="9">
        <v>0.61458333333333337</v>
      </c>
      <c r="B93">
        <v>147.4</v>
      </c>
      <c r="C93">
        <v>-17</v>
      </c>
      <c r="D93">
        <v>323.8</v>
      </c>
      <c r="E93">
        <v>21.5</v>
      </c>
      <c r="F93" t="s">
        <v>83</v>
      </c>
      <c r="G93">
        <v>355.6</v>
      </c>
      <c r="H93">
        <v>29.4</v>
      </c>
      <c r="I93" t="s">
        <v>84</v>
      </c>
    </row>
    <row r="94" spans="1:9">
      <c r="A94" s="9">
        <v>0.625</v>
      </c>
      <c r="B94">
        <v>144.5</v>
      </c>
      <c r="C94">
        <v>-15.3</v>
      </c>
      <c r="D94">
        <v>320.7</v>
      </c>
      <c r="E94">
        <v>19.600000000000001</v>
      </c>
      <c r="F94" t="s">
        <v>83</v>
      </c>
      <c r="G94">
        <v>351.8</v>
      </c>
      <c r="H94">
        <v>29.1</v>
      </c>
      <c r="I94" t="s">
        <v>84</v>
      </c>
    </row>
    <row r="95" spans="1:9">
      <c r="A95" s="9">
        <v>0.63541666666666663</v>
      </c>
      <c r="B95">
        <v>141.69999999999999</v>
      </c>
      <c r="C95">
        <v>-13.4</v>
      </c>
      <c r="D95">
        <v>317.7</v>
      </c>
      <c r="E95">
        <v>17.600000000000001</v>
      </c>
      <c r="F95" t="s">
        <v>83</v>
      </c>
      <c r="G95">
        <v>348</v>
      </c>
      <c r="H95">
        <v>28.7</v>
      </c>
      <c r="I95" t="s">
        <v>84</v>
      </c>
    </row>
    <row r="96" spans="1:9">
      <c r="A96" s="9">
        <v>0.64583333333333337</v>
      </c>
      <c r="B96">
        <v>139</v>
      </c>
      <c r="C96">
        <v>-11.5</v>
      </c>
      <c r="D96">
        <v>314.89999999999998</v>
      </c>
      <c r="E96">
        <v>15.5</v>
      </c>
      <c r="F96" t="s">
        <v>83</v>
      </c>
      <c r="G96">
        <v>344.3</v>
      </c>
      <c r="H96">
        <v>28</v>
      </c>
      <c r="I96" t="s">
        <v>84</v>
      </c>
    </row>
    <row r="97" spans="1:9">
      <c r="A97" s="9">
        <v>0.65625</v>
      </c>
      <c r="B97">
        <v>136.4</v>
      </c>
      <c r="C97">
        <v>-9.4</v>
      </c>
      <c r="D97">
        <v>312.2</v>
      </c>
      <c r="E97">
        <v>13.3</v>
      </c>
      <c r="F97" t="s">
        <v>83</v>
      </c>
      <c r="G97">
        <v>340.7</v>
      </c>
      <c r="H97">
        <v>27.2</v>
      </c>
      <c r="I97" t="s">
        <v>84</v>
      </c>
    </row>
    <row r="98" spans="1:9">
      <c r="A98" s="9">
        <v>0.66666666666666663</v>
      </c>
      <c r="B98">
        <v>133.9</v>
      </c>
      <c r="C98">
        <v>-7.3</v>
      </c>
      <c r="D98">
        <v>309.60000000000002</v>
      </c>
      <c r="E98">
        <v>11</v>
      </c>
      <c r="F98" t="s">
        <v>83</v>
      </c>
      <c r="G98">
        <v>337.2</v>
      </c>
      <c r="H98">
        <v>26.1</v>
      </c>
      <c r="I98" t="s">
        <v>84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H67"/>
  <sheetViews>
    <sheetView topLeftCell="A10" workbookViewId="0">
      <selection activeCell="H68" sqref="A1:H68"/>
    </sheetView>
  </sheetViews>
  <sheetFormatPr defaultRowHeight="14.5"/>
  <cols>
    <col min="1" max="1" width="5.1796875" bestFit="1" customWidth="1"/>
    <col min="2" max="4" width="12.453125" bestFit="1" customWidth="1"/>
    <col min="5" max="5" width="14.81640625" bestFit="1" customWidth="1"/>
    <col min="6" max="6" width="11.54296875" bestFit="1" customWidth="1"/>
    <col min="7" max="7" width="10.26953125" bestFit="1" customWidth="1"/>
    <col min="8" max="8" width="10.81640625" bestFit="1" customWidth="1"/>
  </cols>
  <sheetData>
    <row r="1" spans="1:8">
      <c r="A1" s="22" t="s">
        <v>103</v>
      </c>
      <c r="B1" s="22" t="s">
        <v>104</v>
      </c>
      <c r="C1" s="22" t="s">
        <v>105</v>
      </c>
      <c r="D1" s="22" t="s">
        <v>106</v>
      </c>
      <c r="E1" s="22" t="s">
        <v>107</v>
      </c>
      <c r="F1" s="22" t="s">
        <v>108</v>
      </c>
      <c r="G1" s="22" t="s">
        <v>109</v>
      </c>
      <c r="H1" s="22" t="s">
        <v>247</v>
      </c>
    </row>
    <row r="2" spans="1:8">
      <c r="A2" s="23">
        <v>0</v>
      </c>
      <c r="B2" s="23">
        <v>0</v>
      </c>
      <c r="C2" s="23">
        <v>0</v>
      </c>
      <c r="D2" s="23">
        <v>0</v>
      </c>
      <c r="E2" s="23">
        <v>0</v>
      </c>
      <c r="F2" s="23">
        <v>0</v>
      </c>
      <c r="G2">
        <v>0</v>
      </c>
    </row>
    <row r="3" spans="1:8">
      <c r="A3" s="23">
        <v>0</v>
      </c>
      <c r="B3" s="23">
        <v>0</v>
      </c>
      <c r="C3" s="23">
        <v>0</v>
      </c>
      <c r="D3" s="23">
        <v>180</v>
      </c>
      <c r="E3" s="23">
        <v>0</v>
      </c>
      <c r="F3" s="23">
        <v>0</v>
      </c>
      <c r="G3">
        <v>0</v>
      </c>
      <c r="H3">
        <v>3</v>
      </c>
    </row>
    <row r="4" spans="1:8">
      <c r="A4" s="23">
        <v>0</v>
      </c>
      <c r="B4" s="23">
        <v>0</v>
      </c>
      <c r="C4" s="23">
        <v>0</v>
      </c>
      <c r="D4" s="23">
        <v>180</v>
      </c>
      <c r="E4" s="23">
        <v>0</v>
      </c>
      <c r="F4" s="23">
        <v>0</v>
      </c>
      <c r="G4">
        <v>0</v>
      </c>
    </row>
    <row r="5" spans="1:8">
      <c r="A5" s="23">
        <v>0</v>
      </c>
      <c r="B5" s="23">
        <v>9.2021418959680132E-20</v>
      </c>
      <c r="C5" s="23">
        <v>-2.8479999999999998E-5</v>
      </c>
      <c r="D5" s="23">
        <v>180</v>
      </c>
      <c r="E5" s="23">
        <v>2.8479999999999998E-5</v>
      </c>
      <c r="F5" s="23">
        <v>0</v>
      </c>
      <c r="G5">
        <v>10</v>
      </c>
    </row>
    <row r="6" spans="1:8">
      <c r="A6" s="23">
        <v>0</v>
      </c>
      <c r="B6" s="23">
        <v>6.9016064219760103E-19</v>
      </c>
      <c r="C6" s="23">
        <v>-2.1359999999999999E-4</v>
      </c>
      <c r="D6" s="23">
        <v>180</v>
      </c>
      <c r="E6" s="23">
        <v>1.8511999999999999E-4</v>
      </c>
      <c r="F6" s="23">
        <v>0</v>
      </c>
      <c r="G6">
        <v>20</v>
      </c>
    </row>
    <row r="7" spans="1:8">
      <c r="A7">
        <v>0</v>
      </c>
      <c r="B7">
        <v>1.2422891559556818E-18</v>
      </c>
      <c r="C7">
        <v>-3.8447999999999998E-4</v>
      </c>
      <c r="D7">
        <v>180</v>
      </c>
      <c r="E7">
        <v>1.7087999999999999E-4</v>
      </c>
      <c r="F7">
        <v>0</v>
      </c>
      <c r="G7">
        <v>30</v>
      </c>
    </row>
    <row r="8" spans="1:8">
      <c r="A8">
        <v>0</v>
      </c>
      <c r="B8">
        <v>1.6563855412742424E-18</v>
      </c>
      <c r="C8">
        <v>-5.1263999999999997E-4</v>
      </c>
      <c r="D8">
        <v>180</v>
      </c>
      <c r="E8">
        <v>1.2815999999999999E-4</v>
      </c>
      <c r="F8">
        <v>0</v>
      </c>
      <c r="G8">
        <v>40</v>
      </c>
    </row>
    <row r="9" spans="1:8">
      <c r="A9">
        <v>0</v>
      </c>
      <c r="B9">
        <v>3.6003380167974856E-18</v>
      </c>
      <c r="C9">
        <v>-1.11428E-3</v>
      </c>
      <c r="D9">
        <v>180</v>
      </c>
      <c r="E9">
        <v>6.0163999999999997E-4</v>
      </c>
      <c r="F9">
        <v>0</v>
      </c>
      <c r="G9">
        <v>50</v>
      </c>
    </row>
    <row r="10" spans="1:8">
      <c r="A10">
        <v>0</v>
      </c>
      <c r="B10">
        <v>5.0381726880424875E-18</v>
      </c>
      <c r="C10">
        <v>-1.5592800000000001E-3</v>
      </c>
      <c r="D10">
        <v>180</v>
      </c>
      <c r="E10">
        <v>4.4499999999999997E-4</v>
      </c>
      <c r="F10">
        <v>0</v>
      </c>
      <c r="G10">
        <v>60</v>
      </c>
    </row>
    <row r="11" spans="1:8">
      <c r="A11">
        <v>0</v>
      </c>
      <c r="B11">
        <v>8.6385107048399731E-18</v>
      </c>
      <c r="C11">
        <v>-2.6735600000000002E-3</v>
      </c>
      <c r="D11">
        <v>180</v>
      </c>
      <c r="E11">
        <v>1.11428E-3</v>
      </c>
      <c r="F11">
        <v>0</v>
      </c>
      <c r="G11">
        <v>70</v>
      </c>
    </row>
    <row r="12" spans="1:8">
      <c r="A12">
        <v>0</v>
      </c>
      <c r="B12">
        <v>1.2003043835553278E-17</v>
      </c>
      <c r="C12">
        <v>-3.7148600000000004E-3</v>
      </c>
      <c r="D12">
        <v>180</v>
      </c>
      <c r="E12">
        <v>1.0413E-3</v>
      </c>
      <c r="F12">
        <v>0</v>
      </c>
      <c r="G12">
        <v>80</v>
      </c>
    </row>
    <row r="13" spans="1:8">
      <c r="A13">
        <v>0</v>
      </c>
      <c r="B13">
        <v>1.8691850726185026E-17</v>
      </c>
      <c r="C13">
        <v>-5.7850000000000002E-3</v>
      </c>
      <c r="D13">
        <v>180</v>
      </c>
      <c r="E13">
        <v>2.0701399999999998E-3</v>
      </c>
      <c r="F13">
        <v>0</v>
      </c>
      <c r="G13">
        <v>90</v>
      </c>
    </row>
    <row r="14" spans="1:8">
      <c r="A14">
        <v>0</v>
      </c>
      <c r="B14">
        <v>2.5518689745256296E-17</v>
      </c>
      <c r="C14">
        <v>-7.8978599999999996E-3</v>
      </c>
      <c r="D14">
        <v>180</v>
      </c>
      <c r="E14">
        <v>2.1128599999999998E-3</v>
      </c>
      <c r="F14">
        <v>0</v>
      </c>
      <c r="G14">
        <v>100</v>
      </c>
    </row>
    <row r="15" spans="1:8">
      <c r="A15">
        <v>0</v>
      </c>
      <c r="B15">
        <v>3.0528105739873884E-17</v>
      </c>
      <c r="C15">
        <v>-9.4482400000000001E-3</v>
      </c>
      <c r="D15">
        <v>180</v>
      </c>
      <c r="E15">
        <v>1.5503799999999999E-3</v>
      </c>
      <c r="F15">
        <v>0</v>
      </c>
      <c r="G15">
        <v>100</v>
      </c>
    </row>
    <row r="16" spans="1:8">
      <c r="A16">
        <v>0</v>
      </c>
      <c r="B16">
        <v>4.1139325613661998E-17</v>
      </c>
      <c r="C16">
        <v>-1.273234E-2</v>
      </c>
      <c r="D16">
        <v>180</v>
      </c>
      <c r="E16">
        <v>3.2840999999999999E-3</v>
      </c>
      <c r="F16">
        <v>0</v>
      </c>
      <c r="G16">
        <v>100</v>
      </c>
    </row>
    <row r="17" spans="1:8">
      <c r="A17">
        <v>0</v>
      </c>
      <c r="B17">
        <v>3.4535063401699457E-16</v>
      </c>
      <c r="C17">
        <v>-0.10688365999999999</v>
      </c>
      <c r="D17">
        <v>180</v>
      </c>
      <c r="E17">
        <v>9.4151319999999997E-2</v>
      </c>
      <c r="F17">
        <v>0</v>
      </c>
      <c r="G17">
        <v>100</v>
      </c>
    </row>
    <row r="18" spans="1:8">
      <c r="A18">
        <v>0</v>
      </c>
      <c r="B18">
        <v>1.0241696363278151E-15</v>
      </c>
      <c r="C18">
        <v>-0.31697350000000002</v>
      </c>
      <c r="D18">
        <v>180</v>
      </c>
      <c r="E18">
        <v>0.21008984</v>
      </c>
      <c r="F18">
        <v>0</v>
      </c>
      <c r="G18">
        <v>100</v>
      </c>
    </row>
    <row r="19" spans="1:8">
      <c r="A19">
        <v>0</v>
      </c>
      <c r="B19">
        <v>2.5572924869055658E-15</v>
      </c>
      <c r="C19">
        <v>-0.79146453999999999</v>
      </c>
      <c r="D19">
        <v>180</v>
      </c>
      <c r="E19">
        <v>0.47449103999999998</v>
      </c>
      <c r="F19">
        <v>0</v>
      </c>
      <c r="G19">
        <v>100</v>
      </c>
      <c r="H19">
        <v>19</v>
      </c>
    </row>
    <row r="20" spans="1:8">
      <c r="A20">
        <v>0</v>
      </c>
      <c r="B20">
        <v>-1.4491935498845958E-5</v>
      </c>
      <c r="C20">
        <v>-0.80942829220592749</v>
      </c>
      <c r="D20">
        <v>-179.9075553312517</v>
      </c>
      <c r="E20">
        <v>1.7963759999999999E-2</v>
      </c>
      <c r="F20">
        <v>2.52</v>
      </c>
      <c r="G20">
        <v>100</v>
      </c>
      <c r="H20">
        <v>20</v>
      </c>
    </row>
    <row r="21" spans="1:8">
      <c r="A21">
        <v>0</v>
      </c>
      <c r="B21">
        <v>-1.2032438074806057E-4</v>
      </c>
      <c r="C21">
        <v>-0.83590911565870818</v>
      </c>
      <c r="D21">
        <v>-179.63447400368159</v>
      </c>
      <c r="E21">
        <v>2.6481059999999997E-2</v>
      </c>
      <c r="F21">
        <v>5.04</v>
      </c>
      <c r="G21">
        <v>100</v>
      </c>
      <c r="H21">
        <v>21</v>
      </c>
    </row>
    <row r="22" spans="1:8">
      <c r="A22">
        <v>0</v>
      </c>
      <c r="B22">
        <v>-2.5986370236516678E-4</v>
      </c>
      <c r="C22">
        <v>-0.85216880377077131</v>
      </c>
      <c r="D22">
        <v>-179.38213469354147</v>
      </c>
      <c r="E22">
        <v>1.6260299999999998E-2</v>
      </c>
      <c r="F22">
        <v>7.5600000000000005</v>
      </c>
      <c r="G22">
        <v>100</v>
      </c>
      <c r="H22">
        <v>22</v>
      </c>
    </row>
    <row r="23" spans="1:8">
      <c r="A23">
        <v>0</v>
      </c>
      <c r="B23">
        <v>-6.9171559710565211E-4</v>
      </c>
      <c r="C23">
        <v>-0.87957550866483225</v>
      </c>
      <c r="D23">
        <v>-178.81237693987453</v>
      </c>
      <c r="E23">
        <v>2.7410219999999999E-2</v>
      </c>
      <c r="F23">
        <v>10.08</v>
      </c>
      <c r="G23">
        <v>100</v>
      </c>
      <c r="H23">
        <v>23</v>
      </c>
    </row>
    <row r="24" spans="1:8">
      <c r="A24">
        <v>0</v>
      </c>
      <c r="B24">
        <v>-1.2673031429824922E-3</v>
      </c>
      <c r="C24">
        <v>-0.90186782291558532</v>
      </c>
      <c r="D24">
        <v>-178.22952629123984</v>
      </c>
      <c r="E24">
        <v>2.2299839999999998E-2</v>
      </c>
      <c r="F24">
        <v>12.6</v>
      </c>
      <c r="G24">
        <v>100</v>
      </c>
      <c r="H24">
        <v>24</v>
      </c>
    </row>
    <row r="25" spans="1:8">
      <c r="A25">
        <v>0</v>
      </c>
      <c r="B25">
        <v>-2.1744932267228037E-3</v>
      </c>
      <c r="C25">
        <v>-0.92600876470047</v>
      </c>
      <c r="D25">
        <v>-177.4662740808723</v>
      </c>
      <c r="E25">
        <v>2.4158159999999998E-2</v>
      </c>
      <c r="F25">
        <v>15.120000000000001</v>
      </c>
      <c r="G25">
        <v>100</v>
      </c>
      <c r="H25">
        <v>25</v>
      </c>
    </row>
    <row r="26" spans="1:8">
      <c r="A26">
        <v>0</v>
      </c>
      <c r="B26">
        <v>-5.3760173200630102E-3</v>
      </c>
      <c r="C26">
        <v>-0.978250921723547</v>
      </c>
      <c r="D26">
        <v>-175.52005287875511</v>
      </c>
      <c r="E26">
        <v>5.2342679999999996E-2</v>
      </c>
      <c r="F26">
        <v>17.64</v>
      </c>
      <c r="G26">
        <v>100</v>
      </c>
    </row>
    <row r="27" spans="1:8">
      <c r="A27">
        <v>0</v>
      </c>
      <c r="B27">
        <v>-1.0349913275575056E-2</v>
      </c>
      <c r="C27">
        <v>-1.030354214191181</v>
      </c>
      <c r="D27">
        <v>-173.57383167663795</v>
      </c>
      <c r="E27">
        <v>5.2342679999999996E-2</v>
      </c>
      <c r="F27">
        <v>17.64</v>
      </c>
      <c r="G27">
        <v>100</v>
      </c>
    </row>
    <row r="28" spans="1:8">
      <c r="A28">
        <v>0</v>
      </c>
      <c r="B28">
        <v>-1.5722032259689451E-2</v>
      </c>
      <c r="C28">
        <v>-1.072755240983531</v>
      </c>
      <c r="D28">
        <v>-171.98460962993872</v>
      </c>
      <c r="E28">
        <v>4.2741359999999999E-2</v>
      </c>
      <c r="F28">
        <v>17.64</v>
      </c>
      <c r="G28">
        <v>100</v>
      </c>
      <c r="H28">
        <v>27</v>
      </c>
    </row>
    <row r="29" spans="1:8">
      <c r="A29">
        <v>0</v>
      </c>
      <c r="B29">
        <v>-2.7554638212066142E-2</v>
      </c>
      <c r="C29">
        <v>-1.1444858703700749</v>
      </c>
      <c r="D29">
        <v>-169.28120473528188</v>
      </c>
      <c r="E29">
        <v>7.270676999999999E-2</v>
      </c>
      <c r="F29">
        <v>17.64</v>
      </c>
      <c r="G29">
        <v>100</v>
      </c>
    </row>
    <row r="30" spans="1:8">
      <c r="A30">
        <v>0</v>
      </c>
      <c r="B30">
        <v>-4.2757308676001665E-2</v>
      </c>
      <c r="C30">
        <v>-1.2155785744020564</v>
      </c>
      <c r="D30">
        <v>-166.57779984062503</v>
      </c>
      <c r="E30">
        <v>7.270676999999999E-2</v>
      </c>
      <c r="F30">
        <v>17.64</v>
      </c>
      <c r="G30">
        <v>100</v>
      </c>
    </row>
    <row r="31" spans="1:8">
      <c r="A31">
        <v>0</v>
      </c>
      <c r="B31">
        <v>-6.8638913833931295E-2</v>
      </c>
      <c r="C31">
        <v>-1.310500490504628</v>
      </c>
      <c r="D31">
        <v>-162.91891837577197</v>
      </c>
      <c r="E31">
        <v>9.8403851249999993E-2</v>
      </c>
      <c r="F31">
        <v>17.64</v>
      </c>
      <c r="G31">
        <v>100</v>
      </c>
    </row>
    <row r="32" spans="1:8">
      <c r="A32">
        <v>0</v>
      </c>
      <c r="B32">
        <v>-0.10052531351389625</v>
      </c>
      <c r="C32">
        <v>-1.40357726074073</v>
      </c>
      <c r="D32">
        <v>-159.26003691091893</v>
      </c>
      <c r="E32">
        <v>9.8403851249999993E-2</v>
      </c>
      <c r="F32">
        <v>17.64</v>
      </c>
      <c r="G32">
        <v>100</v>
      </c>
    </row>
    <row r="33" spans="1:7">
      <c r="A33">
        <v>0</v>
      </c>
      <c r="B33">
        <v>-0.13828651790660593</v>
      </c>
      <c r="C33">
        <v>-1.4944294433504319</v>
      </c>
      <c r="D33">
        <v>-155.60115544606586</v>
      </c>
      <c r="E33">
        <v>9.8403851249999993E-2</v>
      </c>
      <c r="F33">
        <v>17.64</v>
      </c>
      <c r="G33">
        <v>100</v>
      </c>
    </row>
    <row r="34" spans="1:7">
      <c r="A34">
        <v>0</v>
      </c>
      <c r="B34">
        <v>-0.18176858765838952</v>
      </c>
      <c r="C34">
        <v>-1.5826866654471852</v>
      </c>
      <c r="D34">
        <v>-151.94227398121279</v>
      </c>
      <c r="E34">
        <v>9.8403851249999993E-2</v>
      </c>
      <c r="F34">
        <v>17.64</v>
      </c>
      <c r="G34">
        <v>100</v>
      </c>
    </row>
    <row r="35" spans="1:7">
      <c r="A35">
        <v>0</v>
      </c>
      <c r="B35">
        <v>-0.2307942614286336</v>
      </c>
      <c r="C35">
        <v>-1.6679891328998224</v>
      </c>
      <c r="D35">
        <v>-148.28339251635973</v>
      </c>
      <c r="E35">
        <v>9.8403851249999993E-2</v>
      </c>
      <c r="F35">
        <v>17.64</v>
      </c>
      <c r="G35">
        <v>100</v>
      </c>
    </row>
    <row r="36" spans="1:7">
      <c r="A36">
        <v>0</v>
      </c>
      <c r="B36">
        <v>-0.28516367852288155</v>
      </c>
      <c r="C36">
        <v>-1.7499890970886336</v>
      </c>
      <c r="D36">
        <v>-144.62451105150666</v>
      </c>
      <c r="E36">
        <v>9.8403851249999993E-2</v>
      </c>
      <c r="F36">
        <v>17.64</v>
      </c>
      <c r="G36">
        <v>100</v>
      </c>
    </row>
    <row r="37" spans="1:7">
      <c r="A37">
        <v>0</v>
      </c>
      <c r="B37">
        <v>-0.34465519365567376</v>
      </c>
      <c r="C37">
        <v>-1.8283522725560646</v>
      </c>
      <c r="D37">
        <v>-140.96562958665362</v>
      </c>
      <c r="E37">
        <v>9.8403851249999993E-2</v>
      </c>
      <c r="F37">
        <v>17.64</v>
      </c>
      <c r="G37">
        <v>100</v>
      </c>
    </row>
    <row r="38" spans="1:7">
      <c r="A38">
        <v>0</v>
      </c>
      <c r="B38">
        <v>-0.40902628052162088</v>
      </c>
      <c r="C38">
        <v>-1.9027591997727644</v>
      </c>
      <c r="D38">
        <v>-137.30674812180055</v>
      </c>
      <c r="E38">
        <v>9.8403851249999993E-2</v>
      </c>
      <c r="F38">
        <v>17.64</v>
      </c>
      <c r="G38">
        <v>100</v>
      </c>
    </row>
    <row r="39" spans="1:7">
      <c r="A39">
        <v>0</v>
      </c>
      <c r="B39">
        <v>-0.47801452049116505</v>
      </c>
      <c r="C39">
        <v>-1.9729065474634593</v>
      </c>
      <c r="D39">
        <v>-133.64786665694749</v>
      </c>
      <c r="E39">
        <v>9.8403851249999993E-2</v>
      </c>
      <c r="F39">
        <v>17.64</v>
      </c>
      <c r="G39">
        <v>100</v>
      </c>
    </row>
    <row r="40" spans="1:7">
      <c r="A40">
        <v>0</v>
      </c>
      <c r="B40">
        <v>-0.5513386724004562</v>
      </c>
      <c r="C40">
        <v>-2.038508349183517</v>
      </c>
      <c r="D40">
        <v>-129.98898519209442</v>
      </c>
      <c r="E40">
        <v>9.8403851249999993E-2</v>
      </c>
      <c r="F40">
        <v>17.64</v>
      </c>
      <c r="G40">
        <v>100</v>
      </c>
    </row>
    <row r="41" spans="1:7">
      <c r="A41">
        <v>0</v>
      </c>
      <c r="B41">
        <v>-0.62869981907418515</v>
      </c>
      <c r="C41">
        <v>-2.0992971691051134</v>
      </c>
      <c r="D41">
        <v>-126.33010372724138</v>
      </c>
      <c r="E41">
        <v>9.8403851249999993E-2</v>
      </c>
      <c r="F41">
        <v>17.64</v>
      </c>
      <c r="G41">
        <v>100</v>
      </c>
    </row>
    <row r="42" spans="1:7">
      <c r="A42">
        <v>0</v>
      </c>
      <c r="B42">
        <v>-0.70978258590739252</v>
      </c>
      <c r="C42">
        <v>-2.1550251922604904</v>
      </c>
      <c r="D42">
        <v>-122.67122226238834</v>
      </c>
      <c r="E42">
        <v>9.8403851249999993E-2</v>
      </c>
      <c r="F42">
        <v>17.64</v>
      </c>
      <c r="G42">
        <v>100</v>
      </c>
    </row>
    <row r="43" spans="1:7">
      <c r="A43">
        <v>0</v>
      </c>
      <c r="B43">
        <v>-0.79425642653851902</v>
      </c>
      <c r="C43">
        <v>-2.2054652347977597</v>
      </c>
      <c r="D43">
        <v>-119.01234079753533</v>
      </c>
      <c r="E43">
        <v>9.8403851249999993E-2</v>
      </c>
      <c r="F43">
        <v>17.64</v>
      </c>
      <c r="G43">
        <v>100</v>
      </c>
    </row>
    <row r="44" spans="1:7">
      <c r="A44">
        <v>0</v>
      </c>
      <c r="B44">
        <v>-0.88177697037245417</v>
      </c>
      <c r="C44">
        <v>-2.250411670130795</v>
      </c>
      <c r="D44">
        <v>-115.35345933268229</v>
      </c>
      <c r="E44">
        <v>9.8403851249999993E-2</v>
      </c>
      <c r="F44">
        <v>17.64</v>
      </c>
      <c r="G44">
        <v>100</v>
      </c>
    </row>
    <row r="45" spans="1:7">
      <c r="A45">
        <v>0</v>
      </c>
      <c r="B45">
        <v>-0.97198742646019753</v>
      </c>
      <c r="C45">
        <v>-2.289681267207615</v>
      </c>
      <c r="D45">
        <v>-111.69457786782925</v>
      </c>
      <c r="E45">
        <v>9.8403851249999993E-2</v>
      </c>
      <c r="F45">
        <v>17.64</v>
      </c>
      <c r="G45">
        <v>100</v>
      </c>
    </row>
    <row r="46" spans="1:7">
      <c r="A46">
        <v>0</v>
      </c>
      <c r="B46">
        <v>-1.0645200380120019</v>
      </c>
      <c r="C46">
        <v>-2.3231139374799303</v>
      </c>
      <c r="D46">
        <v>-108.03569640297621</v>
      </c>
      <c r="E46">
        <v>9.8403851249999993E-2</v>
      </c>
      <c r="F46">
        <v>17.64</v>
      </c>
      <c r="G46">
        <v>100</v>
      </c>
    </row>
    <row r="47" spans="1:7">
      <c r="A47">
        <v>0</v>
      </c>
      <c r="B47">
        <v>-1.1589975816144513</v>
      </c>
      <c r="C47">
        <v>-2.3505733875287156</v>
      </c>
      <c r="D47">
        <v>-104.37681493812318</v>
      </c>
      <c r="E47">
        <v>9.8403851249999993E-2</v>
      </c>
      <c r="F47">
        <v>17.64</v>
      </c>
      <c r="G47">
        <v>100</v>
      </c>
    </row>
    <row r="48" spans="1:7">
      <c r="A48">
        <v>0</v>
      </c>
      <c r="B48">
        <v>-1.2550349050396861</v>
      </c>
      <c r="C48">
        <v>-2.371947674685281</v>
      </c>
      <c r="D48">
        <v>-100.71793347327014</v>
      </c>
      <c r="E48">
        <v>9.8403851249999993E-2</v>
      </c>
      <c r="F48">
        <v>17.64</v>
      </c>
      <c r="G48">
        <v>100</v>
      </c>
    </row>
    <row r="49" spans="1:8">
      <c r="A49">
        <v>0</v>
      </c>
      <c r="B49">
        <v>-1.3522404973776578</v>
      </c>
      <c r="C49">
        <v>-2.3871496633827674</v>
      </c>
      <c r="D49">
        <v>-97.059052008417098</v>
      </c>
      <c r="E49">
        <v>9.8403851249999993E-2</v>
      </c>
      <c r="F49">
        <v>17.64</v>
      </c>
      <c r="G49">
        <v>100</v>
      </c>
    </row>
    <row r="50" spans="1:8">
      <c r="A50">
        <v>0</v>
      </c>
      <c r="B50">
        <v>-1.4502180850905306</v>
      </c>
      <c r="C50">
        <v>-2.3961173803776772</v>
      </c>
      <c r="D50">
        <v>-93.400170543564059</v>
      </c>
      <c r="E50">
        <v>9.8403851249999993E-2</v>
      </c>
      <c r="F50">
        <v>17.64</v>
      </c>
      <c r="G50">
        <v>100</v>
      </c>
    </row>
    <row r="51" spans="1:8">
      <c r="A51">
        <v>0</v>
      </c>
      <c r="B51">
        <v>-1.5485682474826654</v>
      </c>
      <c r="C51">
        <v>-2.3988142673933268</v>
      </c>
      <c r="D51">
        <v>-89.74128907871102</v>
      </c>
      <c r="E51">
        <v>9.8403851249999993E-2</v>
      </c>
      <c r="F51">
        <v>17.64</v>
      </c>
      <c r="G51">
        <v>100</v>
      </c>
    </row>
    <row r="52" spans="1:8">
      <c r="A52">
        <v>0</v>
      </c>
      <c r="B52">
        <v>-1.646890045000478</v>
      </c>
      <c r="C52">
        <v>-2.3952293301552809</v>
      </c>
      <c r="D52">
        <v>-86.082407613857981</v>
      </c>
      <c r="E52">
        <v>9.8403851249999993E-2</v>
      </c>
      <c r="F52">
        <v>17.64</v>
      </c>
      <c r="G52">
        <v>100</v>
      </c>
    </row>
    <row r="53" spans="1:8">
      <c r="A53">
        <v>0</v>
      </c>
      <c r="B53">
        <v>-1.744782653724154</v>
      </c>
      <c r="C53">
        <v>-2.385377183211201</v>
      </c>
      <c r="D53">
        <v>-82.423526149004942</v>
      </c>
      <c r="E53">
        <v>9.8403851249999993E-2</v>
      </c>
      <c r="F53">
        <v>17.64</v>
      </c>
      <c r="G53">
        <v>100</v>
      </c>
    </row>
    <row r="54" spans="1:8">
      <c r="A54">
        <v>0</v>
      </c>
      <c r="B54">
        <v>-1.8418469993879654</v>
      </c>
      <c r="C54">
        <v>-2.3692979903523974</v>
      </c>
      <c r="D54">
        <v>-78.764644684151904</v>
      </c>
      <c r="E54">
        <v>9.8403851249999993E-2</v>
      </c>
      <c r="F54">
        <v>17.64</v>
      </c>
      <c r="G54">
        <v>100</v>
      </c>
    </row>
    <row r="55" spans="1:8">
      <c r="A55">
        <v>0</v>
      </c>
      <c r="B55">
        <v>-1.9376873842678533</v>
      </c>
      <c r="C55">
        <v>-2.3470573008799587</v>
      </c>
      <c r="D55">
        <v>-75.105763219298865</v>
      </c>
      <c r="E55">
        <v>9.8403851249999993E-2</v>
      </c>
      <c r="F55">
        <v>17.64</v>
      </c>
      <c r="G55">
        <v>100</v>
      </c>
    </row>
    <row r="56" spans="1:8">
      <c r="A56">
        <v>0</v>
      </c>
      <c r="B56">
        <v>-2.0319131003040192</v>
      </c>
      <c r="C56">
        <v>-2.3187457823829525</v>
      </c>
      <c r="D56">
        <v>-71.446881754445826</v>
      </c>
      <c r="E56">
        <v>9.8403851249999993E-2</v>
      </c>
      <c r="F56">
        <v>17.64</v>
      </c>
      <c r="G56">
        <v>100</v>
      </c>
    </row>
    <row r="57" spans="1:8">
      <c r="A57">
        <v>0</v>
      </c>
      <c r="B57">
        <v>-2.1241400218823836</v>
      </c>
      <c r="C57">
        <v>-2.2844788511180627</v>
      </c>
      <c r="D57">
        <v>-67.788000289592787</v>
      </c>
      <c r="E57">
        <v>9.8403851249999993E-2</v>
      </c>
      <c r="F57">
        <v>17.64</v>
      </c>
      <c r="G57">
        <v>100</v>
      </c>
    </row>
    <row r="58" spans="1:8">
      <c r="A58">
        <v>0</v>
      </c>
      <c r="B58">
        <v>-2.2139921717816926</v>
      </c>
      <c r="C58">
        <v>-2.2443962014974774</v>
      </c>
      <c r="D58">
        <v>-64.129118824739805</v>
      </c>
      <c r="E58">
        <v>9.8403851249999993E-2</v>
      </c>
      <c r="F58">
        <v>17.64</v>
      </c>
      <c r="G58">
        <v>100</v>
      </c>
    </row>
    <row r="59" spans="1:8">
      <c r="A59">
        <v>0</v>
      </c>
      <c r="B59">
        <v>-2.3011032539024479</v>
      </c>
      <c r="C59">
        <v>-2.1986612366031486</v>
      </c>
      <c r="D59">
        <v>-60.470237359886767</v>
      </c>
      <c r="E59">
        <v>9.8403851249999993E-2</v>
      </c>
      <c r="F59">
        <v>17.64</v>
      </c>
      <c r="G59">
        <v>100</v>
      </c>
    </row>
    <row r="60" spans="1:8">
      <c r="A60">
        <v>0</v>
      </c>
      <c r="B60">
        <v>-2.3851181465292584</v>
      </c>
      <c r="C60">
        <v>-2.1474604020490125</v>
      </c>
      <c r="D60">
        <v>-56.811355895033728</v>
      </c>
      <c r="E60">
        <v>9.8403851249999993E-2</v>
      </c>
      <c r="F60">
        <v>17.64</v>
      </c>
      <c r="G60">
        <v>100</v>
      </c>
    </row>
    <row r="61" spans="1:8">
      <c r="A61">
        <v>0</v>
      </c>
      <c r="B61">
        <v>-2.4656943500390942</v>
      </c>
      <c r="C61">
        <v>-2.0910024259067876</v>
      </c>
      <c r="D61">
        <v>-53.152474430180689</v>
      </c>
      <c r="E61">
        <v>9.8403851249999993E-2</v>
      </c>
      <c r="F61">
        <v>17.64</v>
      </c>
      <c r="G61">
        <v>100</v>
      </c>
    </row>
    <row r="62" spans="1:8">
      <c r="A62">
        <v>0</v>
      </c>
      <c r="B62">
        <v>-2.542503383153643</v>
      </c>
      <c r="C62">
        <v>-2.0295174677939078</v>
      </c>
      <c r="D62">
        <v>-49.49359296532765</v>
      </c>
      <c r="E62">
        <v>9.8403851249999993E-2</v>
      </c>
      <c r="F62">
        <v>17.64</v>
      </c>
      <c r="G62">
        <v>100</v>
      </c>
      <c r="H62">
        <v>29</v>
      </c>
    </row>
    <row r="63" spans="1:8">
      <c r="A63">
        <v>0</v>
      </c>
      <c r="B63">
        <v>-2.6408206423361209</v>
      </c>
      <c r="C63">
        <v>-1.9455275798760434</v>
      </c>
      <c r="D63">
        <v>-49.49359296532765</v>
      </c>
      <c r="E63">
        <v>0.12930809999999998</v>
      </c>
      <c r="F63">
        <v>0</v>
      </c>
      <c r="G63">
        <v>100</v>
      </c>
    </row>
    <row r="64" spans="1:8">
      <c r="A64">
        <v>0</v>
      </c>
      <c r="B64">
        <v>-2.7418460415918888</v>
      </c>
      <c r="C64">
        <v>-1.8592241980394832</v>
      </c>
      <c r="D64">
        <v>-49.49359296532765</v>
      </c>
      <c r="E64">
        <v>0.13286988</v>
      </c>
      <c r="F64">
        <v>0</v>
      </c>
      <c r="G64">
        <v>100</v>
      </c>
      <c r="H64">
        <v>31</v>
      </c>
    </row>
    <row r="65" spans="1:7">
      <c r="A65">
        <v>0</v>
      </c>
      <c r="B65">
        <v>-2.7791712765150569</v>
      </c>
      <c r="C65">
        <v>-1.8273382166383298</v>
      </c>
      <c r="D65">
        <v>-49.49359296532765</v>
      </c>
      <c r="E65">
        <v>4.9090619999999995E-2</v>
      </c>
      <c r="F65">
        <v>0</v>
      </c>
      <c r="G65">
        <v>100</v>
      </c>
    </row>
    <row r="66" spans="1:7">
      <c r="A66">
        <v>0</v>
      </c>
      <c r="B66">
        <v>-3.1261664415578863</v>
      </c>
      <c r="C66">
        <v>-1.5309092349689324</v>
      </c>
      <c r="D66">
        <v>-49.49359296532765</v>
      </c>
      <c r="E66">
        <v>0.45637242</v>
      </c>
      <c r="F66">
        <v>0</v>
      </c>
      <c r="G66">
        <v>100</v>
      </c>
    </row>
    <row r="67" spans="1:7">
      <c r="A67">
        <v>0</v>
      </c>
      <c r="B67">
        <v>-3.1261664415578863</v>
      </c>
      <c r="C67">
        <v>-1.5309092349689324</v>
      </c>
      <c r="D67">
        <v>-49.49359296532765</v>
      </c>
      <c r="E67">
        <v>0</v>
      </c>
      <c r="F67">
        <v>0</v>
      </c>
      <c r="G67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B999-A3DD-41BC-B4A2-543FD45C7576}">
  <sheetPr codeName="Sheet16"/>
  <dimension ref="B1:C151"/>
  <sheetViews>
    <sheetView workbookViewId="0">
      <selection activeCell="H16" sqref="H16"/>
    </sheetView>
  </sheetViews>
  <sheetFormatPr defaultRowHeight="14.5"/>
  <cols>
    <col min="2" max="2" width="36.54296875" customWidth="1"/>
    <col min="3" max="3" width="12.54296875" customWidth="1"/>
  </cols>
  <sheetData>
    <row r="1" spans="2:3" ht="18.5">
      <c r="B1" s="14" t="s">
        <v>112</v>
      </c>
    </row>
    <row r="3" spans="2:3">
      <c r="B3" s="22" t="s">
        <v>113</v>
      </c>
      <c r="C3" s="25" t="s">
        <v>114</v>
      </c>
    </row>
    <row r="5" spans="2:3">
      <c r="B5" s="26" t="s">
        <v>115</v>
      </c>
    </row>
    <row r="6" spans="2:3">
      <c r="B6" t="s">
        <v>116</v>
      </c>
      <c r="C6">
        <v>-4800</v>
      </c>
    </row>
    <row r="7" spans="2:3">
      <c r="B7" t="s">
        <v>117</v>
      </c>
      <c r="C7">
        <v>-4020</v>
      </c>
    </row>
    <row r="8" spans="2:3">
      <c r="B8" t="s">
        <v>118</v>
      </c>
      <c r="C8">
        <v>-3240</v>
      </c>
    </row>
    <row r="9" spans="2:3">
      <c r="B9" t="s">
        <v>119</v>
      </c>
      <c r="C9">
        <v>-2520</v>
      </c>
    </row>
    <row r="10" spans="2:3">
      <c r="B10" t="s">
        <v>120</v>
      </c>
      <c r="C10">
        <v>-1920</v>
      </c>
    </row>
    <row r="11" spans="2:3">
      <c r="B11" t="s">
        <v>121</v>
      </c>
      <c r="C11">
        <v>-1440</v>
      </c>
    </row>
    <row r="12" spans="2:3">
      <c r="B12" t="s">
        <v>122</v>
      </c>
      <c r="C12">
        <v>-1020</v>
      </c>
    </row>
    <row r="13" spans="2:3">
      <c r="B13" t="s">
        <v>123</v>
      </c>
      <c r="C13">
        <v>-840</v>
      </c>
    </row>
    <row r="14" spans="2:3">
      <c r="B14" t="s">
        <v>124</v>
      </c>
      <c r="C14">
        <v>-660</v>
      </c>
    </row>
    <row r="15" spans="2:3">
      <c r="B15" t="s">
        <v>125</v>
      </c>
      <c r="C15">
        <v>-480</v>
      </c>
    </row>
    <row r="16" spans="2:3">
      <c r="B16" t="s">
        <v>126</v>
      </c>
      <c r="C16">
        <v>-300</v>
      </c>
    </row>
    <row r="17" spans="2:3">
      <c r="B17" t="s">
        <v>127</v>
      </c>
      <c r="C17">
        <v>-120</v>
      </c>
    </row>
    <row r="18" spans="2:3">
      <c r="B18" t="s">
        <v>128</v>
      </c>
      <c r="C18">
        <v>60</v>
      </c>
    </row>
    <row r="19" spans="2:3">
      <c r="B19" t="s">
        <v>129</v>
      </c>
      <c r="C19">
        <v>240</v>
      </c>
    </row>
    <row r="20" spans="2:3">
      <c r="B20" t="s">
        <v>130</v>
      </c>
      <c r="C20">
        <v>360</v>
      </c>
    </row>
    <row r="21" spans="2:3">
      <c r="B21" t="s">
        <v>131</v>
      </c>
      <c r="C21">
        <v>540</v>
      </c>
    </row>
    <row r="22" spans="2:3">
      <c r="B22" t="s">
        <v>132</v>
      </c>
      <c r="C22">
        <v>660</v>
      </c>
    </row>
    <row r="23" spans="2:3">
      <c r="B23" t="s">
        <v>133</v>
      </c>
      <c r="C23">
        <v>720</v>
      </c>
    </row>
    <row r="24" spans="2:3">
      <c r="B24" t="s">
        <v>134</v>
      </c>
      <c r="C24">
        <v>780</v>
      </c>
    </row>
    <row r="25" spans="2:3">
      <c r="B25" t="s">
        <v>135</v>
      </c>
      <c r="C25">
        <v>900</v>
      </c>
    </row>
    <row r="26" spans="2:3">
      <c r="B26" t="s">
        <v>136</v>
      </c>
      <c r="C26">
        <v>1020</v>
      </c>
    </row>
    <row r="27" spans="2:3">
      <c r="B27" t="s">
        <v>137</v>
      </c>
      <c r="C27">
        <v>1080</v>
      </c>
    </row>
    <row r="28" spans="2:3">
      <c r="B28" t="s">
        <v>138</v>
      </c>
      <c r="C28">
        <v>1140</v>
      </c>
    </row>
    <row r="29" spans="2:3">
      <c r="B29" t="s">
        <v>139</v>
      </c>
      <c r="C29">
        <v>1260</v>
      </c>
    </row>
    <row r="30" spans="2:3">
      <c r="B30" t="s">
        <v>140</v>
      </c>
      <c r="C30">
        <v>1380</v>
      </c>
    </row>
    <row r="31" spans="2:3">
      <c r="B31" t="s">
        <v>141</v>
      </c>
      <c r="C31">
        <v>1440</v>
      </c>
    </row>
    <row r="32" spans="2:3">
      <c r="B32" t="s">
        <v>142</v>
      </c>
      <c r="C32">
        <v>1500</v>
      </c>
    </row>
    <row r="33" spans="2:3">
      <c r="B33" t="s">
        <v>143</v>
      </c>
      <c r="C33">
        <v>1560</v>
      </c>
    </row>
    <row r="34" spans="2:3">
      <c r="B34" t="s">
        <v>144</v>
      </c>
      <c r="C34">
        <v>1620</v>
      </c>
    </row>
    <row r="35" spans="2:3">
      <c r="B35" t="s">
        <v>145</v>
      </c>
      <c r="C35">
        <v>1680</v>
      </c>
    </row>
    <row r="36" spans="2:3">
      <c r="B36" t="s">
        <v>146</v>
      </c>
      <c r="C36">
        <v>1800</v>
      </c>
    </row>
    <row r="37" spans="2:3">
      <c r="B37" t="s">
        <v>147</v>
      </c>
      <c r="C37">
        <v>1860</v>
      </c>
    </row>
    <row r="38" spans="2:3">
      <c r="B38" t="s">
        <v>148</v>
      </c>
      <c r="C38">
        <v>1920</v>
      </c>
    </row>
    <row r="39" spans="2:3">
      <c r="B39" t="s">
        <v>149</v>
      </c>
      <c r="C39">
        <v>1980</v>
      </c>
    </row>
    <row r="40" spans="2:3">
      <c r="B40" t="s">
        <v>150</v>
      </c>
      <c r="C40">
        <v>2040</v>
      </c>
    </row>
    <row r="41" spans="2:3">
      <c r="B41" t="s">
        <v>151</v>
      </c>
      <c r="C41">
        <v>2100</v>
      </c>
    </row>
    <row r="42" spans="2:3">
      <c r="B42" t="s">
        <v>152</v>
      </c>
      <c r="C42">
        <v>2160</v>
      </c>
    </row>
    <row r="43" spans="2:3">
      <c r="B43" t="s">
        <v>153</v>
      </c>
      <c r="C43">
        <v>2220</v>
      </c>
    </row>
    <row r="44" spans="2:3">
      <c r="B44" t="s">
        <v>154</v>
      </c>
      <c r="C44">
        <v>2280</v>
      </c>
    </row>
    <row r="45" spans="2:3">
      <c r="B45" t="s">
        <v>155</v>
      </c>
      <c r="C45">
        <v>2340</v>
      </c>
    </row>
    <row r="46" spans="2:3">
      <c r="B46" t="s">
        <v>156</v>
      </c>
      <c r="C46">
        <v>2460</v>
      </c>
    </row>
    <row r="47" spans="2:3">
      <c r="B47" t="s">
        <v>157</v>
      </c>
      <c r="C47">
        <v>2520</v>
      </c>
    </row>
    <row r="48" spans="2:3">
      <c r="B48" t="s">
        <v>158</v>
      </c>
      <c r="C48">
        <v>2580</v>
      </c>
    </row>
    <row r="49" spans="2:3">
      <c r="B49" t="s">
        <v>159</v>
      </c>
      <c r="C49">
        <v>2640</v>
      </c>
    </row>
    <row r="50" spans="2:3">
      <c r="B50" t="s">
        <v>160</v>
      </c>
      <c r="C50">
        <v>2760</v>
      </c>
    </row>
    <row r="51" spans="2:3">
      <c r="B51" t="s">
        <v>161</v>
      </c>
      <c r="C51">
        <v>2820</v>
      </c>
    </row>
    <row r="52" spans="2:3">
      <c r="B52" t="s">
        <v>162</v>
      </c>
      <c r="C52">
        <v>2940</v>
      </c>
    </row>
    <row r="53" spans="2:3">
      <c r="B53" t="s">
        <v>163</v>
      </c>
      <c r="C53">
        <v>3000</v>
      </c>
    </row>
    <row r="54" spans="2:3">
      <c r="B54" t="s">
        <v>164</v>
      </c>
      <c r="C54">
        <v>3120</v>
      </c>
    </row>
    <row r="55" spans="2:3">
      <c r="B55" t="s">
        <v>165</v>
      </c>
      <c r="C55">
        <v>3180</v>
      </c>
    </row>
    <row r="56" spans="2:3">
      <c r="B56" t="s">
        <v>166</v>
      </c>
      <c r="C56">
        <v>3300</v>
      </c>
    </row>
    <row r="58" spans="2:3">
      <c r="B58" s="26" t="s">
        <v>167</v>
      </c>
    </row>
    <row r="59" spans="2:3">
      <c r="B59" t="s">
        <v>168</v>
      </c>
      <c r="C59">
        <v>3360</v>
      </c>
    </row>
    <row r="60" spans="2:3">
      <c r="B60" t="s">
        <v>169</v>
      </c>
      <c r="C60">
        <v>3420</v>
      </c>
    </row>
    <row r="61" spans="2:3">
      <c r="B61" t="s">
        <v>170</v>
      </c>
      <c r="C61">
        <v>3480</v>
      </c>
    </row>
    <row r="62" spans="2:3">
      <c r="B62" t="s">
        <v>171</v>
      </c>
      <c r="C62">
        <v>3540</v>
      </c>
    </row>
    <row r="63" spans="2:3">
      <c r="B63" t="s">
        <v>172</v>
      </c>
      <c r="C63">
        <v>3600</v>
      </c>
    </row>
    <row r="64" spans="2:3">
      <c r="B64" t="s">
        <v>173</v>
      </c>
      <c r="C64">
        <v>3660</v>
      </c>
    </row>
    <row r="65" spans="2:3">
      <c r="B65" t="s">
        <v>174</v>
      </c>
      <c r="C65">
        <v>3720</v>
      </c>
    </row>
    <row r="66" spans="2:3">
      <c r="B66" t="s">
        <v>175</v>
      </c>
      <c r="C66">
        <v>3840</v>
      </c>
    </row>
    <row r="67" spans="2:3">
      <c r="B67" t="s">
        <v>176</v>
      </c>
      <c r="C67">
        <v>3960</v>
      </c>
    </row>
    <row r="68" spans="2:3">
      <c r="B68" t="s">
        <v>177</v>
      </c>
      <c r="C68">
        <v>4080</v>
      </c>
    </row>
    <row r="69" spans="2:3">
      <c r="B69" t="s">
        <v>178</v>
      </c>
      <c r="C69">
        <v>4260</v>
      </c>
    </row>
    <row r="70" spans="2:3">
      <c r="B70" t="s">
        <v>179</v>
      </c>
      <c r="C70">
        <v>4440</v>
      </c>
    </row>
    <row r="73" spans="2:3">
      <c r="B73" s="26" t="s">
        <v>188</v>
      </c>
    </row>
    <row r="74" spans="2:3">
      <c r="B74" t="s">
        <v>179</v>
      </c>
      <c r="C74">
        <v>-5940</v>
      </c>
    </row>
    <row r="75" spans="2:3">
      <c r="B75" t="s">
        <v>178</v>
      </c>
      <c r="C75">
        <v>-5760</v>
      </c>
    </row>
    <row r="76" spans="2:3">
      <c r="B76" t="s">
        <v>177</v>
      </c>
      <c r="C76">
        <v>-5580</v>
      </c>
    </row>
    <row r="77" spans="2:3">
      <c r="B77" t="s">
        <v>176</v>
      </c>
      <c r="C77">
        <v>-5460</v>
      </c>
    </row>
    <row r="78" spans="2:3">
      <c r="B78" t="s">
        <v>175</v>
      </c>
      <c r="C78">
        <v>-5340</v>
      </c>
    </row>
    <row r="79" spans="2:3">
      <c r="B79" t="s">
        <v>174</v>
      </c>
      <c r="C79">
        <v>-5220</v>
      </c>
    </row>
    <row r="80" spans="2:3">
      <c r="B80" t="s">
        <v>173</v>
      </c>
      <c r="C80">
        <v>-5160</v>
      </c>
    </row>
    <row r="81" spans="2:3">
      <c r="B81" t="s">
        <v>189</v>
      </c>
      <c r="C81">
        <v>-5100</v>
      </c>
    </row>
    <row r="82" spans="2:3">
      <c r="B82" t="s">
        <v>171</v>
      </c>
      <c r="C82">
        <v>-5040</v>
      </c>
    </row>
    <row r="83" spans="2:3">
      <c r="B83" t="s">
        <v>170</v>
      </c>
      <c r="C83">
        <v>-4980</v>
      </c>
    </row>
    <row r="84" spans="2:3">
      <c r="B84" t="s">
        <v>169</v>
      </c>
      <c r="C84">
        <v>-4920</v>
      </c>
    </row>
    <row r="85" spans="2:3">
      <c r="B85" t="s">
        <v>168</v>
      </c>
      <c r="C85">
        <v>-4860</v>
      </c>
    </row>
    <row r="86" spans="2:3">
      <c r="B86" t="s">
        <v>190</v>
      </c>
      <c r="C86">
        <v>-4800</v>
      </c>
    </row>
    <row r="87" spans="2:3">
      <c r="B87" t="s">
        <v>190</v>
      </c>
      <c r="C87">
        <v>-4440</v>
      </c>
    </row>
    <row r="89" spans="2:3">
      <c r="B89" s="26" t="s">
        <v>191</v>
      </c>
    </row>
    <row r="90" spans="2:3">
      <c r="B90" t="s">
        <v>165</v>
      </c>
      <c r="C90">
        <v>-4380</v>
      </c>
    </row>
    <row r="91" spans="2:3">
      <c r="B91" t="s">
        <v>164</v>
      </c>
      <c r="C91">
        <v>-4320</v>
      </c>
    </row>
    <row r="92" spans="2:3">
      <c r="B92" t="s">
        <v>163</v>
      </c>
      <c r="C92">
        <v>-4260</v>
      </c>
    </row>
    <row r="93" spans="2:3">
      <c r="B93" t="s">
        <v>162</v>
      </c>
      <c r="C93">
        <v>-4140</v>
      </c>
    </row>
    <row r="94" spans="2:3">
      <c r="B94" t="s">
        <v>161</v>
      </c>
      <c r="C94">
        <v>-4020</v>
      </c>
    </row>
    <row r="95" spans="2:3">
      <c r="B95" t="s">
        <v>160</v>
      </c>
      <c r="C95">
        <v>-3960</v>
      </c>
    </row>
    <row r="96" spans="2:3">
      <c r="B96" t="s">
        <v>159</v>
      </c>
      <c r="C96">
        <v>-3840</v>
      </c>
    </row>
    <row r="97" spans="2:3">
      <c r="B97" t="s">
        <v>192</v>
      </c>
      <c r="C97">
        <v>-3780</v>
      </c>
    </row>
    <row r="98" spans="2:3">
      <c r="B98" t="s">
        <v>157</v>
      </c>
      <c r="C98">
        <v>-3720</v>
      </c>
    </row>
    <row r="99" spans="2:3">
      <c r="B99" t="s">
        <v>156</v>
      </c>
      <c r="C99">
        <v>-3600</v>
      </c>
    </row>
    <row r="100" spans="2:3">
      <c r="B100" t="s">
        <v>155</v>
      </c>
      <c r="C100">
        <v>-3540</v>
      </c>
    </row>
    <row r="101" spans="2:3">
      <c r="B101" t="s">
        <v>154</v>
      </c>
      <c r="C101">
        <v>-3480</v>
      </c>
    </row>
    <row r="102" spans="2:3">
      <c r="B102" t="s">
        <v>153</v>
      </c>
      <c r="C102">
        <v>-3420</v>
      </c>
    </row>
    <row r="103" spans="2:3">
      <c r="B103" t="s">
        <v>152</v>
      </c>
      <c r="C103">
        <v>-3300</v>
      </c>
    </row>
    <row r="104" spans="2:3">
      <c r="B104" t="s">
        <v>151</v>
      </c>
      <c r="C104">
        <v>-3180</v>
      </c>
    </row>
    <row r="105" spans="2:3">
      <c r="B105" t="s">
        <v>150</v>
      </c>
      <c r="C105">
        <v>-3060</v>
      </c>
    </row>
    <row r="106" spans="2:3">
      <c r="B106" t="s">
        <v>148</v>
      </c>
      <c r="C106">
        <v>-3000</v>
      </c>
    </row>
    <row r="107" spans="2:3">
      <c r="B107" t="s">
        <v>147</v>
      </c>
      <c r="C107">
        <v>-2880</v>
      </c>
    </row>
    <row r="108" spans="2:3">
      <c r="B108" t="s">
        <v>146</v>
      </c>
      <c r="C108">
        <v>-2820</v>
      </c>
    </row>
    <row r="109" spans="2:3">
      <c r="B109" t="s">
        <v>145</v>
      </c>
      <c r="C109">
        <v>-2700</v>
      </c>
    </row>
    <row r="110" spans="2:3">
      <c r="B110" t="s">
        <v>144</v>
      </c>
      <c r="C110">
        <v>-2640</v>
      </c>
    </row>
    <row r="111" spans="2:3">
      <c r="B111" t="s">
        <v>143</v>
      </c>
      <c r="C111">
        <v>-2520</v>
      </c>
    </row>
    <row r="112" spans="2:3">
      <c r="B112" t="s">
        <v>142</v>
      </c>
      <c r="C112">
        <v>-2460</v>
      </c>
    </row>
    <row r="113" spans="2:3">
      <c r="B113" t="s">
        <v>141</v>
      </c>
      <c r="C113">
        <v>-2400</v>
      </c>
    </row>
    <row r="114" spans="2:3">
      <c r="B114" t="s">
        <v>140</v>
      </c>
      <c r="C114">
        <v>-2340</v>
      </c>
    </row>
    <row r="115" spans="2:3">
      <c r="B115" t="s">
        <v>139</v>
      </c>
      <c r="C115">
        <v>-2280</v>
      </c>
    </row>
    <row r="116" spans="2:3">
      <c r="B116" t="s">
        <v>138</v>
      </c>
      <c r="C116">
        <v>-2220</v>
      </c>
    </row>
    <row r="117" spans="2:3">
      <c r="B117" t="s">
        <v>137</v>
      </c>
      <c r="C117">
        <v>-2160</v>
      </c>
    </row>
    <row r="118" spans="2:3">
      <c r="B118" t="s">
        <v>136</v>
      </c>
      <c r="C118">
        <v>-2100</v>
      </c>
    </row>
    <row r="119" spans="2:3">
      <c r="B119" t="s">
        <v>135</v>
      </c>
      <c r="C119">
        <v>-2040</v>
      </c>
    </row>
    <row r="120" spans="2:3">
      <c r="B120" t="s">
        <v>134</v>
      </c>
      <c r="C120">
        <v>-1980</v>
      </c>
    </row>
    <row r="121" spans="2:3">
      <c r="B121" t="s">
        <v>133</v>
      </c>
      <c r="C121">
        <v>-1860</v>
      </c>
    </row>
    <row r="122" spans="2:3">
      <c r="B122" t="s">
        <v>132</v>
      </c>
      <c r="C122">
        <v>-1800</v>
      </c>
    </row>
    <row r="123" spans="2:3">
      <c r="B123" t="s">
        <v>131</v>
      </c>
      <c r="C123">
        <v>-1740</v>
      </c>
    </row>
    <row r="124" spans="2:3">
      <c r="B124" t="s">
        <v>130</v>
      </c>
      <c r="C124">
        <v>-1620</v>
      </c>
    </row>
    <row r="125" spans="2:3">
      <c r="B125" t="s">
        <v>129</v>
      </c>
      <c r="C125">
        <v>-1560</v>
      </c>
    </row>
    <row r="126" spans="2:3">
      <c r="B126" t="s">
        <v>128</v>
      </c>
      <c r="C126">
        <v>-1440</v>
      </c>
    </row>
    <row r="127" spans="2:3">
      <c r="B127" t="s">
        <v>127</v>
      </c>
      <c r="C127">
        <v>-1320</v>
      </c>
    </row>
    <row r="128" spans="2:3">
      <c r="B128" t="s">
        <v>126</v>
      </c>
      <c r="C128">
        <v>-1200</v>
      </c>
    </row>
    <row r="129" spans="2:3">
      <c r="B129" t="s">
        <v>125</v>
      </c>
      <c r="C129">
        <v>-1080</v>
      </c>
    </row>
    <row r="130" spans="2:3">
      <c r="B130" t="s">
        <v>124</v>
      </c>
      <c r="C130">
        <v>-960</v>
      </c>
    </row>
    <row r="131" spans="2:3">
      <c r="B131" t="s">
        <v>123</v>
      </c>
      <c r="C131">
        <v>-780</v>
      </c>
    </row>
    <row r="132" spans="2:3">
      <c r="B132" t="s">
        <v>122</v>
      </c>
      <c r="C132">
        <v>-660</v>
      </c>
    </row>
    <row r="133" spans="2:3">
      <c r="B133" t="s">
        <v>121</v>
      </c>
      <c r="C133">
        <v>-540</v>
      </c>
    </row>
    <row r="134" spans="2:3">
      <c r="B134" t="s">
        <v>120</v>
      </c>
      <c r="C134">
        <v>-420</v>
      </c>
    </row>
    <row r="135" spans="2:3">
      <c r="B135" t="s">
        <v>119</v>
      </c>
      <c r="C135">
        <v>-300</v>
      </c>
    </row>
    <row r="136" spans="2:3">
      <c r="B136" t="s">
        <v>118</v>
      </c>
      <c r="C136">
        <v>-180</v>
      </c>
    </row>
    <row r="137" spans="2:3">
      <c r="B137" t="s">
        <v>117</v>
      </c>
      <c r="C137">
        <v>-60</v>
      </c>
    </row>
    <row r="138" spans="2:3">
      <c r="B138" t="s">
        <v>116</v>
      </c>
      <c r="C138">
        <v>60</v>
      </c>
    </row>
    <row r="141" spans="2:3">
      <c r="B141" s="26" t="s">
        <v>180</v>
      </c>
    </row>
    <row r="142" spans="2:3">
      <c r="B142" t="s">
        <v>181</v>
      </c>
      <c r="C142">
        <v>20</v>
      </c>
    </row>
    <row r="143" spans="2:3">
      <c r="B143" t="s">
        <v>182</v>
      </c>
      <c r="C143">
        <v>1600</v>
      </c>
    </row>
    <row r="144" spans="2:3">
      <c r="B144" t="s">
        <v>183</v>
      </c>
      <c r="C144">
        <v>100</v>
      </c>
    </row>
    <row r="146" spans="2:3">
      <c r="B146" s="26" t="s">
        <v>193</v>
      </c>
    </row>
    <row r="147" spans="2:3">
      <c r="B147" t="s">
        <v>194</v>
      </c>
      <c r="C147" s="28" t="s">
        <v>28</v>
      </c>
    </row>
    <row r="148" spans="2:3">
      <c r="B148" t="s">
        <v>184</v>
      </c>
      <c r="C148" s="27">
        <v>-4140</v>
      </c>
    </row>
    <row r="149" spans="2:3">
      <c r="B149" t="s">
        <v>185</v>
      </c>
      <c r="C149" t="str">
        <f>FormulaTv($C$148,dataActiveBranch,$C$147)</f>
        <v>8</v>
      </c>
    </row>
    <row r="150" spans="2:3">
      <c r="B150" t="s">
        <v>31</v>
      </c>
      <c r="C150">
        <f>FormulaISO($C$148,dataActiveBranch,$C$147)</f>
        <v>100</v>
      </c>
    </row>
    <row r="151" spans="2:3">
      <c r="B151" t="s">
        <v>186</v>
      </c>
      <c r="C151" t="str">
        <f>dataActiveBranch</f>
        <v>default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F65EB-2A9F-4EA2-9389-A4A627F11869}">
  <sheetPr codeName="Sheet10"/>
  <dimension ref="B1:H50"/>
  <sheetViews>
    <sheetView workbookViewId="0">
      <selection activeCell="G23" sqref="G23"/>
    </sheetView>
  </sheetViews>
  <sheetFormatPr defaultRowHeight="14.5"/>
  <cols>
    <col min="2" max="2" width="38.54296875" customWidth="1"/>
    <col min="3" max="3" width="14.54296875" customWidth="1"/>
    <col min="4" max="5" width="12.54296875" customWidth="1"/>
    <col min="6" max="8" width="10.54296875" customWidth="1"/>
  </cols>
  <sheetData>
    <row r="1" spans="2:4" ht="18.5">
      <c r="B1" s="14" t="s">
        <v>197</v>
      </c>
    </row>
    <row r="3" spans="2:4">
      <c r="B3" s="26" t="s">
        <v>198</v>
      </c>
    </row>
    <row r="4" spans="2:4">
      <c r="B4" t="s">
        <v>199</v>
      </c>
      <c r="C4" s="8">
        <v>46174.757638888892</v>
      </c>
    </row>
    <row r="5" spans="2:4">
      <c r="B5" t="s">
        <v>200</v>
      </c>
      <c r="C5" t="s">
        <v>201</v>
      </c>
    </row>
    <row r="6" spans="2:4">
      <c r="B6" t="s">
        <v>202</v>
      </c>
    </row>
    <row r="7" spans="2:4">
      <c r="B7" t="s">
        <v>203</v>
      </c>
      <c r="C7" s="28">
        <v>32</v>
      </c>
    </row>
    <row r="8" spans="2:4">
      <c r="B8" t="s">
        <v>204</v>
      </c>
      <c r="C8" s="27" t="s">
        <v>205</v>
      </c>
    </row>
    <row r="9" spans="2:4">
      <c r="B9" t="s">
        <v>71</v>
      </c>
    </row>
    <row r="11" spans="2:4">
      <c r="B11" s="26" t="s">
        <v>206</v>
      </c>
      <c r="C11" s="22" t="s">
        <v>207</v>
      </c>
      <c r="D11" s="22" t="s">
        <v>208</v>
      </c>
    </row>
    <row r="12" spans="2:4">
      <c r="B12" t="s">
        <v>209</v>
      </c>
      <c r="C12" s="29"/>
      <c r="D12" s="28"/>
    </row>
    <row r="13" spans="2:4">
      <c r="B13" t="s">
        <v>210</v>
      </c>
      <c r="C13" s="29"/>
      <c r="D13" s="28"/>
    </row>
    <row r="14" spans="2:4">
      <c r="B14" t="s">
        <v>211</v>
      </c>
      <c r="C14" s="29"/>
      <c r="D14" s="28"/>
    </row>
    <row r="15" spans="2:4">
      <c r="B15" t="s">
        <v>212</v>
      </c>
      <c r="C15" s="29"/>
      <c r="D15" s="28"/>
    </row>
    <row r="16" spans="2:4">
      <c r="B16" t="s">
        <v>213</v>
      </c>
      <c r="C16" s="29"/>
      <c r="D16" s="28"/>
    </row>
    <row r="17" spans="2:4">
      <c r="B17" t="s">
        <v>214</v>
      </c>
      <c r="C17" s="29"/>
      <c r="D17" s="28"/>
    </row>
    <row r="18" spans="2:4">
      <c r="B18" t="s">
        <v>215</v>
      </c>
      <c r="C18" s="29"/>
      <c r="D18" s="28"/>
    </row>
    <row r="19" spans="2:4">
      <c r="B19" t="s">
        <v>216</v>
      </c>
      <c r="C19" s="30"/>
      <c r="D19" s="27"/>
    </row>
    <row r="22" spans="2:4">
      <c r="B22" s="26" t="s">
        <v>217</v>
      </c>
    </row>
    <row r="23" spans="2:4">
      <c r="B23" t="s">
        <v>218</v>
      </c>
      <c r="C23" t="str">
        <f>FitCircle($C$12:$C$19,$D$12:$D$19,"cx")</f>
        <v>#DEGENERATE</v>
      </c>
    </row>
    <row r="24" spans="2:4">
      <c r="B24" t="s">
        <v>219</v>
      </c>
      <c r="C24" t="str">
        <f>FitCircle($C$12:$C$19,$D$12:$D$19,"cy")</f>
        <v>#DEGENERATE</v>
      </c>
    </row>
    <row r="25" spans="2:4">
      <c r="B25" t="s">
        <v>220</v>
      </c>
      <c r="C25" t="str">
        <f>FitCircle($C$12:$C$19,$D$12:$D$19,"r")</f>
        <v>#DEGENERATE</v>
      </c>
    </row>
    <row r="26" spans="2:4">
      <c r="B26" t="s">
        <v>221</v>
      </c>
      <c r="C26" t="e">
        <f>2*$C$25</f>
        <v>#VALUE!</v>
      </c>
    </row>
    <row r="27" spans="2:4">
      <c r="B27" t="s">
        <v>222</v>
      </c>
      <c r="C27" t="str">
        <f>FitCircle($C$12:$C$19,$D$12:$D$19,"scatter_mm")</f>
        <v>#DEGENERATE</v>
      </c>
    </row>
    <row r="28" spans="2:4">
      <c r="B28" t="s">
        <v>223</v>
      </c>
      <c r="C28" t="e">
        <f>SQRT($C$23^2+$C$24^2)</f>
        <v>#VALUE!</v>
      </c>
    </row>
    <row r="30" spans="2:4">
      <c r="B30" t="s">
        <v>224</v>
      </c>
      <c r="C30" t="e">
        <f>DEGREES(ATAN(490/$C$25))</f>
        <v>#VALUE!</v>
      </c>
    </row>
    <row r="31" spans="2:4">
      <c r="B31" t="s">
        <v>225</v>
      </c>
      <c r="C31" t="e">
        <f>$C$30/ABS($C$7)</f>
        <v>#VALUE!</v>
      </c>
    </row>
    <row r="32" spans="2:4">
      <c r="B32" t="s">
        <v>226</v>
      </c>
      <c r="C32">
        <v>0.35</v>
      </c>
    </row>
    <row r="35" spans="2:8">
      <c r="B35" s="26" t="s">
        <v>227</v>
      </c>
    </row>
    <row r="36" spans="2:8">
      <c r="B36" t="s">
        <v>228</v>
      </c>
    </row>
    <row r="38" spans="2:8">
      <c r="B38" s="22" t="s">
        <v>229</v>
      </c>
      <c r="C38" s="22" t="s">
        <v>230</v>
      </c>
      <c r="D38" s="22" t="s">
        <v>231</v>
      </c>
      <c r="E38" s="22" t="s">
        <v>232</v>
      </c>
      <c r="F38" s="22" t="s">
        <v>233</v>
      </c>
      <c r="G38" s="22" t="s">
        <v>234</v>
      </c>
      <c r="H38" s="22" t="s">
        <v>235</v>
      </c>
    </row>
    <row r="39" spans="2:8">
      <c r="B39" t="s">
        <v>236</v>
      </c>
      <c r="C39" s="28"/>
      <c r="D39" t="str">
        <f>IFERROR(TraceAtLogRow($C$39,"x_mm"),"")</f>
        <v/>
      </c>
      <c r="E39" t="str">
        <f>IFERROR(TraceAtLogRow($C$39,"y_mm"),"")</f>
        <v/>
      </c>
      <c r="F39" t="str">
        <f>IFERROR($C$12-$D$39,"")</f>
        <v/>
      </c>
      <c r="G39" t="str">
        <f>IFERROR($D$12-$E$39,"")</f>
        <v/>
      </c>
      <c r="H39" t="str">
        <f>IFERROR(SQRT($F$39^2+$G$39^2),"")</f>
        <v/>
      </c>
    </row>
    <row r="40" spans="2:8">
      <c r="B40" t="s">
        <v>237</v>
      </c>
      <c r="C40" s="28"/>
      <c r="D40" t="str">
        <f>IFERROR(TraceAtLogRow($C$40,"x_mm"),"")</f>
        <v/>
      </c>
      <c r="E40" t="str">
        <f>IFERROR(TraceAtLogRow($C$40,"y_mm"),"")</f>
        <v/>
      </c>
      <c r="F40" t="str">
        <f>IFERROR($C$13-$D$40,"")</f>
        <v/>
      </c>
      <c r="G40" t="str">
        <f>IFERROR($D$13-$E$40,"")</f>
        <v/>
      </c>
      <c r="H40" t="str">
        <f>IFERROR(SQRT($F$40^2+$G$40^2),"")</f>
        <v/>
      </c>
    </row>
    <row r="41" spans="2:8">
      <c r="B41" t="s">
        <v>238</v>
      </c>
      <c r="C41" s="28"/>
      <c r="D41" t="str">
        <f>IFERROR(TraceAtLogRow($C$41,"x_mm"),"")</f>
        <v/>
      </c>
      <c r="E41" t="str">
        <f>IFERROR(TraceAtLogRow($C$41,"y_mm"),"")</f>
        <v/>
      </c>
      <c r="F41" t="str">
        <f>IFERROR($C$14-$D$41,"")</f>
        <v/>
      </c>
      <c r="G41" t="str">
        <f>IFERROR($D$14-$E$41,"")</f>
        <v/>
      </c>
      <c r="H41" t="str">
        <f>IFERROR(SQRT($F$41^2+$G$41^2),"")</f>
        <v/>
      </c>
    </row>
    <row r="42" spans="2:8">
      <c r="B42" t="s">
        <v>239</v>
      </c>
      <c r="C42" s="28"/>
      <c r="D42" t="str">
        <f>IFERROR(TraceAtLogRow($C$42,"x_mm"),"")</f>
        <v/>
      </c>
      <c r="E42" t="str">
        <f>IFERROR(TraceAtLogRow($C$42,"y_mm"),"")</f>
        <v/>
      </c>
      <c r="F42" t="str">
        <f>IFERROR($C$15-$D$42,"")</f>
        <v/>
      </c>
      <c r="G42" t="str">
        <f>IFERROR($D$15-$E$42,"")</f>
        <v/>
      </c>
      <c r="H42" t="str">
        <f>IFERROR(SQRT($F$42^2+$G$42^2),"")</f>
        <v/>
      </c>
    </row>
    <row r="43" spans="2:8">
      <c r="B43" t="s">
        <v>240</v>
      </c>
      <c r="C43" s="28"/>
      <c r="D43" t="str">
        <f>IFERROR(TraceAtLogRow($C$43,"x_mm"),"")</f>
        <v/>
      </c>
      <c r="E43" t="str">
        <f>IFERROR(TraceAtLogRow($C$43,"y_mm"),"")</f>
        <v/>
      </c>
      <c r="F43" t="str">
        <f>IFERROR($C$16-$D$43,"")</f>
        <v/>
      </c>
      <c r="G43" t="str">
        <f>IFERROR($D$16-$E$43,"")</f>
        <v/>
      </c>
      <c r="H43" t="str">
        <f>IFERROR(SQRT($F$43^2+$G$43^2),"")</f>
        <v/>
      </c>
    </row>
    <row r="44" spans="2:8">
      <c r="B44" t="s">
        <v>241</v>
      </c>
      <c r="C44" s="28"/>
      <c r="D44" t="str">
        <f>IFERROR(TraceAtLogRow($C$44,"x_mm"),"")</f>
        <v/>
      </c>
      <c r="E44" t="str">
        <f>IFERROR(TraceAtLogRow($C$44,"y_mm"),"")</f>
        <v/>
      </c>
      <c r="F44" t="str">
        <f>IFERROR($C$17-$D$44,"")</f>
        <v/>
      </c>
      <c r="G44" t="str">
        <f>IFERROR($D$17-$E$44,"")</f>
        <v/>
      </c>
      <c r="H44" t="str">
        <f>IFERROR(SQRT($F$44^2+$G$44^2),"")</f>
        <v/>
      </c>
    </row>
    <row r="45" spans="2:8">
      <c r="B45" t="s">
        <v>242</v>
      </c>
      <c r="C45" s="28"/>
      <c r="D45" t="str">
        <f>IFERROR(TraceAtLogRow($C$45,"x_mm"),"")</f>
        <v/>
      </c>
      <c r="E45" t="str">
        <f>IFERROR(TraceAtLogRow($C$45,"y_mm"),"")</f>
        <v/>
      </c>
      <c r="F45" t="str">
        <f>IFERROR($C$18-$D$45,"")</f>
        <v/>
      </c>
      <c r="G45" t="str">
        <f>IFERROR($D$18-$E$45,"")</f>
        <v/>
      </c>
      <c r="H45" t="str">
        <f>IFERROR(SQRT($F$45^2+$G$45^2),"")</f>
        <v/>
      </c>
    </row>
    <row r="46" spans="2:8">
      <c r="B46" t="s">
        <v>243</v>
      </c>
      <c r="C46" s="27"/>
      <c r="D46" t="str">
        <f>IFERROR(TraceAtLogRow($C$46,"x_mm"),"")</f>
        <v/>
      </c>
      <c r="E46" t="str">
        <f>IFERROR(TraceAtLogRow($C$46,"y_mm"),"")</f>
        <v/>
      </c>
      <c r="F46" t="str">
        <f>IFERROR($C$19-$D$46,"")</f>
        <v/>
      </c>
      <c r="G46" t="str">
        <f>IFERROR($D$19-$E$46,"")</f>
        <v/>
      </c>
      <c r="H46" t="str">
        <f>IFERROR(SQRT($F$46^2+$G$46^2),"")</f>
        <v/>
      </c>
    </row>
    <row r="48" spans="2:8">
      <c r="B48" s="22" t="s">
        <v>244</v>
      </c>
    </row>
    <row r="49" spans="2:3">
      <c r="B49" t="s">
        <v>245</v>
      </c>
      <c r="C49">
        <f>IFERROR(MAX($H$39:$H$46),"")</f>
        <v>0</v>
      </c>
    </row>
    <row r="50" spans="2:3">
      <c r="B50" t="s">
        <v>246</v>
      </c>
      <c r="C50" t="str">
        <f>IFERROR(SQRT(SUMSQ($H$39:$H$46)/COUNT($H$39:$H$46)),"")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C2EC-87F5-4C63-8AF2-859021D750B1}">
  <sheetPr codeName="Sheet13"/>
  <dimension ref="A1:O18"/>
  <sheetViews>
    <sheetView workbookViewId="0">
      <selection sqref="A1:O18"/>
    </sheetView>
  </sheetViews>
  <sheetFormatPr defaultRowHeight="14.5"/>
  <cols>
    <col min="1" max="1" width="28.6328125" customWidth="1"/>
    <col min="2" max="7" width="13.6328125" customWidth="1"/>
  </cols>
  <sheetData>
    <row r="1" spans="1:15" ht="17">
      <c r="A1" s="59" t="s">
        <v>517</v>
      </c>
    </row>
    <row r="2" spans="1:15">
      <c r="A2" t="s">
        <v>518</v>
      </c>
    </row>
    <row r="14" spans="1:15">
      <c r="A14" s="61" t="s">
        <v>258</v>
      </c>
      <c r="B14" s="61" t="s">
        <v>69</v>
      </c>
      <c r="C14" s="61"/>
      <c r="D14" s="61"/>
      <c r="E14" s="61"/>
      <c r="F14" s="61"/>
      <c r="G14" s="61"/>
      <c r="L14" t="s">
        <v>471</v>
      </c>
      <c r="M14" t="s">
        <v>472</v>
      </c>
      <c r="N14" t="s">
        <v>475</v>
      </c>
      <c r="O14" t="s">
        <v>476</v>
      </c>
    </row>
    <row r="15" spans="1:15">
      <c r="A15" t="str">
        <f>Plan!M6</f>
        <v>GP01</v>
      </c>
      <c r="B15" t="str">
        <f>Plan!R6</f>
        <v>Track</v>
      </c>
      <c r="N15" t="str">
        <f>IF(OR(ISNUMBER(L15),ISNUMBER(Plan!U6)),IF(ISNUMBER(L15),L15,Plan!U6)+IFERROR(VALUE(Plan!W6),0),"")</f>
        <v/>
      </c>
      <c r="O15" t="str">
        <f>IF(N15="","",IF(MOD(N15-N15,360)&lt;=180,"CW","CCW"))</f>
        <v/>
      </c>
    </row>
    <row r="16" spans="1:15">
      <c r="A16" t="str">
        <f>Plan!M7</f>
        <v>GP02</v>
      </c>
      <c r="B16" t="str">
        <f>Plan!R7</f>
        <v>END</v>
      </c>
      <c r="N16" t="str">
        <f>IF(OR(ISNUMBER(L16),ISNUMBER(Plan!U7)),IF(ISNUMBER(L16),L16,Plan!U7)+IFERROR(VALUE(Plan!W7),0),"")</f>
        <v/>
      </c>
      <c r="O16" t="str">
        <f>IF(N16="","",IF(MOD(N16-N15,360)&lt;=180,"CW","CCW"))</f>
        <v/>
      </c>
    </row>
    <row r="17" spans="1:15">
      <c r="A17" t="str">
        <f>Plan!M8</f>
        <v>GP03</v>
      </c>
      <c r="B17">
        <f>Plan!R8</f>
        <v>0</v>
      </c>
      <c r="N17" t="str">
        <f>IF(OR(ISNUMBER(L17),ISNUMBER(Plan!U8)),IF(ISNUMBER(L17),L17,Plan!U8)+IFERROR(VALUE(Plan!W8),0),"")</f>
        <v/>
      </c>
      <c r="O17" t="str">
        <f>IF(N17="","",IF(MOD(N17-N16,360)&lt;=180,"CW","CCW"))</f>
        <v/>
      </c>
    </row>
    <row r="18" spans="1:15">
      <c r="A18" t="str">
        <f>Plan!M9</f>
        <v>GP04</v>
      </c>
      <c r="B18">
        <f>Plan!R9</f>
        <v>0</v>
      </c>
      <c r="N18" t="str">
        <f>IF(OR(ISNUMBER(L18),ISNUMBER(Plan!U9)),IF(ISNUMBER(L18),L18,Plan!U9)+IFERROR(VALUE(Plan!W9),0),"")</f>
        <v/>
      </c>
      <c r="O18" t="str">
        <f>IF(N18="","",IF(MOD(N18-N17,360)&lt;=180,"CW","CCW"))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132</vt:i4>
      </vt:variant>
    </vt:vector>
  </HeadingPairs>
  <TitlesOfParts>
    <vt:vector size="147" baseType="lpstr">
      <vt:lpstr>Control</vt:lpstr>
      <vt:lpstr>Settings</vt:lpstr>
      <vt:lpstr>PANO</vt:lpstr>
      <vt:lpstr>Plan</vt:lpstr>
      <vt:lpstr>Monitor</vt:lpstr>
      <vt:lpstr>Sequence</vt:lpstr>
      <vt:lpstr>CartLog</vt:lpstr>
      <vt:lpstr>GimbalLog</vt:lpstr>
      <vt:lpstr>Log</vt:lpstr>
      <vt:lpstr>Soak test</vt:lpstr>
      <vt:lpstr>AstroTable</vt:lpstr>
      <vt:lpstr>Trace</vt:lpstr>
      <vt:lpstr>FallbackFormula</vt:lpstr>
      <vt:lpstr>Calibration</vt:lpstr>
      <vt:lpstr>GimbalViz</vt:lpstr>
      <vt:lpstr>btnCable</vt:lpstr>
      <vt:lpstr>btnCommitSmooth</vt:lpstr>
      <vt:lpstr>btnDiscardSmooth</vt:lpstr>
      <vt:lpstr>btnExportModules</vt:lpstr>
      <vt:lpstr>btnGenerateGCTable</vt:lpstr>
      <vt:lpstr>btnGetMap</vt:lpstr>
      <vt:lpstr>btnGetSunsetTime</vt:lpstr>
      <vt:lpstr>btnGimbalVisual</vt:lpstr>
      <vt:lpstr>btnImportModules</vt:lpstr>
      <vt:lpstr>btnInitCalibration</vt:lpstr>
      <vt:lpstr>btnInitFallbackFormula</vt:lpstr>
      <vt:lpstr>btnInitShoot</vt:lpstr>
      <vt:lpstr>btnIntegrateBicycle</vt:lpstr>
      <vt:lpstr>btnMatchWaypoints</vt:lpstr>
      <vt:lpstr>btnPrepCart</vt:lpstr>
      <vt:lpstr>btnPrepPlan</vt:lpstr>
      <vt:lpstr>btnPrepSession</vt:lpstr>
      <vt:lpstr>btnPushAstro</vt:lpstr>
      <vt:lpstr>btnPushFormula</vt:lpstr>
      <vt:lpstr>btnPushTrack</vt:lpstr>
      <vt:lpstr>btnSmoothSelection</vt:lpstr>
      <vt:lpstr>btnStartSequence</vt:lpstr>
      <vt:lpstr>btnStopSequence</vt:lpstr>
      <vt:lpstr>btnSystemCheck</vt:lpstr>
      <vt:lpstr>dataActiveBranch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dataEaseCinematic</vt:lpstr>
      <vt:lpstr>dataEaseComfortable</vt:lpstr>
      <vt:lpstr>dataEaseJustPerceptible</vt:lpstr>
      <vt:lpstr>dataGCRiseTime</vt:lpstr>
      <vt:lpstr>dataGCSetTime</vt:lpstr>
      <vt:lpstr>dataGCTransitTime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dataMoonriseTime</vt:lpstr>
      <vt:lpstr>dataMoonriseTrue</vt:lpstr>
      <vt:lpstr>dataMoonsetTime</vt:lpstr>
      <vt:lpstr>dataMoonsetTrue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dataPlanPushDryRun</vt:lpstr>
      <vt:lpstr>dataReplayStart</vt:lpstr>
      <vt:lpstr>dataSequenceRunning</vt:lpstr>
      <vt:lpstr>dataShootStart</vt:lpstr>
      <vt:lpstr>dataShotCount</vt:lpstr>
      <vt:lpstr>dataSunriseTime</vt:lpstr>
      <vt:lpstr>dataSunsetTime</vt:lpstr>
      <vt:lpstr>dataUTCOffset</vt:lpstr>
      <vt:lpstr>datMapRadius</vt:lpstr>
      <vt:lpstr>gimbalYawEnvelopeMax</vt:lpstr>
      <vt:lpstr>gimbalYawEnvelopeMin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  <vt:lpstr>pano_dur_hr</vt:lpstr>
      <vt:lpstr>pano_fps</vt:lpstr>
      <vt:lpstr>panoL_cadence</vt:lpstr>
      <vt:lpstr>panoL_coverage</vt:lpstr>
      <vt:lpstr>panoL_edge</vt:lpstr>
      <vt:lpstr>panoL_focal</vt:lpstr>
      <vt:lpstr>panoL_fov</vt:lpstr>
      <vt:lpstr>panoL_lens</vt:lpstr>
      <vt:lpstr>panoL_need</vt:lpstr>
      <vt:lpstr>panoL_offsets</vt:lpstr>
      <vt:lpstr>panoL_orient</vt:lpstr>
      <vt:lpstr>panoL_overlap</vt:lpstr>
      <vt:lpstr>panoL_overlapPct</vt:lpstr>
      <vt:lpstr>panoL_settle</vt:lpstr>
      <vt:lpstr>panoL_shots</vt:lpstr>
      <vt:lpstr>panoL_slew</vt:lpstr>
      <vt:lpstr>panoL_span</vt:lpstr>
      <vt:lpstr>panoL_step</vt:lpstr>
      <vt:lpstr>panoL_tv</vt:lpstr>
      <vt:lpstr>panoL_video</vt:lpstr>
      <vt:lpstr>panoP_cadence</vt:lpstr>
      <vt:lpstr>panoP_coverage</vt:lpstr>
      <vt:lpstr>panoP_edge</vt:lpstr>
      <vt:lpstr>panoP_focal</vt:lpstr>
      <vt:lpstr>panoP_fov</vt:lpstr>
      <vt:lpstr>panoP_lens</vt:lpstr>
      <vt:lpstr>panoP_need</vt:lpstr>
      <vt:lpstr>panoP_offsets</vt:lpstr>
      <vt:lpstr>panoP_orient</vt:lpstr>
      <vt:lpstr>panoP_overlap</vt:lpstr>
      <vt:lpstr>panoP_overlapPct</vt:lpstr>
      <vt:lpstr>panoP_settle</vt:lpstr>
      <vt:lpstr>panoP_shots</vt:lpstr>
      <vt:lpstr>panoP_slew</vt:lpstr>
      <vt:lpstr>panoP_span</vt:lpstr>
      <vt:lpstr>panoP_step</vt:lpstr>
      <vt:lpstr>panoP_tv</vt:lpstr>
      <vt:lpstr>panoP_video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2026-06-16T10:52:46Z</dcterms:modified>
</cp:coreProperties>
</file>