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mwleigh\OD\Electrical Technology\Intro to Automation\Documents\2018 Fall Day\Syllabus\"/>
    </mc:Choice>
  </mc:AlternateContent>
  <xr:revisionPtr revIDLastSave="0" documentId="10_ncr:100000_{C630E3A8-BDB9-4888-926B-4EE49DF811A3}" xr6:coauthVersionLast="31" xr6:coauthVersionMax="31" xr10:uidLastSave="{00000000-0000-0000-0000-000000000000}"/>
  <bookViews>
    <workbookView xWindow="0" yWindow="0" windowWidth="20490" windowHeight="7755" tabRatio="846" activeTab="7" xr2:uid="{00000000-000D-0000-FFFF-FFFF00000000}"/>
  </bookViews>
  <sheets>
    <sheet name="80 Day Calendar" sheetId="11" r:id="rId1"/>
    <sheet name="80 Day Course" sheetId="14" r:id="rId2"/>
    <sheet name="80 Day Course Schedule" sheetId="13" r:id="rId3"/>
    <sheet name="65 Day Calendar" sheetId="25" r:id="rId4"/>
    <sheet name="65 Day Course" sheetId="27" r:id="rId5"/>
    <sheet name="65 Day Course Schedule" sheetId="28" r:id="rId6"/>
    <sheet name="Jobs" sheetId="16" r:id="rId7"/>
    <sheet name="Homework" sheetId="17" r:id="rId8"/>
    <sheet name="CLO" sheetId="15" r:id="rId9"/>
    <sheet name="Units" sheetId="12" r:id="rId10"/>
  </sheets>
  <definedNames>
    <definedName name="Assignments">Homework!$E$2:$E$71</definedName>
    <definedName name="Calendar54">#REF!</definedName>
    <definedName name="Calendar65">'65 Day Calendar'!$D$2:$G$127</definedName>
    <definedName name="Calendar80">'80 Day Calendar'!$D$2:$G$127</definedName>
    <definedName name="CLO">CLO!$A$2:$A$11</definedName>
    <definedName name="Course65">'65 Day Course'!$A$2:$H$66</definedName>
    <definedName name="Course80">'80 Day Course'!$A$2:$H$81</definedName>
    <definedName name="Hmwk11">Homework!$A$2:$A$71</definedName>
    <definedName name="Hmwk17">Homework!$B$2:$B$71</definedName>
    <definedName name="Homework11">Homework!$A$2:$C$24</definedName>
    <definedName name="Homework17">Homework!$A$2:$D$36</definedName>
    <definedName name="JobFilenames">Jobs!$E$2:$E$60</definedName>
    <definedName name="Jobs">Jobs!$C$2:$C$61</definedName>
    <definedName name="Jobs11">Jobs!$A$2:$A$61</definedName>
    <definedName name="Jobs17">Jobs!$B$2:$B$61</definedName>
    <definedName name="Running65">'65 Day Calendar'!$C$2:$G$127</definedName>
    <definedName name="Running80">'80 Day Calendar'!$C$2:$G$127</definedName>
    <definedName name="Units">Units!$A$2:$A$9</definedName>
    <definedName name="WklyHmwk11">Homework!$G$21:$M$31</definedName>
    <definedName name="WklyHmwk17">Homework!$G$2:$M$18</definedName>
    <definedName name="WklyJobs11">Jobs!$G$21:$M$31</definedName>
    <definedName name="WklyJobs17">Jobs!$G$2:$M$18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17" l="1"/>
  <c r="E71" i="17" l="1"/>
  <c r="E70" i="17"/>
  <c r="E69" i="17"/>
  <c r="E68" i="17"/>
  <c r="E67" i="17"/>
  <c r="E66" i="17"/>
  <c r="E65" i="17"/>
  <c r="E64" i="17"/>
  <c r="H10" i="17" s="1" a="1"/>
  <c r="H10" i="17" s="1"/>
  <c r="E63" i="17"/>
  <c r="E62" i="17"/>
  <c r="E61" i="17"/>
  <c r="E60" i="17"/>
  <c r="E59" i="17"/>
  <c r="E58" i="17"/>
  <c r="E57" i="17"/>
  <c r="E56" i="17"/>
  <c r="E55" i="17"/>
  <c r="E54" i="17"/>
  <c r="E53" i="17"/>
  <c r="E52" i="17"/>
  <c r="E51" i="17"/>
  <c r="E50" i="17"/>
  <c r="E49" i="17"/>
  <c r="E48" i="17"/>
  <c r="E47" i="17"/>
  <c r="E46" i="17"/>
  <c r="E45" i="17"/>
  <c r="E44" i="17"/>
  <c r="E43" i="17"/>
  <c r="E42" i="17"/>
  <c r="E41" i="17"/>
  <c r="E40" i="17"/>
  <c r="E39" i="17"/>
  <c r="E38" i="17"/>
  <c r="E37" i="17"/>
  <c r="E36" i="17"/>
  <c r="E35" i="17"/>
  <c r="E34" i="17"/>
  <c r="E33" i="17"/>
  <c r="E32" i="17"/>
  <c r="J5" i="17" s="1" a="1"/>
  <c r="J5" i="17" s="1"/>
  <c r="E31" i="17"/>
  <c r="E30" i="17"/>
  <c r="E29" i="17"/>
  <c r="E28" i="17"/>
  <c r="E27" i="17"/>
  <c r="E26" i="17"/>
  <c r="E25" i="17"/>
  <c r="E24" i="17"/>
  <c r="E23" i="17"/>
  <c r="E22" i="17"/>
  <c r="E21" i="17"/>
  <c r="E20" i="17"/>
  <c r="E19" i="17"/>
  <c r="E18" i="17"/>
  <c r="E17" i="17"/>
  <c r="E16" i="17"/>
  <c r="I5" i="17" s="1" a="1"/>
  <c r="I5" i="17" s="1"/>
  <c r="E15" i="17"/>
  <c r="E14" i="17"/>
  <c r="E13" i="17"/>
  <c r="E12" i="17"/>
  <c r="E11" i="17"/>
  <c r="E10" i="17"/>
  <c r="H4" i="17" s="1" a="1"/>
  <c r="H4" i="17" s="1"/>
  <c r="E9" i="17"/>
  <c r="E8" i="17"/>
  <c r="I3" i="17" s="1" a="1"/>
  <c r="I3" i="17" s="1"/>
  <c r="E6" i="17"/>
  <c r="E5" i="17"/>
  <c r="E4" i="17"/>
  <c r="E3" i="17"/>
  <c r="E2" i="17"/>
  <c r="B2" i="28"/>
  <c r="C2" i="28" s="1"/>
  <c r="B1" i="28"/>
  <c r="G16" i="28"/>
  <c r="A5" i="28"/>
  <c r="A8" i="28" s="1"/>
  <c r="C3" i="27"/>
  <c r="C2" i="27"/>
  <c r="H66" i="27"/>
  <c r="H65" i="27"/>
  <c r="H64" i="27"/>
  <c r="H63" i="27"/>
  <c r="H62" i="27"/>
  <c r="H61" i="27"/>
  <c r="H60" i="27"/>
  <c r="H59" i="27"/>
  <c r="H58" i="27"/>
  <c r="H57" i="27"/>
  <c r="H56" i="27"/>
  <c r="H55" i="27"/>
  <c r="H54" i="27"/>
  <c r="H53" i="27"/>
  <c r="H52" i="27"/>
  <c r="H51" i="27"/>
  <c r="H50" i="27"/>
  <c r="H49" i="27"/>
  <c r="H48" i="27"/>
  <c r="H47" i="27"/>
  <c r="H46" i="27"/>
  <c r="H45" i="27"/>
  <c r="H44" i="27"/>
  <c r="H43" i="27"/>
  <c r="H42" i="27"/>
  <c r="H41" i="27"/>
  <c r="H40" i="27"/>
  <c r="H39" i="27"/>
  <c r="H38" i="27"/>
  <c r="H37" i="27"/>
  <c r="H36" i="27"/>
  <c r="H35" i="27"/>
  <c r="H34" i="27"/>
  <c r="H33" i="27"/>
  <c r="H32" i="27"/>
  <c r="H31" i="27"/>
  <c r="H30" i="27"/>
  <c r="H29" i="27"/>
  <c r="H28" i="27"/>
  <c r="H27" i="27"/>
  <c r="H26" i="27"/>
  <c r="H25" i="27"/>
  <c r="H24" i="27"/>
  <c r="H23" i="27"/>
  <c r="H22" i="27"/>
  <c r="H21" i="27"/>
  <c r="H20" i="27"/>
  <c r="H19" i="27"/>
  <c r="H18" i="27"/>
  <c r="H17" i="27"/>
  <c r="H16" i="27"/>
  <c r="H15" i="27"/>
  <c r="H14" i="27"/>
  <c r="H13" i="27"/>
  <c r="H12" i="27"/>
  <c r="H11" i="27"/>
  <c r="H10" i="27"/>
  <c r="H9" i="27"/>
  <c r="H8" i="27"/>
  <c r="H7" i="27"/>
  <c r="H6" i="27"/>
  <c r="H5" i="27"/>
  <c r="H4" i="27"/>
  <c r="H3" i="27"/>
  <c r="H2" i="27"/>
  <c r="D81" i="14"/>
  <c r="D80" i="14"/>
  <c r="D79" i="14"/>
  <c r="D78" i="14"/>
  <c r="D77" i="14"/>
  <c r="D76" i="14"/>
  <c r="D75" i="14"/>
  <c r="D74" i="14"/>
  <c r="D73" i="14"/>
  <c r="D72" i="14"/>
  <c r="D71" i="14"/>
  <c r="D70" i="14"/>
  <c r="D69" i="14"/>
  <c r="D68" i="14"/>
  <c r="D67" i="14"/>
  <c r="D66" i="14"/>
  <c r="D65" i="14"/>
  <c r="D64" i="14"/>
  <c r="D63" i="14"/>
  <c r="D62" i="14"/>
  <c r="D61" i="14"/>
  <c r="D60" i="14"/>
  <c r="D59" i="14"/>
  <c r="D58" i="14"/>
  <c r="D57" i="14"/>
  <c r="D56" i="14"/>
  <c r="D55" i="14"/>
  <c r="D54" i="14"/>
  <c r="D53" i="14"/>
  <c r="D52" i="14"/>
  <c r="D51" i="14"/>
  <c r="D50" i="14"/>
  <c r="D49" i="14"/>
  <c r="D48" i="14"/>
  <c r="D47" i="14"/>
  <c r="D46" i="14"/>
  <c r="D45" i="14"/>
  <c r="D44" i="14"/>
  <c r="D43" i="14"/>
  <c r="D42" i="14"/>
  <c r="D41" i="14"/>
  <c r="D40" i="14"/>
  <c r="D39" i="14"/>
  <c r="D38" i="14"/>
  <c r="D37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D7" i="14"/>
  <c r="D6" i="14"/>
  <c r="D5" i="14"/>
  <c r="D4" i="14"/>
  <c r="D3" i="14"/>
  <c r="C81" i="14"/>
  <c r="C80" i="14"/>
  <c r="C79" i="14"/>
  <c r="C78" i="14"/>
  <c r="C77" i="14"/>
  <c r="C76" i="14"/>
  <c r="C75" i="14"/>
  <c r="C74" i="14"/>
  <c r="C73" i="14"/>
  <c r="C72" i="14"/>
  <c r="C71" i="14"/>
  <c r="C70" i="14"/>
  <c r="C69" i="14"/>
  <c r="C68" i="14"/>
  <c r="C67" i="14"/>
  <c r="C66" i="14"/>
  <c r="C65" i="14"/>
  <c r="C64" i="14"/>
  <c r="C63" i="14"/>
  <c r="C62" i="14"/>
  <c r="C61" i="14"/>
  <c r="C60" i="14"/>
  <c r="C59" i="14"/>
  <c r="C58" i="14"/>
  <c r="C57" i="14"/>
  <c r="C56" i="14"/>
  <c r="C55" i="14"/>
  <c r="C54" i="14"/>
  <c r="C53" i="14"/>
  <c r="C52" i="14"/>
  <c r="C51" i="14"/>
  <c r="C50" i="14"/>
  <c r="C49" i="14"/>
  <c r="C48" i="14"/>
  <c r="C47" i="14"/>
  <c r="C46" i="14"/>
  <c r="C45" i="14"/>
  <c r="C44" i="14"/>
  <c r="C43" i="14"/>
  <c r="C42" i="14"/>
  <c r="C41" i="14"/>
  <c r="C40" i="14"/>
  <c r="C39" i="14"/>
  <c r="C38" i="14"/>
  <c r="C37" i="14"/>
  <c r="C36" i="14"/>
  <c r="C35" i="14"/>
  <c r="C34" i="14"/>
  <c r="C33" i="14"/>
  <c r="C32" i="14"/>
  <c r="C31" i="14"/>
  <c r="C30" i="14"/>
  <c r="C29" i="14"/>
  <c r="C28" i="14"/>
  <c r="C27" i="14"/>
  <c r="C26" i="14"/>
  <c r="C25" i="14"/>
  <c r="C24" i="14"/>
  <c r="C23" i="14"/>
  <c r="C22" i="14"/>
  <c r="C21" i="14"/>
  <c r="C20" i="14"/>
  <c r="C19" i="14"/>
  <c r="C18" i="14"/>
  <c r="C17" i="14"/>
  <c r="C16" i="14"/>
  <c r="C15" i="14"/>
  <c r="C14" i="14"/>
  <c r="C13" i="14"/>
  <c r="C12" i="14"/>
  <c r="C11" i="14"/>
  <c r="C10" i="14"/>
  <c r="C9" i="14"/>
  <c r="C8" i="14"/>
  <c r="C7" i="14"/>
  <c r="C6" i="14"/>
  <c r="C5" i="14"/>
  <c r="C4" i="14"/>
  <c r="C3" i="14"/>
  <c r="C2" i="14"/>
  <c r="A81" i="14"/>
  <c r="A80" i="14"/>
  <c r="A79" i="14"/>
  <c r="A78" i="14"/>
  <c r="A77" i="14"/>
  <c r="A76" i="14"/>
  <c r="A75" i="14"/>
  <c r="A74" i="14"/>
  <c r="A73" i="14"/>
  <c r="A72" i="14"/>
  <c r="A71" i="14"/>
  <c r="A70" i="14"/>
  <c r="A69" i="14"/>
  <c r="A68" i="14"/>
  <c r="A67" i="14"/>
  <c r="A66" i="14"/>
  <c r="A65" i="14"/>
  <c r="A64" i="14"/>
  <c r="A63" i="14"/>
  <c r="A62" i="14"/>
  <c r="A61" i="14"/>
  <c r="A60" i="14"/>
  <c r="A59" i="14"/>
  <c r="A58" i="14"/>
  <c r="A57" i="14"/>
  <c r="A56" i="14"/>
  <c r="A55" i="14"/>
  <c r="A54" i="14"/>
  <c r="A53" i="14"/>
  <c r="A52" i="14"/>
  <c r="A51" i="14"/>
  <c r="A50" i="14"/>
  <c r="A49" i="14"/>
  <c r="A48" i="14"/>
  <c r="A47" i="14"/>
  <c r="A46" i="14"/>
  <c r="A45" i="14"/>
  <c r="A44" i="14"/>
  <c r="A43" i="14"/>
  <c r="A42" i="14"/>
  <c r="A41" i="14"/>
  <c r="A40" i="14"/>
  <c r="A39" i="14"/>
  <c r="A38" i="14"/>
  <c r="A37" i="14"/>
  <c r="A36" i="14"/>
  <c r="A35" i="14"/>
  <c r="A34" i="14"/>
  <c r="A33" i="14"/>
  <c r="A32" i="14"/>
  <c r="A31" i="14"/>
  <c r="A30" i="14"/>
  <c r="A29" i="14"/>
  <c r="A28" i="14"/>
  <c r="A27" i="14"/>
  <c r="A26" i="14"/>
  <c r="A25" i="14"/>
  <c r="A24" i="14"/>
  <c r="A23" i="14"/>
  <c r="A22" i="14"/>
  <c r="A21" i="14"/>
  <c r="A20" i="14"/>
  <c r="A19" i="14"/>
  <c r="A18" i="14"/>
  <c r="A17" i="14"/>
  <c r="A16" i="14"/>
  <c r="A15" i="14"/>
  <c r="A14" i="14"/>
  <c r="A13" i="14"/>
  <c r="A12" i="14"/>
  <c r="A11" i="14"/>
  <c r="A10" i="14"/>
  <c r="A9" i="14"/>
  <c r="A8" i="14"/>
  <c r="A7" i="14"/>
  <c r="A6" i="14"/>
  <c r="A5" i="14"/>
  <c r="A4" i="14"/>
  <c r="A3" i="14"/>
  <c r="D2" i="14"/>
  <c r="A2" i="14"/>
  <c r="D127" i="25"/>
  <c r="D126" i="25"/>
  <c r="D125" i="25"/>
  <c r="D124" i="25"/>
  <c r="D123" i="25"/>
  <c r="D122" i="25"/>
  <c r="F121" i="25"/>
  <c r="F122" i="25" s="1"/>
  <c r="F123" i="25" s="1"/>
  <c r="F124" i="25" s="1"/>
  <c r="F125" i="25" s="1"/>
  <c r="F126" i="25" s="1"/>
  <c r="F127" i="25" s="1"/>
  <c r="D121" i="25"/>
  <c r="D120" i="25"/>
  <c r="D119" i="25"/>
  <c r="D114" i="25"/>
  <c r="D113" i="25"/>
  <c r="D107" i="25"/>
  <c r="D106" i="25"/>
  <c r="D100" i="25"/>
  <c r="D99" i="25"/>
  <c r="D93" i="25"/>
  <c r="D92" i="25"/>
  <c r="D91" i="25"/>
  <c r="D90" i="25"/>
  <c r="D86" i="25"/>
  <c r="D85" i="25"/>
  <c r="D80" i="25"/>
  <c r="D79" i="25"/>
  <c r="D78" i="25"/>
  <c r="D72" i="25"/>
  <c r="D71" i="25"/>
  <c r="D65" i="25"/>
  <c r="D64" i="25"/>
  <c r="D58" i="25"/>
  <c r="D57" i="25"/>
  <c r="D51" i="25"/>
  <c r="D50" i="25"/>
  <c r="D44" i="25"/>
  <c r="D43" i="25"/>
  <c r="D37" i="25"/>
  <c r="D36" i="25"/>
  <c r="D30" i="25"/>
  <c r="D29" i="25"/>
  <c r="D23" i="25"/>
  <c r="D22" i="25"/>
  <c r="D16" i="25"/>
  <c r="D15" i="25"/>
  <c r="D10" i="25"/>
  <c r="D9" i="25"/>
  <c r="D8" i="25"/>
  <c r="G3" i="25"/>
  <c r="G4" i="25" s="1"/>
  <c r="G5" i="25" s="1"/>
  <c r="G6" i="25" s="1"/>
  <c r="G7" i="25" s="1"/>
  <c r="G8" i="25" s="1"/>
  <c r="C3" i="25"/>
  <c r="C4" i="25" s="1"/>
  <c r="B3" i="25"/>
  <c r="B4" i="25" s="1"/>
  <c r="F2" i="25"/>
  <c r="F9" i="25" s="1"/>
  <c r="E2" i="25"/>
  <c r="D2" i="25"/>
  <c r="A1" i="25"/>
  <c r="E3" i="11"/>
  <c r="E2" i="11"/>
  <c r="D16" i="11"/>
  <c r="D22" i="11"/>
  <c r="C4" i="11"/>
  <c r="C5" i="11" s="1"/>
  <c r="C6" i="11" s="1"/>
  <c r="C7" i="11" s="1"/>
  <c r="C8" i="11" s="1"/>
  <c r="C9" i="11" s="1"/>
  <c r="C10" i="11" s="1"/>
  <c r="C11" i="11" s="1"/>
  <c r="C12" i="11" s="1"/>
  <c r="C13" i="11" s="1"/>
  <c r="C14" i="11" s="1"/>
  <c r="C15" i="11" s="1"/>
  <c r="E15" i="11" s="1"/>
  <c r="C3" i="11"/>
  <c r="A5" i="13"/>
  <c r="A8" i="13" s="1"/>
  <c r="A11" i="13" s="1"/>
  <c r="A14" i="13" s="1"/>
  <c r="A22" i="13" s="1"/>
  <c r="A25" i="13" s="1"/>
  <c r="A28" i="13" s="1"/>
  <c r="A31" i="13" s="1"/>
  <c r="A34" i="13" s="1"/>
  <c r="A42" i="13" s="1"/>
  <c r="A45" i="13" s="1"/>
  <c r="A48" i="13" s="1"/>
  <c r="A51" i="13" s="1"/>
  <c r="H16" i="17" a="1"/>
  <c r="H16" i="17" s="1"/>
  <c r="H12" i="17" a="1"/>
  <c r="H12" i="17" s="1"/>
  <c r="H8" i="17" a="1"/>
  <c r="H8" i="17" s="1"/>
  <c r="I21" i="17" a="1"/>
  <c r="I21" i="17" s="1"/>
  <c r="J21" i="17" a="1"/>
  <c r="J21" i="17" s="1"/>
  <c r="K21" i="17" a="1"/>
  <c r="K21" i="17" s="1"/>
  <c r="L21" i="17" a="1"/>
  <c r="L21" i="17" s="1"/>
  <c r="I22" i="17" a="1"/>
  <c r="I22" i="17" s="1"/>
  <c r="J22" i="17" a="1"/>
  <c r="J22" i="17" s="1"/>
  <c r="K22" i="17" a="1"/>
  <c r="K22" i="17" s="1"/>
  <c r="L22" i="17" a="1"/>
  <c r="L22" i="17" s="1"/>
  <c r="I31" i="17" a="1"/>
  <c r="I31" i="17" s="1"/>
  <c r="J31" i="17" a="1"/>
  <c r="J31" i="17" s="1"/>
  <c r="K31" i="17" a="1"/>
  <c r="K31" i="17" s="1"/>
  <c r="L31" i="17" a="1"/>
  <c r="L31" i="17" s="1"/>
  <c r="I30" i="17" a="1"/>
  <c r="I30" i="17" s="1"/>
  <c r="J30" i="17" a="1"/>
  <c r="J30" i="17" s="1"/>
  <c r="K30" i="17" a="1"/>
  <c r="K30" i="17" s="1"/>
  <c r="L30" i="17" a="1"/>
  <c r="L30" i="17" s="1"/>
  <c r="I29" i="17" a="1"/>
  <c r="I29" i="17" s="1"/>
  <c r="J29" i="17" a="1"/>
  <c r="J29" i="17" s="1"/>
  <c r="K29" i="17" a="1"/>
  <c r="K29" i="17" s="1"/>
  <c r="L29" i="17" a="1"/>
  <c r="L29" i="17" s="1"/>
  <c r="I28" i="17" a="1"/>
  <c r="I28" i="17" s="1"/>
  <c r="J28" i="17" a="1"/>
  <c r="J28" i="17" s="1"/>
  <c r="K28" i="17" a="1"/>
  <c r="K28" i="17" s="1"/>
  <c r="L28" i="17" a="1"/>
  <c r="L28" i="17" s="1"/>
  <c r="I27" i="17" a="1"/>
  <c r="I27" i="17" s="1"/>
  <c r="J27" i="17" a="1"/>
  <c r="J27" i="17" s="1"/>
  <c r="K27" i="17" a="1"/>
  <c r="K27" i="17" s="1"/>
  <c r="L27" i="17" a="1"/>
  <c r="L27" i="17" s="1"/>
  <c r="I26" i="17" a="1"/>
  <c r="I26" i="17" s="1"/>
  <c r="J26" i="17" a="1"/>
  <c r="J26" i="17" s="1"/>
  <c r="K26" i="17" a="1"/>
  <c r="K26" i="17" s="1"/>
  <c r="L26" i="17" a="1"/>
  <c r="L26" i="17" s="1"/>
  <c r="I25" i="17" a="1"/>
  <c r="I25" i="17" s="1"/>
  <c r="J25" i="17" a="1"/>
  <c r="J25" i="17" s="1"/>
  <c r="K25" i="17" a="1"/>
  <c r="K25" i="17" s="1"/>
  <c r="L25" i="17" a="1"/>
  <c r="L25" i="17" s="1"/>
  <c r="I24" i="17" a="1"/>
  <c r="I24" i="17" s="1"/>
  <c r="J24" i="17" a="1"/>
  <c r="J24" i="17" s="1"/>
  <c r="K24" i="17" a="1"/>
  <c r="K24" i="17" s="1"/>
  <c r="L24" i="17" a="1"/>
  <c r="L24" i="17" s="1"/>
  <c r="I23" i="17" a="1"/>
  <c r="I23" i="17" s="1"/>
  <c r="J23" i="17" a="1"/>
  <c r="J23" i="17" s="1"/>
  <c r="K23" i="17" a="1"/>
  <c r="K23" i="17" s="1"/>
  <c r="L23" i="17" a="1"/>
  <c r="L23" i="17" s="1"/>
  <c r="H24" i="17" a="1"/>
  <c r="H24" i="17" s="1"/>
  <c r="H25" i="17" a="1"/>
  <c r="H25" i="17" s="1"/>
  <c r="H26" i="17" a="1"/>
  <c r="H26" i="17" s="1"/>
  <c r="H27" i="17" a="1"/>
  <c r="H27" i="17" s="1"/>
  <c r="H28" i="17" a="1"/>
  <c r="H28" i="17" s="1"/>
  <c r="H29" i="17" a="1"/>
  <c r="H29" i="17" s="1"/>
  <c r="H30" i="17" a="1"/>
  <c r="H30" i="17" s="1"/>
  <c r="H22" i="17" a="1"/>
  <c r="H22" i="17" s="1"/>
  <c r="H21" i="17" a="1"/>
  <c r="H21" i="17" s="1"/>
  <c r="L18" i="17" a="1"/>
  <c r="L18" i="17" s="1"/>
  <c r="L17" i="17" a="1"/>
  <c r="L17" i="17" s="1"/>
  <c r="L16" i="17" a="1"/>
  <c r="L16" i="17" s="1"/>
  <c r="L15" i="17" a="1"/>
  <c r="L15" i="17" s="1"/>
  <c r="L14" i="17" a="1"/>
  <c r="L14" i="17" s="1"/>
  <c r="L13" i="17" a="1"/>
  <c r="L13" i="17" s="1"/>
  <c r="L12" i="17" a="1"/>
  <c r="L12" i="17" s="1"/>
  <c r="L11" i="17" a="1"/>
  <c r="L11" i="17" s="1"/>
  <c r="L10" i="17" a="1"/>
  <c r="L10" i="17" s="1"/>
  <c r="L9" i="17" a="1"/>
  <c r="L9" i="17" s="1"/>
  <c r="L8" i="17" a="1"/>
  <c r="L8" i="17" s="1"/>
  <c r="L7" i="17" a="1"/>
  <c r="L7" i="17" s="1"/>
  <c r="L6" i="17" a="1"/>
  <c r="L6" i="17" s="1"/>
  <c r="L5" i="17" a="1"/>
  <c r="L5" i="17" s="1"/>
  <c r="L4" i="17" a="1"/>
  <c r="L4" i="17" s="1"/>
  <c r="L3" i="17" a="1"/>
  <c r="L3" i="17" s="1"/>
  <c r="L2" i="17" a="1"/>
  <c r="L2" i="17" s="1"/>
  <c r="I18" i="17" a="1"/>
  <c r="I18" i="17" s="1"/>
  <c r="J18" i="17" a="1"/>
  <c r="J18" i="17" s="1"/>
  <c r="K18" i="17" a="1"/>
  <c r="K18" i="17" s="1"/>
  <c r="I17" i="17" a="1"/>
  <c r="I17" i="17" s="1"/>
  <c r="J17" i="17" a="1"/>
  <c r="J17" i="17" s="1"/>
  <c r="K17" i="17" a="1"/>
  <c r="K17" i="17" s="1"/>
  <c r="I16" i="17" a="1"/>
  <c r="I16" i="17" s="1"/>
  <c r="J16" i="17" a="1"/>
  <c r="J16" i="17" s="1"/>
  <c r="K16" i="17" a="1"/>
  <c r="K16" i="17" s="1"/>
  <c r="I15" i="17" a="1"/>
  <c r="I15" i="17" s="1"/>
  <c r="J15" i="17" a="1"/>
  <c r="J15" i="17" s="1"/>
  <c r="K15" i="17" a="1"/>
  <c r="K15" i="17" s="1"/>
  <c r="I14" i="17" a="1"/>
  <c r="I14" i="17" s="1"/>
  <c r="J14" i="17" a="1"/>
  <c r="J14" i="17" s="1"/>
  <c r="K14" i="17" a="1"/>
  <c r="K14" i="17" s="1"/>
  <c r="I13" i="17" a="1"/>
  <c r="I13" i="17" s="1"/>
  <c r="J13" i="17" a="1"/>
  <c r="J13" i="17" s="1"/>
  <c r="K13" i="17" a="1"/>
  <c r="K13" i="17" s="1"/>
  <c r="I12" i="17" a="1"/>
  <c r="I12" i="17" s="1"/>
  <c r="J12" i="17" a="1"/>
  <c r="J12" i="17" s="1"/>
  <c r="K12" i="17" a="1"/>
  <c r="K12" i="17" s="1"/>
  <c r="I11" i="17" a="1"/>
  <c r="I11" i="17" s="1"/>
  <c r="J11" i="17" a="1"/>
  <c r="J11" i="17" s="1"/>
  <c r="K11" i="17" a="1"/>
  <c r="K11" i="17" s="1"/>
  <c r="I10" i="17" a="1"/>
  <c r="I10" i="17" s="1"/>
  <c r="J10" i="17" a="1"/>
  <c r="J10" i="17" s="1"/>
  <c r="K10" i="17" a="1"/>
  <c r="K10" i="17" s="1"/>
  <c r="I9" i="17" a="1"/>
  <c r="I9" i="17" s="1"/>
  <c r="J9" i="17" a="1"/>
  <c r="J9" i="17" s="1"/>
  <c r="K9" i="17" a="1"/>
  <c r="K9" i="17" s="1"/>
  <c r="I8" i="17" a="1"/>
  <c r="I8" i="17" s="1"/>
  <c r="J8" i="17" a="1"/>
  <c r="J8" i="17" s="1"/>
  <c r="K8" i="17" a="1"/>
  <c r="K8" i="17" s="1"/>
  <c r="I7" i="17" a="1"/>
  <c r="I7" i="17" s="1"/>
  <c r="J7" i="17" a="1"/>
  <c r="J7" i="17" s="1"/>
  <c r="K7" i="17" a="1"/>
  <c r="K7" i="17" s="1"/>
  <c r="I6" i="17" a="1"/>
  <c r="I6" i="17" s="1"/>
  <c r="J6" i="17" a="1"/>
  <c r="J6" i="17" s="1"/>
  <c r="K6" i="17" a="1"/>
  <c r="K6" i="17" s="1"/>
  <c r="K5" i="17" a="1"/>
  <c r="K5" i="17" s="1"/>
  <c r="I4" i="17" a="1"/>
  <c r="I4" i="17" s="1"/>
  <c r="J4" i="17" a="1"/>
  <c r="J4" i="17" s="1"/>
  <c r="K4" i="17" a="1"/>
  <c r="K4" i="17" s="1"/>
  <c r="J3" i="17" a="1"/>
  <c r="J3" i="17" s="1"/>
  <c r="K3" i="17" a="1"/>
  <c r="K3" i="17" s="1"/>
  <c r="H3" i="17" a="1"/>
  <c r="H3" i="17" s="1"/>
  <c r="H5" i="17" a="1"/>
  <c r="H5" i="17" s="1"/>
  <c r="H6" i="17" a="1"/>
  <c r="H6" i="17" s="1"/>
  <c r="H7" i="17" a="1"/>
  <c r="H7" i="17" s="1"/>
  <c r="H9" i="17" a="1"/>
  <c r="H9" i="17" s="1"/>
  <c r="H11" i="17" a="1"/>
  <c r="H11" i="17" s="1"/>
  <c r="H13" i="17" a="1"/>
  <c r="H13" i="17" s="1"/>
  <c r="H14" i="17" a="1"/>
  <c r="H14" i="17" s="1"/>
  <c r="H15" i="17" a="1"/>
  <c r="H15" i="17" s="1"/>
  <c r="H17" i="17" a="1"/>
  <c r="H17" i="17" s="1"/>
  <c r="H18" i="17" a="1"/>
  <c r="H18" i="17" s="1"/>
  <c r="I2" i="17" a="1"/>
  <c r="I2" i="17" s="1"/>
  <c r="J2" i="17" a="1"/>
  <c r="J2" i="17" s="1"/>
  <c r="K2" i="17" a="1"/>
  <c r="K2" i="17" s="1"/>
  <c r="H2" i="17" a="1"/>
  <c r="H2" i="17" s="1"/>
  <c r="I31" i="16" a="1"/>
  <c r="I31" i="16" s="1"/>
  <c r="J31" i="16" a="1"/>
  <c r="J31" i="16" s="1"/>
  <c r="K31" i="16" a="1"/>
  <c r="K31" i="16" s="1"/>
  <c r="L31" i="16" a="1"/>
  <c r="L31" i="16" s="1"/>
  <c r="I30" i="16" a="1"/>
  <c r="I30" i="16" s="1"/>
  <c r="J30" i="16" a="1"/>
  <c r="J30" i="16" s="1"/>
  <c r="K30" i="16" a="1"/>
  <c r="K30" i="16" s="1"/>
  <c r="L30" i="16" a="1"/>
  <c r="L30" i="16" s="1"/>
  <c r="I29" i="16" a="1"/>
  <c r="I29" i="16" s="1"/>
  <c r="J29" i="16" a="1"/>
  <c r="J29" i="16" s="1"/>
  <c r="K29" i="16" a="1"/>
  <c r="K29" i="16" s="1"/>
  <c r="L29" i="16" a="1"/>
  <c r="L29" i="16" s="1"/>
  <c r="I28" i="16" a="1"/>
  <c r="I28" i="16" s="1"/>
  <c r="J28" i="16" a="1"/>
  <c r="J28" i="16" s="1"/>
  <c r="K28" i="16" a="1"/>
  <c r="K28" i="16" s="1"/>
  <c r="L28" i="16" a="1"/>
  <c r="L28" i="16" s="1"/>
  <c r="I27" i="16" a="1"/>
  <c r="I27" i="16" s="1"/>
  <c r="J27" i="16" a="1"/>
  <c r="J27" i="16" s="1"/>
  <c r="K27" i="16" a="1"/>
  <c r="K27" i="16" s="1"/>
  <c r="L27" i="16" a="1"/>
  <c r="L27" i="16" s="1"/>
  <c r="I26" i="16" a="1"/>
  <c r="I26" i="16" s="1"/>
  <c r="J26" i="16" a="1"/>
  <c r="J26" i="16" s="1"/>
  <c r="K26" i="16" a="1"/>
  <c r="K26" i="16" s="1"/>
  <c r="L26" i="16" a="1"/>
  <c r="L26" i="16" s="1"/>
  <c r="I25" i="16" a="1"/>
  <c r="I25" i="16" s="1"/>
  <c r="J25" i="16" a="1"/>
  <c r="J25" i="16" s="1"/>
  <c r="K25" i="16" a="1"/>
  <c r="K25" i="16" s="1"/>
  <c r="L25" i="16" a="1"/>
  <c r="L25" i="16" s="1"/>
  <c r="I24" i="16" a="1"/>
  <c r="I24" i="16" s="1"/>
  <c r="J24" i="16" a="1"/>
  <c r="J24" i="16" s="1"/>
  <c r="K24" i="16" a="1"/>
  <c r="K24" i="16" s="1"/>
  <c r="L24" i="16" a="1"/>
  <c r="L24" i="16" s="1"/>
  <c r="I23" i="16" a="1"/>
  <c r="I23" i="16" s="1"/>
  <c r="J23" i="16" a="1"/>
  <c r="J23" i="16" s="1"/>
  <c r="K23" i="16" a="1"/>
  <c r="K23" i="16" s="1"/>
  <c r="L23" i="16" a="1"/>
  <c r="L23" i="16" s="1"/>
  <c r="I22" i="16" a="1"/>
  <c r="I22" i="16" s="1"/>
  <c r="J22" i="16" a="1"/>
  <c r="J22" i="16" s="1"/>
  <c r="K22" i="16" a="1"/>
  <c r="K22" i="16" s="1"/>
  <c r="L22" i="16" a="1"/>
  <c r="L22" i="16" s="1"/>
  <c r="H22" i="16" a="1"/>
  <c r="H22" i="16" s="1"/>
  <c r="H23" i="16" a="1"/>
  <c r="H23" i="16" s="1"/>
  <c r="H24" i="16" a="1"/>
  <c r="H24" i="16" s="1"/>
  <c r="H25" i="16" a="1"/>
  <c r="H25" i="16" s="1"/>
  <c r="H26" i="16" a="1"/>
  <c r="H26" i="16" s="1"/>
  <c r="H27" i="16" a="1"/>
  <c r="H27" i="16" s="1"/>
  <c r="H28" i="16" a="1"/>
  <c r="H28" i="16" s="1"/>
  <c r="H29" i="16" a="1"/>
  <c r="H29" i="16" s="1"/>
  <c r="H30" i="16" a="1"/>
  <c r="H30" i="16" s="1"/>
  <c r="H31" i="16" a="1"/>
  <c r="H31" i="16" s="1"/>
  <c r="I21" i="16" a="1"/>
  <c r="I21" i="16" s="1"/>
  <c r="J21" i="16" a="1"/>
  <c r="J21" i="16" s="1"/>
  <c r="K21" i="16" a="1"/>
  <c r="K21" i="16" s="1"/>
  <c r="L21" i="16" a="1"/>
  <c r="L21" i="16" s="1"/>
  <c r="H21" i="16" a="1"/>
  <c r="H21" i="16" s="1"/>
  <c r="L18" i="16" a="1"/>
  <c r="L18" i="16" s="1"/>
  <c r="L17" i="16" a="1"/>
  <c r="L17" i="16" s="1"/>
  <c r="L16" i="16" a="1"/>
  <c r="L16" i="16" s="1"/>
  <c r="L15" i="16" a="1"/>
  <c r="L15" i="16" s="1"/>
  <c r="L14" i="16" a="1"/>
  <c r="L14" i="16" s="1"/>
  <c r="L13" i="16" a="1"/>
  <c r="L13" i="16" s="1"/>
  <c r="L12" i="16" a="1"/>
  <c r="L12" i="16" s="1"/>
  <c r="L11" i="16" a="1"/>
  <c r="L11" i="16" s="1"/>
  <c r="L10" i="16" a="1"/>
  <c r="L10" i="16" s="1"/>
  <c r="L9" i="16" a="1"/>
  <c r="L9" i="16" s="1"/>
  <c r="L8" i="16" a="1"/>
  <c r="L8" i="16" s="1"/>
  <c r="L7" i="16" a="1"/>
  <c r="L7" i="16" s="1"/>
  <c r="L6" i="16" a="1"/>
  <c r="L6" i="16" s="1"/>
  <c r="L5" i="16" a="1"/>
  <c r="L5" i="16" s="1"/>
  <c r="L4" i="16" a="1"/>
  <c r="L4" i="16" s="1"/>
  <c r="L3" i="16" a="1"/>
  <c r="L3" i="16" s="1"/>
  <c r="L2" i="16" a="1"/>
  <c r="L2" i="16" s="1"/>
  <c r="I18" i="16" a="1"/>
  <c r="I18" i="16" s="1"/>
  <c r="J18" i="16" a="1"/>
  <c r="J18" i="16" s="1"/>
  <c r="K18" i="16" a="1"/>
  <c r="K18" i="16" s="1"/>
  <c r="I17" i="16" a="1"/>
  <c r="I17" i="16" s="1"/>
  <c r="J17" i="16" a="1"/>
  <c r="J17" i="16" s="1"/>
  <c r="K17" i="16" a="1"/>
  <c r="K17" i="16" s="1"/>
  <c r="I16" i="16" a="1"/>
  <c r="I16" i="16" s="1"/>
  <c r="J16" i="16" a="1"/>
  <c r="J16" i="16" s="1"/>
  <c r="K16" i="16" a="1"/>
  <c r="K16" i="16" s="1"/>
  <c r="I15" i="16" a="1"/>
  <c r="I15" i="16" s="1"/>
  <c r="J15" i="16" a="1"/>
  <c r="J15" i="16" s="1"/>
  <c r="K15" i="16" a="1"/>
  <c r="K15" i="16" s="1"/>
  <c r="I14" i="16" a="1"/>
  <c r="I14" i="16" s="1"/>
  <c r="J14" i="16" a="1"/>
  <c r="J14" i="16" s="1"/>
  <c r="K14" i="16" a="1"/>
  <c r="K14" i="16" s="1"/>
  <c r="I13" i="16" a="1"/>
  <c r="I13" i="16" s="1"/>
  <c r="J13" i="16" a="1"/>
  <c r="J13" i="16" s="1"/>
  <c r="K13" i="16" a="1"/>
  <c r="K13" i="16" s="1"/>
  <c r="I12" i="16" a="1"/>
  <c r="I12" i="16" s="1"/>
  <c r="J12" i="16" a="1"/>
  <c r="J12" i="16" s="1"/>
  <c r="K12" i="16" a="1"/>
  <c r="K12" i="16" s="1"/>
  <c r="I11" i="16" a="1"/>
  <c r="I11" i="16" s="1"/>
  <c r="J11" i="16" a="1"/>
  <c r="J11" i="16" s="1"/>
  <c r="K11" i="16" a="1"/>
  <c r="K11" i="16" s="1"/>
  <c r="I10" i="16" a="1"/>
  <c r="I10" i="16" s="1"/>
  <c r="J10" i="16" a="1"/>
  <c r="J10" i="16" s="1"/>
  <c r="K10" i="16" a="1"/>
  <c r="K10" i="16" s="1"/>
  <c r="I9" i="16" a="1"/>
  <c r="I9" i="16" s="1"/>
  <c r="J9" i="16" a="1"/>
  <c r="J9" i="16" s="1"/>
  <c r="K9" i="16" a="1"/>
  <c r="K9" i="16" s="1"/>
  <c r="I8" i="16" a="1"/>
  <c r="I8" i="16" s="1"/>
  <c r="J8" i="16" a="1"/>
  <c r="J8" i="16" s="1"/>
  <c r="K8" i="16" a="1"/>
  <c r="K8" i="16" s="1"/>
  <c r="I7" i="16" a="1"/>
  <c r="I7" i="16" s="1"/>
  <c r="J7" i="16" a="1"/>
  <c r="J7" i="16" s="1"/>
  <c r="K7" i="16" a="1"/>
  <c r="K7" i="16" s="1"/>
  <c r="I6" i="16" a="1"/>
  <c r="I6" i="16" s="1"/>
  <c r="J6" i="16" a="1"/>
  <c r="J6" i="16" s="1"/>
  <c r="K6" i="16" a="1"/>
  <c r="K6" i="16" s="1"/>
  <c r="I5" i="16" a="1"/>
  <c r="I5" i="16" s="1"/>
  <c r="J5" i="16" a="1"/>
  <c r="J5" i="16" s="1"/>
  <c r="K5" i="16" a="1"/>
  <c r="K5" i="16" s="1"/>
  <c r="I4" i="16" a="1"/>
  <c r="I4" i="16" s="1"/>
  <c r="J4" i="16" a="1"/>
  <c r="J4" i="16" s="1"/>
  <c r="K4" i="16" a="1"/>
  <c r="K4" i="16" s="1"/>
  <c r="H4" i="16" a="1"/>
  <c r="H4" i="16" s="1"/>
  <c r="H5" i="16" a="1"/>
  <c r="H5" i="16" s="1"/>
  <c r="H6" i="16" a="1"/>
  <c r="H6" i="16" s="1"/>
  <c r="H7" i="16" a="1"/>
  <c r="H7" i="16" s="1"/>
  <c r="H8" i="16" a="1"/>
  <c r="H8" i="16" s="1"/>
  <c r="H9" i="16" a="1"/>
  <c r="H9" i="16" s="1"/>
  <c r="H10" i="16" a="1"/>
  <c r="H10" i="16" s="1"/>
  <c r="H11" i="16" a="1"/>
  <c r="H11" i="16" s="1"/>
  <c r="H12" i="16" a="1"/>
  <c r="H12" i="16" s="1"/>
  <c r="H13" i="16" a="1"/>
  <c r="H13" i="16" s="1"/>
  <c r="H14" i="16" a="1"/>
  <c r="H14" i="16" s="1"/>
  <c r="H15" i="16" a="1"/>
  <c r="H15" i="16" s="1"/>
  <c r="H16" i="16" a="1"/>
  <c r="H16" i="16" s="1"/>
  <c r="H17" i="16" a="1"/>
  <c r="H17" i="16" s="1"/>
  <c r="H18" i="16" a="1"/>
  <c r="H18" i="16" s="1"/>
  <c r="I3" i="16" a="1"/>
  <c r="I3" i="16" s="1"/>
  <c r="J3" i="16" a="1"/>
  <c r="J3" i="16" s="1"/>
  <c r="K3" i="16" a="1"/>
  <c r="K3" i="16" s="1"/>
  <c r="H3" i="16" a="1"/>
  <c r="H3" i="16" s="1"/>
  <c r="I2" i="16" a="1"/>
  <c r="I2" i="16" s="1"/>
  <c r="J2" i="16" a="1"/>
  <c r="J2" i="16" s="1"/>
  <c r="K2" i="16" a="1"/>
  <c r="K2" i="16" s="1"/>
  <c r="H2" i="16" a="1"/>
  <c r="H2" i="16" s="1"/>
  <c r="G19" i="13"/>
  <c r="D2" i="27" l="1"/>
  <c r="D3" i="27"/>
  <c r="D2" i="28"/>
  <c r="H31" i="17" a="1"/>
  <c r="H31" i="17" s="1"/>
  <c r="M31" i="17" s="1"/>
  <c r="H23" i="17" a="1"/>
  <c r="H23" i="17" s="1"/>
  <c r="M23" i="17" s="1"/>
  <c r="D5" i="28"/>
  <c r="D8" i="28"/>
  <c r="B5" i="28"/>
  <c r="C5" i="28" s="1"/>
  <c r="A11" i="28"/>
  <c r="C1" i="28"/>
  <c r="D14" i="28" s="1"/>
  <c r="E9" i="11"/>
  <c r="E10" i="11"/>
  <c r="E4" i="11"/>
  <c r="E12" i="11"/>
  <c r="E11" i="11"/>
  <c r="E5" i="11"/>
  <c r="E13" i="11"/>
  <c r="E6" i="11"/>
  <c r="E14" i="11"/>
  <c r="C16" i="11"/>
  <c r="E7" i="11"/>
  <c r="E8" i="11"/>
  <c r="F3" i="25"/>
  <c r="F4" i="25" s="1"/>
  <c r="F5" i="25" s="1"/>
  <c r="F6" i="25" s="1"/>
  <c r="F7" i="25" s="1"/>
  <c r="F8" i="25" s="1"/>
  <c r="G9" i="25"/>
  <c r="F10" i="25"/>
  <c r="F11" i="25" s="1"/>
  <c r="F12" i="25" s="1"/>
  <c r="F13" i="25" s="1"/>
  <c r="F14" i="25" s="1"/>
  <c r="F15" i="25" s="1"/>
  <c r="F16" i="25"/>
  <c r="B5" i="25"/>
  <c r="D4" i="25"/>
  <c r="C5" i="25"/>
  <c r="E4" i="25"/>
  <c r="D3" i="25"/>
  <c r="E3" i="25"/>
  <c r="A54" i="13"/>
  <c r="A62" i="13" s="1"/>
  <c r="A65" i="13" s="1"/>
  <c r="A68" i="13" s="1"/>
  <c r="M10" i="17"/>
  <c r="M17" i="17"/>
  <c r="M9" i="17"/>
  <c r="M14" i="17"/>
  <c r="M12" i="17"/>
  <c r="M6" i="17"/>
  <c r="M16" i="17"/>
  <c r="M8" i="17"/>
  <c r="M15" i="17"/>
  <c r="M7" i="17"/>
  <c r="M5" i="17"/>
  <c r="M4" i="17"/>
  <c r="M13" i="17"/>
  <c r="M11" i="17"/>
  <c r="M3" i="17"/>
  <c r="M27" i="17"/>
  <c r="M22" i="17"/>
  <c r="M2" i="17"/>
  <c r="D15" i="28" s="1"/>
  <c r="M30" i="17"/>
  <c r="M18" i="17"/>
  <c r="M28" i="17"/>
  <c r="M26" i="17"/>
  <c r="M24" i="17"/>
  <c r="M21" i="17"/>
  <c r="M25" i="17"/>
  <c r="M29" i="17"/>
  <c r="M14" i="16"/>
  <c r="M11" i="16"/>
  <c r="M15" i="16"/>
  <c r="M21" i="16"/>
  <c r="M22" i="16"/>
  <c r="M24" i="16"/>
  <c r="M26" i="16"/>
  <c r="M28" i="16"/>
  <c r="M23" i="16"/>
  <c r="M25" i="16"/>
  <c r="M27" i="16"/>
  <c r="M29" i="16"/>
  <c r="M30" i="16"/>
  <c r="M31" i="16"/>
  <c r="M7" i="16"/>
  <c r="M6" i="16"/>
  <c r="M2" i="16"/>
  <c r="D16" i="28" s="1"/>
  <c r="M10" i="16"/>
  <c r="M13" i="16"/>
  <c r="M5" i="16"/>
  <c r="M3" i="16"/>
  <c r="M12" i="16"/>
  <c r="M4" i="16"/>
  <c r="M9" i="16"/>
  <c r="M16" i="16"/>
  <c r="M8" i="16"/>
  <c r="M17" i="16"/>
  <c r="M18" i="16"/>
  <c r="F121" i="11"/>
  <c r="D127" i="11"/>
  <c r="D121" i="11"/>
  <c r="D120" i="11"/>
  <c r="D114" i="11"/>
  <c r="D113" i="11"/>
  <c r="D107" i="11"/>
  <c r="D106" i="11"/>
  <c r="D100" i="11"/>
  <c r="D99" i="11"/>
  <c r="D93" i="11"/>
  <c r="D92" i="11"/>
  <c r="D86" i="11"/>
  <c r="D85" i="11"/>
  <c r="D79" i="11"/>
  <c r="D78" i="11"/>
  <c r="D72" i="11"/>
  <c r="D71" i="11"/>
  <c r="D65" i="11"/>
  <c r="D64" i="11"/>
  <c r="D58" i="11"/>
  <c r="D57" i="11"/>
  <c r="D51" i="11"/>
  <c r="D50" i="11"/>
  <c r="D44" i="11"/>
  <c r="D43" i="11"/>
  <c r="D37" i="11"/>
  <c r="D36" i="11"/>
  <c r="D30" i="11"/>
  <c r="D29" i="11"/>
  <c r="D23" i="11"/>
  <c r="F2" i="11"/>
  <c r="F9" i="11" s="1"/>
  <c r="A1" i="11"/>
  <c r="A19" i="28" l="1"/>
  <c r="D11" i="28"/>
  <c r="F16" i="11"/>
  <c r="F17" i="11" s="1"/>
  <c r="F18" i="11" s="1"/>
  <c r="F19" i="11" s="1"/>
  <c r="F20" i="11" s="1"/>
  <c r="F21" i="11" s="1"/>
  <c r="F22" i="11" s="1"/>
  <c r="E16" i="11"/>
  <c r="C17" i="11"/>
  <c r="C6" i="25"/>
  <c r="E5" i="25"/>
  <c r="D5" i="25"/>
  <c r="B6" i="25"/>
  <c r="F17" i="25"/>
  <c r="F18" i="25" s="1"/>
  <c r="F19" i="25" s="1"/>
  <c r="F20" i="25" s="1"/>
  <c r="F21" i="25" s="1"/>
  <c r="F22" i="25" s="1"/>
  <c r="F23" i="25"/>
  <c r="G10" i="25"/>
  <c r="A71" i="13"/>
  <c r="F3" i="11"/>
  <c r="F10" i="11"/>
  <c r="D123" i="11"/>
  <c r="D122" i="11"/>
  <c r="D80" i="11"/>
  <c r="H73" i="14"/>
  <c r="H72" i="14"/>
  <c r="H71" i="14"/>
  <c r="H70" i="14"/>
  <c r="H69" i="14"/>
  <c r="H81" i="14"/>
  <c r="H80" i="14"/>
  <c r="H79" i="14"/>
  <c r="H78" i="14"/>
  <c r="H77" i="14"/>
  <c r="H76" i="14"/>
  <c r="H75" i="14"/>
  <c r="H74" i="14"/>
  <c r="H68" i="14"/>
  <c r="H67" i="14"/>
  <c r="H66" i="14"/>
  <c r="H65" i="14"/>
  <c r="H64" i="14"/>
  <c r="H63" i="14"/>
  <c r="H62" i="14"/>
  <c r="H61" i="14"/>
  <c r="H60" i="14"/>
  <c r="H59" i="14"/>
  <c r="H58" i="14"/>
  <c r="H57" i="14"/>
  <c r="H56" i="14"/>
  <c r="H55" i="14"/>
  <c r="H54" i="14"/>
  <c r="H53" i="14"/>
  <c r="H52" i="14"/>
  <c r="H51" i="14"/>
  <c r="H50" i="14"/>
  <c r="H49" i="14"/>
  <c r="H48" i="14"/>
  <c r="H47" i="14"/>
  <c r="H46" i="14"/>
  <c r="H45" i="14"/>
  <c r="H44" i="14"/>
  <c r="H43" i="14"/>
  <c r="H42" i="14"/>
  <c r="H41" i="14"/>
  <c r="H40" i="14"/>
  <c r="B8" i="28" l="1"/>
  <c r="C8" i="28" s="1"/>
  <c r="D4" i="27"/>
  <c r="D19" i="28"/>
  <c r="B18" i="28"/>
  <c r="F4" i="11"/>
  <c r="F5" i="11" s="1"/>
  <c r="F6" i="11" s="1"/>
  <c r="F7" i="11" s="1"/>
  <c r="F8" i="11" s="1"/>
  <c r="B1" i="13"/>
  <c r="F23" i="11"/>
  <c r="F30" i="11" s="1"/>
  <c r="F37" i="11" s="1"/>
  <c r="F44" i="11" s="1"/>
  <c r="F51" i="11" s="1"/>
  <c r="F58" i="11" s="1"/>
  <c r="F65" i="11" s="1"/>
  <c r="F72" i="11" s="1"/>
  <c r="F79" i="11" s="1"/>
  <c r="F86" i="11" s="1"/>
  <c r="F93" i="11" s="1"/>
  <c r="F100" i="11" s="1"/>
  <c r="F107" i="11" s="1"/>
  <c r="F114" i="11" s="1"/>
  <c r="C18" i="11"/>
  <c r="E17" i="11"/>
  <c r="B41" i="13"/>
  <c r="F11" i="11"/>
  <c r="F12" i="11" s="1"/>
  <c r="F13" i="11" s="1"/>
  <c r="F14" i="11" s="1"/>
  <c r="F15" i="11" s="1"/>
  <c r="B21" i="13"/>
  <c r="G11" i="25"/>
  <c r="F30" i="25"/>
  <c r="F24" i="25"/>
  <c r="F25" i="25" s="1"/>
  <c r="F26" i="25" s="1"/>
  <c r="F27" i="25" s="1"/>
  <c r="F28" i="25" s="1"/>
  <c r="F29" i="25" s="1"/>
  <c r="D6" i="25"/>
  <c r="B11" i="28" s="1"/>
  <c r="C11" i="28" s="1"/>
  <c r="B7" i="25"/>
  <c r="E6" i="25"/>
  <c r="C7" i="25"/>
  <c r="A74" i="13"/>
  <c r="A82" i="13" s="1"/>
  <c r="A85" i="13" s="1"/>
  <c r="A88" i="13" s="1"/>
  <c r="A91" i="13" s="1"/>
  <c r="F24" i="11"/>
  <c r="F25" i="11" s="1"/>
  <c r="F26" i="11" s="1"/>
  <c r="F27" i="11" s="1"/>
  <c r="F28" i="11" s="1"/>
  <c r="F29" i="11" s="1"/>
  <c r="D124" i="11"/>
  <c r="C4" i="27" l="1"/>
  <c r="G12" i="25"/>
  <c r="B19" i="28"/>
  <c r="C19" i="28" s="1"/>
  <c r="A22" i="28"/>
  <c r="D59" i="13"/>
  <c r="C41" i="13"/>
  <c r="D57" i="13" s="1"/>
  <c r="D58" i="13"/>
  <c r="C19" i="11"/>
  <c r="E18" i="11"/>
  <c r="E7" i="25"/>
  <c r="C8" i="25"/>
  <c r="D7" i="25"/>
  <c r="B8" i="25"/>
  <c r="B9" i="25" s="1"/>
  <c r="B10" i="25" s="1"/>
  <c r="B11" i="25" s="1"/>
  <c r="F37" i="25"/>
  <c r="F31" i="25"/>
  <c r="F32" i="25" s="1"/>
  <c r="F33" i="25" s="1"/>
  <c r="F34" i="25" s="1"/>
  <c r="F35" i="25" s="1"/>
  <c r="F36" i="25" s="1"/>
  <c r="A94" i="13"/>
  <c r="A102" i="13" s="1"/>
  <c r="A105" i="13" s="1"/>
  <c r="A108" i="13" s="1"/>
  <c r="A111" i="13" s="1"/>
  <c r="A114" i="13" s="1"/>
  <c r="A122" i="13" s="1"/>
  <c r="A125" i="13" s="1"/>
  <c r="A128" i="13" s="1"/>
  <c r="A131" i="13" s="1"/>
  <c r="A134" i="13" s="1"/>
  <c r="A142" i="13" s="1"/>
  <c r="A145" i="13" s="1"/>
  <c r="A148" i="13" s="1"/>
  <c r="A151" i="13" s="1"/>
  <c r="A154" i="13" s="1"/>
  <c r="A162" i="13" s="1"/>
  <c r="A165" i="13" s="1"/>
  <c r="A168" i="13" s="1"/>
  <c r="A171" i="13" s="1"/>
  <c r="A174" i="13" s="1"/>
  <c r="A182" i="13" s="1"/>
  <c r="A185" i="13" s="1"/>
  <c r="A188" i="13" s="1"/>
  <c r="A191" i="13" s="1"/>
  <c r="A194" i="13" s="1"/>
  <c r="A202" i="13" s="1"/>
  <c r="A205" i="13" s="1"/>
  <c r="A208" i="13" s="1"/>
  <c r="A211" i="13" s="1"/>
  <c r="A214" i="13" s="1"/>
  <c r="A222" i="13" s="1"/>
  <c r="A225" i="13" s="1"/>
  <c r="A228" i="13" s="1"/>
  <c r="A231" i="13" s="1"/>
  <c r="A234" i="13" s="1"/>
  <c r="A242" i="13" s="1"/>
  <c r="A245" i="13" s="1"/>
  <c r="A248" i="13" s="1"/>
  <c r="A251" i="13" s="1"/>
  <c r="A254" i="13" s="1"/>
  <c r="A262" i="13" s="1"/>
  <c r="A265" i="13" s="1"/>
  <c r="A268" i="13" s="1"/>
  <c r="A271" i="13" s="1"/>
  <c r="A274" i="13" s="1"/>
  <c r="A282" i="13" s="1"/>
  <c r="A285" i="13" s="1"/>
  <c r="A288" i="13" s="1"/>
  <c r="A291" i="13" s="1"/>
  <c r="A294" i="13" s="1"/>
  <c r="A302" i="13" s="1"/>
  <c r="A305" i="13" s="1"/>
  <c r="A308" i="13" s="1"/>
  <c r="A311" i="13" s="1"/>
  <c r="A314" i="13" s="1"/>
  <c r="A322" i="13" s="1"/>
  <c r="A325" i="13" s="1"/>
  <c r="A328" i="13" s="1"/>
  <c r="A331" i="13" s="1"/>
  <c r="A334" i="13" s="1"/>
  <c r="F31" i="11"/>
  <c r="F32" i="11" s="1"/>
  <c r="F33" i="11" s="1"/>
  <c r="F34" i="11" s="1"/>
  <c r="F35" i="11" s="1"/>
  <c r="F36" i="11" s="1"/>
  <c r="D125" i="11"/>
  <c r="D90" i="11"/>
  <c r="E60" i="16"/>
  <c r="E59" i="16"/>
  <c r="E58" i="16"/>
  <c r="E57" i="16"/>
  <c r="E56" i="16"/>
  <c r="E55" i="16"/>
  <c r="E54" i="16"/>
  <c r="E53" i="16"/>
  <c r="E52" i="16"/>
  <c r="E51" i="16"/>
  <c r="E50" i="16"/>
  <c r="E49" i="16"/>
  <c r="E48" i="16"/>
  <c r="E47" i="16"/>
  <c r="E46" i="16"/>
  <c r="E45" i="16"/>
  <c r="E44" i="16"/>
  <c r="E43" i="16"/>
  <c r="E42" i="16"/>
  <c r="E41" i="16"/>
  <c r="E40" i="16"/>
  <c r="E39" i="16"/>
  <c r="E38" i="16"/>
  <c r="E37" i="16"/>
  <c r="E36" i="16"/>
  <c r="E35" i="16"/>
  <c r="E34" i="16"/>
  <c r="E33" i="16"/>
  <c r="E32" i="16"/>
  <c r="E31" i="16"/>
  <c r="E30" i="16"/>
  <c r="E29" i="16"/>
  <c r="E28" i="16"/>
  <c r="E27" i="16"/>
  <c r="E26" i="16"/>
  <c r="E25" i="16"/>
  <c r="E24" i="16"/>
  <c r="E23" i="16"/>
  <c r="E22" i="16"/>
  <c r="E21" i="16"/>
  <c r="E20" i="16"/>
  <c r="E19" i="16"/>
  <c r="E18" i="16"/>
  <c r="E17" i="16"/>
  <c r="E16" i="16"/>
  <c r="E15" i="16"/>
  <c r="E14" i="16"/>
  <c r="E13" i="16"/>
  <c r="E12" i="16"/>
  <c r="E11" i="16"/>
  <c r="E10" i="16"/>
  <c r="E9" i="16"/>
  <c r="E8" i="16"/>
  <c r="E7" i="16"/>
  <c r="E6" i="16"/>
  <c r="E5" i="16"/>
  <c r="E4" i="16"/>
  <c r="E3" i="16"/>
  <c r="E2" i="16"/>
  <c r="G13" i="25" l="1"/>
  <c r="D22" i="28"/>
  <c r="B22" i="28"/>
  <c r="C22" i="28" s="1"/>
  <c r="D33" i="28"/>
  <c r="D32" i="28"/>
  <c r="C18" i="28"/>
  <c r="D31" i="28" s="1"/>
  <c r="A25" i="28"/>
  <c r="C20" i="11"/>
  <c r="E19" i="11"/>
  <c r="F38" i="25"/>
  <c r="F39" i="25" s="1"/>
  <c r="F40" i="25" s="1"/>
  <c r="F41" i="25" s="1"/>
  <c r="F42" i="25" s="1"/>
  <c r="F43" i="25" s="1"/>
  <c r="F44" i="25"/>
  <c r="B12" i="25"/>
  <c r="D11" i="25"/>
  <c r="E8" i="25"/>
  <c r="C9" i="25"/>
  <c r="F38" i="11"/>
  <c r="F39" i="11" s="1"/>
  <c r="F40" i="11" s="1"/>
  <c r="F41" i="11" s="1"/>
  <c r="F42" i="11" s="1"/>
  <c r="F43" i="11" s="1"/>
  <c r="D126" i="11"/>
  <c r="D91" i="11"/>
  <c r="H39" i="14"/>
  <c r="H38" i="14"/>
  <c r="H37" i="14"/>
  <c r="H36" i="14"/>
  <c r="H35" i="14"/>
  <c r="H34" i="14"/>
  <c r="H33" i="14"/>
  <c r="H32" i="14"/>
  <c r="H31" i="14"/>
  <c r="H30" i="14"/>
  <c r="H29" i="14"/>
  <c r="H28" i="14"/>
  <c r="H27" i="14"/>
  <c r="H26" i="14"/>
  <c r="H25" i="14"/>
  <c r="H24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H6" i="14"/>
  <c r="H5" i="14"/>
  <c r="H4" i="14"/>
  <c r="H3" i="14"/>
  <c r="D5" i="27" l="1"/>
  <c r="C5" i="27"/>
  <c r="G14" i="25"/>
  <c r="G15" i="25" s="1"/>
  <c r="G16" i="25" s="1"/>
  <c r="G17" i="25" s="1"/>
  <c r="D25" i="28"/>
  <c r="A28" i="28"/>
  <c r="A36" i="28" s="1"/>
  <c r="C21" i="11"/>
  <c r="E20" i="11"/>
  <c r="E9" i="25"/>
  <c r="C10" i="25"/>
  <c r="B13" i="25"/>
  <c r="D12" i="25"/>
  <c r="F45" i="25"/>
  <c r="F46" i="25" s="1"/>
  <c r="F47" i="25" s="1"/>
  <c r="F48" i="25" s="1"/>
  <c r="F49" i="25" s="1"/>
  <c r="F50" i="25" s="1"/>
  <c r="F51" i="25"/>
  <c r="F45" i="11"/>
  <c r="F46" i="11" s="1"/>
  <c r="F47" i="11" s="1"/>
  <c r="F48" i="11" s="1"/>
  <c r="F49" i="11" s="1"/>
  <c r="F50" i="11" s="1"/>
  <c r="H2" i="14"/>
  <c r="B25" i="28" l="1"/>
  <c r="C25" i="28" s="1"/>
  <c r="D6" i="27"/>
  <c r="C6" i="27"/>
  <c r="G18" i="25"/>
  <c r="B28" i="28"/>
  <c r="C28" i="28" s="1"/>
  <c r="D28" i="28"/>
  <c r="C22" i="11"/>
  <c r="E21" i="11"/>
  <c r="F58" i="25"/>
  <c r="F52" i="25"/>
  <c r="F53" i="25" s="1"/>
  <c r="F54" i="25" s="1"/>
  <c r="F55" i="25" s="1"/>
  <c r="F56" i="25" s="1"/>
  <c r="F57" i="25" s="1"/>
  <c r="D13" i="25"/>
  <c r="B14" i="25"/>
  <c r="E10" i="25"/>
  <c r="C11" i="25"/>
  <c r="D15" i="11"/>
  <c r="D10" i="11"/>
  <c r="D9" i="11"/>
  <c r="D8" i="11"/>
  <c r="D2" i="11"/>
  <c r="B3" i="11"/>
  <c r="B4" i="11" s="1"/>
  <c r="G3" i="11"/>
  <c r="D7" i="27" l="1"/>
  <c r="G19" i="25"/>
  <c r="B35" i="28"/>
  <c r="A39" i="28"/>
  <c r="D36" i="28"/>
  <c r="B36" i="28"/>
  <c r="C36" i="28" s="1"/>
  <c r="E22" i="11"/>
  <c r="C23" i="11"/>
  <c r="F65" i="25"/>
  <c r="F59" i="25"/>
  <c r="F60" i="25" s="1"/>
  <c r="F61" i="25" s="1"/>
  <c r="F62" i="25" s="1"/>
  <c r="F63" i="25" s="1"/>
  <c r="F64" i="25" s="1"/>
  <c r="D14" i="25"/>
  <c r="B15" i="25"/>
  <c r="B16" i="25" s="1"/>
  <c r="B17" i="25" s="1"/>
  <c r="C12" i="25"/>
  <c r="E11" i="25"/>
  <c r="F52" i="11"/>
  <c r="F53" i="11" s="1"/>
  <c r="F54" i="11" s="1"/>
  <c r="F55" i="11" s="1"/>
  <c r="F56" i="11" s="1"/>
  <c r="F57" i="11" s="1"/>
  <c r="F59" i="11"/>
  <c r="F60" i="11" s="1"/>
  <c r="F61" i="11" s="1"/>
  <c r="F62" i="11" s="1"/>
  <c r="F63" i="11" s="1"/>
  <c r="F64" i="11" s="1"/>
  <c r="D3" i="11"/>
  <c r="B5" i="11"/>
  <c r="D4" i="11"/>
  <c r="G4" i="11"/>
  <c r="G5" i="11" s="1"/>
  <c r="G6" i="11" s="1"/>
  <c r="G7" i="11" s="1"/>
  <c r="G8" i="11" s="1"/>
  <c r="G9" i="11" s="1"/>
  <c r="G10" i="11" s="1"/>
  <c r="G11" i="11" s="1"/>
  <c r="G12" i="11" s="1"/>
  <c r="G13" i="11" s="1"/>
  <c r="G14" i="11" s="1"/>
  <c r="G15" i="11" s="1"/>
  <c r="G16" i="11" s="1"/>
  <c r="G17" i="11" s="1"/>
  <c r="G18" i="11" s="1"/>
  <c r="G19" i="11" s="1"/>
  <c r="G20" i="11" s="1"/>
  <c r="G21" i="11" s="1"/>
  <c r="G22" i="11" s="1"/>
  <c r="G20" i="25" l="1"/>
  <c r="A42" i="28"/>
  <c r="D39" i="28"/>
  <c r="D50" i="28"/>
  <c r="C35" i="28"/>
  <c r="D48" i="28" s="1"/>
  <c r="D49" i="28"/>
  <c r="C24" i="11"/>
  <c r="E23" i="11"/>
  <c r="F72" i="25"/>
  <c r="F66" i="25"/>
  <c r="F67" i="25" s="1"/>
  <c r="F68" i="25" s="1"/>
  <c r="F69" i="25" s="1"/>
  <c r="F70" i="25" s="1"/>
  <c r="F71" i="25" s="1"/>
  <c r="C13" i="25"/>
  <c r="E12" i="25"/>
  <c r="B18" i="25"/>
  <c r="D17" i="25"/>
  <c r="F66" i="11"/>
  <c r="F67" i="11" s="1"/>
  <c r="F68" i="11" s="1"/>
  <c r="F69" i="11" s="1"/>
  <c r="F70" i="11" s="1"/>
  <c r="F71" i="11" s="1"/>
  <c r="B6" i="11"/>
  <c r="D5" i="11"/>
  <c r="C8" i="27" l="1"/>
  <c r="D8" i="27"/>
  <c r="G21" i="25"/>
  <c r="G22" i="25" s="1"/>
  <c r="G23" i="25" s="1"/>
  <c r="G24" i="25" s="1"/>
  <c r="D42" i="28"/>
  <c r="A45" i="28"/>
  <c r="A53" i="28" s="1"/>
  <c r="C25" i="11"/>
  <c r="E24" i="11"/>
  <c r="F73" i="25"/>
  <c r="F74" i="25" s="1"/>
  <c r="F75" i="25" s="1"/>
  <c r="F76" i="25" s="1"/>
  <c r="F77" i="25" s="1"/>
  <c r="F78" i="25" s="1"/>
  <c r="F79" i="25"/>
  <c r="B19" i="25"/>
  <c r="D18" i="25"/>
  <c r="B39" i="28" s="1"/>
  <c r="C39" i="28" s="1"/>
  <c r="C14" i="25"/>
  <c r="E13" i="25"/>
  <c r="G23" i="11"/>
  <c r="F73" i="11"/>
  <c r="F74" i="11" s="1"/>
  <c r="F75" i="11" s="1"/>
  <c r="F76" i="11" s="1"/>
  <c r="F77" i="11" s="1"/>
  <c r="F78" i="11" s="1"/>
  <c r="C1" i="13"/>
  <c r="D17" i="13" s="1"/>
  <c r="B7" i="11"/>
  <c r="D6" i="11"/>
  <c r="A56" i="28" l="1"/>
  <c r="A59" i="28" s="1"/>
  <c r="A62" i="28" s="1"/>
  <c r="A70" i="28" s="1"/>
  <c r="B52" i="28"/>
  <c r="B53" i="28"/>
  <c r="C53" i="28" s="1"/>
  <c r="D9" i="27"/>
  <c r="G25" i="25"/>
  <c r="D53" i="28"/>
  <c r="D45" i="28"/>
  <c r="C26" i="11"/>
  <c r="E25" i="11"/>
  <c r="E14" i="25"/>
  <c r="C15" i="25"/>
  <c r="D19" i="25"/>
  <c r="B20" i="25"/>
  <c r="F86" i="25"/>
  <c r="F80" i="25"/>
  <c r="F81" i="25" s="1"/>
  <c r="F82" i="25" s="1"/>
  <c r="F83" i="25" s="1"/>
  <c r="F84" i="25" s="1"/>
  <c r="F85" i="25" s="1"/>
  <c r="D19" i="13"/>
  <c r="D18" i="13"/>
  <c r="G24" i="11"/>
  <c r="G25" i="11" s="1"/>
  <c r="G26" i="11" s="1"/>
  <c r="G27" i="11" s="1"/>
  <c r="G28" i="11" s="1"/>
  <c r="G29" i="11" s="1"/>
  <c r="F80" i="11"/>
  <c r="F81" i="11" s="1"/>
  <c r="F82" i="11" s="1"/>
  <c r="F83" i="11" s="1"/>
  <c r="F84" i="11" s="1"/>
  <c r="F85" i="11" s="1"/>
  <c r="B8" i="11"/>
  <c r="B9" i="11" s="1"/>
  <c r="B10" i="11" s="1"/>
  <c r="B11" i="11" s="1"/>
  <c r="D7" i="11"/>
  <c r="C52" i="28" l="1"/>
  <c r="D65" i="28" s="1"/>
  <c r="D66" i="28"/>
  <c r="D67" i="28"/>
  <c r="B70" i="28"/>
  <c r="C70" i="28" s="1"/>
  <c r="B69" i="28"/>
  <c r="A73" i="28"/>
  <c r="A76" i="28" s="1"/>
  <c r="A79" i="28" s="1"/>
  <c r="A87" i="28" s="1"/>
  <c r="B42" i="28"/>
  <c r="C42" i="28" s="1"/>
  <c r="D10" i="27"/>
  <c r="G26" i="25"/>
  <c r="D56" i="28"/>
  <c r="C27" i="11"/>
  <c r="E26" i="11"/>
  <c r="F93" i="25"/>
  <c r="F87" i="25"/>
  <c r="F88" i="25" s="1"/>
  <c r="F89" i="25" s="1"/>
  <c r="F90" i="25" s="1"/>
  <c r="F91" i="25" s="1"/>
  <c r="F92" i="25" s="1"/>
  <c r="D20" i="25"/>
  <c r="B45" i="28" s="1"/>
  <c r="C45" i="28" s="1"/>
  <c r="B21" i="25"/>
  <c r="E15" i="25"/>
  <c r="C16" i="25"/>
  <c r="G30" i="11"/>
  <c r="F87" i="11"/>
  <c r="F88" i="11" s="1"/>
  <c r="F89" i="11" s="1"/>
  <c r="F90" i="11" s="1"/>
  <c r="F91" i="11" s="1"/>
  <c r="F92" i="11" s="1"/>
  <c r="B12" i="11"/>
  <c r="D11" i="11"/>
  <c r="A90" i="28" l="1"/>
  <c r="A93" i="28" s="1"/>
  <c r="A96" i="28" s="1"/>
  <c r="A104" i="28" s="1"/>
  <c r="B87" i="28"/>
  <c r="C87" i="28" s="1"/>
  <c r="B86" i="28"/>
  <c r="C69" i="28"/>
  <c r="D82" i="28" s="1"/>
  <c r="D84" i="28"/>
  <c r="D83" i="28"/>
  <c r="D11" i="27"/>
  <c r="G27" i="25"/>
  <c r="D59" i="28"/>
  <c r="C28" i="11"/>
  <c r="E27" i="11"/>
  <c r="F94" i="25"/>
  <c r="F95" i="25" s="1"/>
  <c r="F96" i="25" s="1"/>
  <c r="F97" i="25" s="1"/>
  <c r="F98" i="25" s="1"/>
  <c r="F99" i="25" s="1"/>
  <c r="F100" i="25"/>
  <c r="B22" i="25"/>
  <c r="B23" i="25" s="1"/>
  <c r="B24" i="25" s="1"/>
  <c r="D21" i="25"/>
  <c r="E16" i="25"/>
  <c r="C17" i="25"/>
  <c r="G31" i="11"/>
  <c r="G32" i="11" s="1"/>
  <c r="G33" i="11" s="1"/>
  <c r="G34" i="11" s="1"/>
  <c r="G35" i="11" s="1"/>
  <c r="G36" i="11" s="1"/>
  <c r="F94" i="11"/>
  <c r="F95" i="11" s="1"/>
  <c r="F96" i="11" s="1"/>
  <c r="F97" i="11" s="1"/>
  <c r="F98" i="11" s="1"/>
  <c r="F99" i="11" s="1"/>
  <c r="B13" i="11"/>
  <c r="D12" i="11"/>
  <c r="B103" i="28" l="1"/>
  <c r="A107" i="28"/>
  <c r="A110" i="28" s="1"/>
  <c r="A113" i="28" s="1"/>
  <c r="A121" i="28" s="1"/>
  <c r="B104" i="28"/>
  <c r="C104" i="28" s="1"/>
  <c r="C86" i="28"/>
  <c r="D99" i="28" s="1"/>
  <c r="D101" i="28"/>
  <c r="D100" i="28"/>
  <c r="G28" i="25"/>
  <c r="G29" i="25" s="1"/>
  <c r="G30" i="25" s="1"/>
  <c r="G31" i="25" s="1"/>
  <c r="D62" i="28"/>
  <c r="C29" i="11"/>
  <c r="E28" i="11"/>
  <c r="F101" i="25"/>
  <c r="F102" i="25" s="1"/>
  <c r="F103" i="25" s="1"/>
  <c r="F104" i="25" s="1"/>
  <c r="F105" i="25" s="1"/>
  <c r="F106" i="25" s="1"/>
  <c r="F107" i="25"/>
  <c r="C18" i="25"/>
  <c r="E17" i="25"/>
  <c r="B25" i="25"/>
  <c r="D24" i="25"/>
  <c r="G37" i="11"/>
  <c r="F101" i="11"/>
  <c r="F102" i="11" s="1"/>
  <c r="F103" i="11" s="1"/>
  <c r="F104" i="11" s="1"/>
  <c r="F105" i="11" s="1"/>
  <c r="F106" i="11" s="1"/>
  <c r="B14" i="11"/>
  <c r="D13" i="11"/>
  <c r="C103" i="28" l="1"/>
  <c r="D116" i="28" s="1"/>
  <c r="D117" i="28"/>
  <c r="D118" i="28"/>
  <c r="A124" i="28"/>
  <c r="A127" i="28" s="1"/>
  <c r="A130" i="28" s="1"/>
  <c r="A138" i="28" s="1"/>
  <c r="B121" i="28"/>
  <c r="C121" i="28" s="1"/>
  <c r="B120" i="28"/>
  <c r="D12" i="27"/>
  <c r="D13" i="27"/>
  <c r="G32" i="25"/>
  <c r="D70" i="28"/>
  <c r="C30" i="11"/>
  <c r="E29" i="11"/>
  <c r="B26" i="25"/>
  <c r="D25" i="25"/>
  <c r="B56" i="28" s="1"/>
  <c r="C56" i="28" s="1"/>
  <c r="C19" i="25"/>
  <c r="E18" i="25"/>
  <c r="F114" i="25"/>
  <c r="F115" i="25" s="1"/>
  <c r="F116" i="25" s="1"/>
  <c r="F117" i="25" s="1"/>
  <c r="F118" i="25" s="1"/>
  <c r="F119" i="25" s="1"/>
  <c r="F120" i="25" s="1"/>
  <c r="F108" i="25"/>
  <c r="F109" i="25" s="1"/>
  <c r="F110" i="25" s="1"/>
  <c r="F111" i="25" s="1"/>
  <c r="F112" i="25" s="1"/>
  <c r="F113" i="25" s="1"/>
  <c r="G38" i="11"/>
  <c r="G39" i="11" s="1"/>
  <c r="G40" i="11" s="1"/>
  <c r="G41" i="11" s="1"/>
  <c r="G42" i="11" s="1"/>
  <c r="G43" i="11" s="1"/>
  <c r="F108" i="11"/>
  <c r="F109" i="11" s="1"/>
  <c r="F110" i="11" s="1"/>
  <c r="F111" i="11" s="1"/>
  <c r="F112" i="11" s="1"/>
  <c r="F113" i="11" s="1"/>
  <c r="B15" i="11"/>
  <c r="B16" i="11" s="1"/>
  <c r="B17" i="11" s="1"/>
  <c r="D14" i="11"/>
  <c r="C120" i="28" l="1"/>
  <c r="D133" i="28" s="1"/>
  <c r="D135" i="28"/>
  <c r="D134" i="28"/>
  <c r="B137" i="28"/>
  <c r="B138" i="28"/>
  <c r="C138" i="28" s="1"/>
  <c r="A141" i="28"/>
  <c r="A144" i="28" s="1"/>
  <c r="A147" i="28" s="1"/>
  <c r="A155" i="28" s="1"/>
  <c r="G33" i="25"/>
  <c r="D73" i="28"/>
  <c r="D17" i="11"/>
  <c r="B18" i="11"/>
  <c r="C31" i="11"/>
  <c r="E30" i="11"/>
  <c r="B27" i="25"/>
  <c r="D26" i="25"/>
  <c r="E19" i="25"/>
  <c r="C20" i="25"/>
  <c r="G44" i="11"/>
  <c r="F122" i="11"/>
  <c r="F123" i="11" s="1"/>
  <c r="F124" i="11" s="1"/>
  <c r="F125" i="11" s="1"/>
  <c r="F126" i="11" s="1"/>
  <c r="F127" i="11" s="1"/>
  <c r="F115" i="11"/>
  <c r="F116" i="11" s="1"/>
  <c r="F117" i="11" s="1"/>
  <c r="F118" i="11" s="1"/>
  <c r="F119" i="11" s="1"/>
  <c r="F120" i="11" s="1"/>
  <c r="C137" i="28" l="1"/>
  <c r="D150" i="28" s="1"/>
  <c r="D151" i="28"/>
  <c r="D152" i="28"/>
  <c r="A158" i="28"/>
  <c r="A161" i="28" s="1"/>
  <c r="A164" i="28" s="1"/>
  <c r="A172" i="28" s="1"/>
  <c r="B155" i="28"/>
  <c r="C155" i="28" s="1"/>
  <c r="B154" i="28"/>
  <c r="B59" i="28"/>
  <c r="C59" i="28" s="1"/>
  <c r="D14" i="27"/>
  <c r="G34" i="25"/>
  <c r="D76" i="28"/>
  <c r="C32" i="11"/>
  <c r="E31" i="11"/>
  <c r="D18" i="11"/>
  <c r="B19" i="11"/>
  <c r="D27" i="25"/>
  <c r="B28" i="25"/>
  <c r="E20" i="25"/>
  <c r="C21" i="25"/>
  <c r="G45" i="11"/>
  <c r="G46" i="11" s="1"/>
  <c r="G47" i="11" s="1"/>
  <c r="G48" i="11" s="1"/>
  <c r="G49" i="11" s="1"/>
  <c r="G50" i="11" s="1"/>
  <c r="D169" i="28" l="1"/>
  <c r="D168" i="28"/>
  <c r="C154" i="28"/>
  <c r="D167" i="28" s="1"/>
  <c r="A175" i="28"/>
  <c r="A178" i="28" s="1"/>
  <c r="A181" i="28" s="1"/>
  <c r="A189" i="28" s="1"/>
  <c r="B172" i="28"/>
  <c r="C172" i="28" s="1"/>
  <c r="B171" i="28"/>
  <c r="B62" i="28"/>
  <c r="C62" i="28" s="1"/>
  <c r="D15" i="27"/>
  <c r="G35" i="25"/>
  <c r="G36" i="25" s="1"/>
  <c r="G37" i="25" s="1"/>
  <c r="G38" i="25" s="1"/>
  <c r="D79" i="28"/>
  <c r="B20" i="11"/>
  <c r="D19" i="11"/>
  <c r="C33" i="11"/>
  <c r="E32" i="11"/>
  <c r="E21" i="25"/>
  <c r="C22" i="25"/>
  <c r="D28" i="25"/>
  <c r="B29" i="25"/>
  <c r="B30" i="25" s="1"/>
  <c r="B31" i="25" s="1"/>
  <c r="G51" i="11"/>
  <c r="C171" i="28" l="1"/>
  <c r="D184" i="28" s="1"/>
  <c r="D185" i="28"/>
  <c r="D186" i="28"/>
  <c r="A192" i="28"/>
  <c r="A195" i="28" s="1"/>
  <c r="A198" i="28" s="1"/>
  <c r="A206" i="28" s="1"/>
  <c r="B189" i="28"/>
  <c r="C189" i="28" s="1"/>
  <c r="B188" i="28"/>
  <c r="D16" i="27"/>
  <c r="G39" i="25"/>
  <c r="D87" i="28"/>
  <c r="D20" i="11"/>
  <c r="B21" i="11"/>
  <c r="C34" i="11"/>
  <c r="E33" i="11"/>
  <c r="D31" i="25"/>
  <c r="B32" i="25"/>
  <c r="C23" i="25"/>
  <c r="E22" i="25"/>
  <c r="G52" i="11"/>
  <c r="G53" i="11" s="1"/>
  <c r="G54" i="11" s="1"/>
  <c r="G55" i="11" s="1"/>
  <c r="G56" i="11" s="1"/>
  <c r="G57" i="11" s="1"/>
  <c r="D203" i="28" l="1"/>
  <c r="D202" i="28"/>
  <c r="C188" i="28"/>
  <c r="D201" i="28" s="1"/>
  <c r="A209" i="28"/>
  <c r="A212" i="28" s="1"/>
  <c r="A215" i="28" s="1"/>
  <c r="B206" i="28"/>
  <c r="C206" i="28" s="1"/>
  <c r="B205" i="28"/>
  <c r="G40" i="25"/>
  <c r="D90" i="28"/>
  <c r="C35" i="11"/>
  <c r="E34" i="11"/>
  <c r="D21" i="11"/>
  <c r="B22" i="11"/>
  <c r="E23" i="25"/>
  <c r="C24" i="25"/>
  <c r="B33" i="25"/>
  <c r="D32" i="25"/>
  <c r="D17" i="27" s="1"/>
  <c r="G58" i="11"/>
  <c r="B23" i="11"/>
  <c r="B24" i="11" s="1"/>
  <c r="C205" i="28" l="1"/>
  <c r="D218" i="28" s="1"/>
  <c r="D219" i="28"/>
  <c r="D220" i="28"/>
  <c r="A223" i="28"/>
  <c r="B215" i="28"/>
  <c r="C215" i="28" s="1"/>
  <c r="B73" i="28"/>
  <c r="C73" i="28" s="1"/>
  <c r="G41" i="25"/>
  <c r="D93" i="28"/>
  <c r="C36" i="11"/>
  <c r="E35" i="11"/>
  <c r="B34" i="25"/>
  <c r="D33" i="25"/>
  <c r="D18" i="27" s="1"/>
  <c r="E24" i="25"/>
  <c r="C25" i="25"/>
  <c r="G59" i="11"/>
  <c r="G60" i="11" s="1"/>
  <c r="G61" i="11" s="1"/>
  <c r="G62" i="11" s="1"/>
  <c r="G63" i="11" s="1"/>
  <c r="G64" i="11" s="1"/>
  <c r="D24" i="11"/>
  <c r="B25" i="11"/>
  <c r="A226" i="28" l="1"/>
  <c r="A229" i="28" s="1"/>
  <c r="A232" i="28" s="1"/>
  <c r="A240" i="28" s="1"/>
  <c r="B222" i="28"/>
  <c r="B223" i="28"/>
  <c r="C223" i="28" s="1"/>
  <c r="B76" i="28"/>
  <c r="C76" i="28" s="1"/>
  <c r="G42" i="25"/>
  <c r="G43" i="25" s="1"/>
  <c r="G44" i="25" s="1"/>
  <c r="G45" i="25" s="1"/>
  <c r="D96" i="28"/>
  <c r="C37" i="11"/>
  <c r="E36" i="11"/>
  <c r="C26" i="25"/>
  <c r="E25" i="25"/>
  <c r="B35" i="25"/>
  <c r="D34" i="25"/>
  <c r="G65" i="11"/>
  <c r="D25" i="11"/>
  <c r="B26" i="11"/>
  <c r="A243" i="28" l="1"/>
  <c r="A246" i="28" s="1"/>
  <c r="A249" i="28" s="1"/>
  <c r="A257" i="28" s="1"/>
  <c r="B240" i="28"/>
  <c r="C240" i="28" s="1"/>
  <c r="B239" i="28"/>
  <c r="C222" i="28"/>
  <c r="D235" i="28" s="1"/>
  <c r="D236" i="28"/>
  <c r="D237" i="28"/>
  <c r="B79" i="28"/>
  <c r="C79" i="28" s="1"/>
  <c r="D19" i="27"/>
  <c r="G46" i="25"/>
  <c r="D104" i="28"/>
  <c r="C38" i="11"/>
  <c r="E37" i="11"/>
  <c r="D35" i="25"/>
  <c r="B36" i="25"/>
  <c r="B37" i="25" s="1"/>
  <c r="B38" i="25" s="1"/>
  <c r="C27" i="25"/>
  <c r="E26" i="25"/>
  <c r="G66" i="11"/>
  <c r="G67" i="11" s="1"/>
  <c r="G68" i="11" s="1"/>
  <c r="G69" i="11" s="1"/>
  <c r="G70" i="11" s="1"/>
  <c r="G71" i="11" s="1"/>
  <c r="D26" i="11"/>
  <c r="B27" i="11"/>
  <c r="C239" i="28" l="1"/>
  <c r="D252" i="28" s="1"/>
  <c r="D253" i="28"/>
  <c r="D254" i="28"/>
  <c r="B257" i="28"/>
  <c r="C257" i="28" s="1"/>
  <c r="B256" i="28"/>
  <c r="A260" i="28"/>
  <c r="A263" i="28" s="1"/>
  <c r="A266" i="28" s="1"/>
  <c r="A274" i="28" s="1"/>
  <c r="G47" i="25"/>
  <c r="D107" i="28"/>
  <c r="C39" i="11"/>
  <c r="E38" i="11"/>
  <c r="E27" i="25"/>
  <c r="C28" i="25"/>
  <c r="D38" i="25"/>
  <c r="B39" i="25"/>
  <c r="G72" i="11"/>
  <c r="D27" i="11"/>
  <c r="B28" i="11"/>
  <c r="B273" i="28" l="1"/>
  <c r="A277" i="28"/>
  <c r="A280" i="28" s="1"/>
  <c r="A283" i="28" s="1"/>
  <c r="B274" i="28"/>
  <c r="C274" i="28" s="1"/>
  <c r="C256" i="28"/>
  <c r="D269" i="28" s="1"/>
  <c r="D270" i="28"/>
  <c r="D271" i="28"/>
  <c r="D20" i="27"/>
  <c r="D21" i="27"/>
  <c r="G48" i="25"/>
  <c r="D110" i="28"/>
  <c r="C40" i="11"/>
  <c r="E39" i="11"/>
  <c r="D39" i="25"/>
  <c r="B40" i="25"/>
  <c r="E28" i="25"/>
  <c r="C29" i="25"/>
  <c r="G73" i="11"/>
  <c r="G74" i="11" s="1"/>
  <c r="G75" i="11" s="1"/>
  <c r="G76" i="11" s="1"/>
  <c r="G77" i="11" s="1"/>
  <c r="G78" i="11" s="1"/>
  <c r="B29" i="11"/>
  <c r="B30" i="11" s="1"/>
  <c r="B31" i="11" s="1"/>
  <c r="D28" i="11"/>
  <c r="C273" i="28" l="1"/>
  <c r="D286" i="28" s="1"/>
  <c r="D287" i="28"/>
  <c r="D288" i="28"/>
  <c r="B90" i="28"/>
  <c r="C90" i="28" s="1"/>
  <c r="G49" i="25"/>
  <c r="G50" i="25" s="1"/>
  <c r="G51" i="25" s="1"/>
  <c r="G52" i="25" s="1"/>
  <c r="D113" i="28"/>
  <c r="C41" i="11"/>
  <c r="E40" i="11"/>
  <c r="E29" i="25"/>
  <c r="C30" i="25"/>
  <c r="B41" i="25"/>
  <c r="D40" i="25"/>
  <c r="G79" i="11"/>
  <c r="B32" i="11"/>
  <c r="D31" i="11"/>
  <c r="B93" i="28" l="1"/>
  <c r="C93" i="28" s="1"/>
  <c r="D22" i="27"/>
  <c r="G53" i="25"/>
  <c r="D121" i="28"/>
  <c r="C42" i="11"/>
  <c r="E41" i="11"/>
  <c r="B42" i="25"/>
  <c r="D41" i="25"/>
  <c r="C31" i="25"/>
  <c r="E30" i="25"/>
  <c r="G80" i="11"/>
  <c r="D32" i="11"/>
  <c r="B33" i="11"/>
  <c r="B96" i="28" l="1"/>
  <c r="C96" i="28" s="1"/>
  <c r="D23" i="27"/>
  <c r="G54" i="25"/>
  <c r="D124" i="28"/>
  <c r="C43" i="11"/>
  <c r="E42" i="11"/>
  <c r="E31" i="25"/>
  <c r="C32" i="25"/>
  <c r="D42" i="25"/>
  <c r="B43" i="25"/>
  <c r="B44" i="25" s="1"/>
  <c r="B45" i="25" s="1"/>
  <c r="G81" i="11"/>
  <c r="G82" i="11" s="1"/>
  <c r="G83" i="11" s="1"/>
  <c r="G84" i="11" s="1"/>
  <c r="G85" i="11" s="1"/>
  <c r="D33" i="11"/>
  <c r="B34" i="11"/>
  <c r="D119" i="11"/>
  <c r="G55" i="25" l="1"/>
  <c r="D127" i="28"/>
  <c r="C44" i="11"/>
  <c r="E43" i="11"/>
  <c r="B46" i="25"/>
  <c r="D45" i="25"/>
  <c r="E32" i="25"/>
  <c r="C33" i="25"/>
  <c r="G86" i="11"/>
  <c r="B35" i="11"/>
  <c r="D34" i="11"/>
  <c r="D25" i="27" l="1"/>
  <c r="G56" i="25"/>
  <c r="G57" i="25" s="1"/>
  <c r="G58" i="25" s="1"/>
  <c r="G59" i="25" s="1"/>
  <c r="D130" i="28"/>
  <c r="C45" i="11"/>
  <c r="E44" i="11"/>
  <c r="C34" i="25"/>
  <c r="E33" i="25"/>
  <c r="D46" i="25"/>
  <c r="B47" i="25"/>
  <c r="G87" i="11"/>
  <c r="G88" i="11" s="1"/>
  <c r="G89" i="11" s="1"/>
  <c r="G90" i="11" s="1"/>
  <c r="B36" i="11"/>
  <c r="B37" i="11" s="1"/>
  <c r="B38" i="11" s="1"/>
  <c r="D35" i="11"/>
  <c r="B107" i="28" l="1"/>
  <c r="C107" i="28" s="1"/>
  <c r="D26" i="27"/>
  <c r="G60" i="25"/>
  <c r="D138" i="28"/>
  <c r="C46" i="11"/>
  <c r="E45" i="11"/>
  <c r="D47" i="25"/>
  <c r="B48" i="25"/>
  <c r="C35" i="25"/>
  <c r="E34" i="25"/>
  <c r="G91" i="11"/>
  <c r="B39" i="11"/>
  <c r="D38" i="11"/>
  <c r="B110" i="28" l="1"/>
  <c r="C110" i="28" s="1"/>
  <c r="D27" i="27"/>
  <c r="G61" i="25"/>
  <c r="D141" i="28"/>
  <c r="C47" i="11"/>
  <c r="E46" i="11"/>
  <c r="C36" i="25"/>
  <c r="E35" i="25"/>
  <c r="B49" i="25"/>
  <c r="D48" i="25"/>
  <c r="G92" i="11"/>
  <c r="D39" i="11"/>
  <c r="B40" i="11"/>
  <c r="B113" i="28" l="1"/>
  <c r="C113" i="28" s="1"/>
  <c r="G62" i="25"/>
  <c r="D144" i="28"/>
  <c r="C48" i="11"/>
  <c r="E47" i="11"/>
  <c r="B50" i="25"/>
  <c r="B51" i="25" s="1"/>
  <c r="B52" i="25" s="1"/>
  <c r="D49" i="25"/>
  <c r="E36" i="25"/>
  <c r="C37" i="25"/>
  <c r="G93" i="11"/>
  <c r="D40" i="11"/>
  <c r="B41" i="11"/>
  <c r="G63" i="25" l="1"/>
  <c r="G64" i="25" s="1"/>
  <c r="G65" i="25" s="1"/>
  <c r="G66" i="25" s="1"/>
  <c r="D147" i="28"/>
  <c r="C49" i="11"/>
  <c r="E48" i="11"/>
  <c r="E37" i="25"/>
  <c r="C38" i="25"/>
  <c r="D52" i="25"/>
  <c r="B53" i="25"/>
  <c r="G94" i="11"/>
  <c r="G95" i="11" s="1"/>
  <c r="G96" i="11" s="1"/>
  <c r="G97" i="11" s="1"/>
  <c r="G98" i="11" s="1"/>
  <c r="G99" i="11" s="1"/>
  <c r="D41" i="11"/>
  <c r="B42" i="11"/>
  <c r="G67" i="25" l="1"/>
  <c r="D155" i="28"/>
  <c r="C50" i="11"/>
  <c r="E49" i="11"/>
  <c r="B54" i="25"/>
  <c r="D53" i="25"/>
  <c r="C39" i="25"/>
  <c r="E38" i="25"/>
  <c r="G100" i="11"/>
  <c r="B43" i="11"/>
  <c r="B44" i="11" s="1"/>
  <c r="B45" i="11" s="1"/>
  <c r="D42" i="11"/>
  <c r="B124" i="28" l="1"/>
  <c r="C124" i="28" s="1"/>
  <c r="G68" i="25"/>
  <c r="D158" i="28"/>
  <c r="C51" i="11"/>
  <c r="E50" i="11"/>
  <c r="E39" i="25"/>
  <c r="C40" i="25"/>
  <c r="D54" i="25"/>
  <c r="B55" i="25"/>
  <c r="G101" i="11"/>
  <c r="G102" i="11" s="1"/>
  <c r="G103" i="11" s="1"/>
  <c r="G104" i="11" s="1"/>
  <c r="G105" i="11" s="1"/>
  <c r="G106" i="11" s="1"/>
  <c r="B46" i="11"/>
  <c r="D45" i="11"/>
  <c r="B127" i="28" l="1"/>
  <c r="C127" i="28" s="1"/>
  <c r="G69" i="25"/>
  <c r="D161" i="28"/>
  <c r="C52" i="11"/>
  <c r="E51" i="11"/>
  <c r="D55" i="25"/>
  <c r="B56" i="25"/>
  <c r="E40" i="25"/>
  <c r="C41" i="25"/>
  <c r="G107" i="11"/>
  <c r="D46" i="11"/>
  <c r="B47" i="11"/>
  <c r="B130" i="28" l="1"/>
  <c r="C130" i="28" s="1"/>
  <c r="G70" i="25"/>
  <c r="G71" i="25" s="1"/>
  <c r="G72" i="25" s="1"/>
  <c r="G73" i="25" s="1"/>
  <c r="D164" i="28"/>
  <c r="C53" i="11"/>
  <c r="E52" i="11"/>
  <c r="C42" i="25"/>
  <c r="E41" i="25"/>
  <c r="B57" i="25"/>
  <c r="B58" i="25" s="1"/>
  <c r="B59" i="25" s="1"/>
  <c r="D56" i="25"/>
  <c r="G108" i="11"/>
  <c r="G109" i="11" s="1"/>
  <c r="G110" i="11" s="1"/>
  <c r="G111" i="11" s="1"/>
  <c r="G112" i="11" s="1"/>
  <c r="G113" i="11" s="1"/>
  <c r="B48" i="11"/>
  <c r="D47" i="11"/>
  <c r="G74" i="25" l="1"/>
  <c r="D172" i="28"/>
  <c r="C54" i="11"/>
  <c r="E53" i="11"/>
  <c r="D59" i="25"/>
  <c r="B60" i="25"/>
  <c r="C43" i="25"/>
  <c r="E42" i="25"/>
  <c r="G114" i="11"/>
  <c r="D48" i="11"/>
  <c r="B49" i="11"/>
  <c r="G75" i="25" l="1"/>
  <c r="D175" i="28"/>
  <c r="C55" i="11"/>
  <c r="E54" i="11"/>
  <c r="C44" i="25"/>
  <c r="E43" i="25"/>
  <c r="D60" i="25"/>
  <c r="B61" i="25"/>
  <c r="G115" i="11"/>
  <c r="G116" i="11" s="1"/>
  <c r="G117" i="11" s="1"/>
  <c r="G118" i="11" s="1"/>
  <c r="G119" i="11" s="1"/>
  <c r="B50" i="11"/>
  <c r="B51" i="11" s="1"/>
  <c r="B52" i="11" s="1"/>
  <c r="D49" i="11"/>
  <c r="B141" i="28" l="1"/>
  <c r="C141" i="28" s="1"/>
  <c r="G76" i="25"/>
  <c r="D178" i="28"/>
  <c r="C56" i="11"/>
  <c r="E55" i="11"/>
  <c r="B62" i="25"/>
  <c r="D61" i="25"/>
  <c r="B144" i="28" s="1"/>
  <c r="C144" i="28" s="1"/>
  <c r="E44" i="25"/>
  <c r="C45" i="25"/>
  <c r="G120" i="11"/>
  <c r="B53" i="11"/>
  <c r="D52" i="11"/>
  <c r="G77" i="25" l="1"/>
  <c r="G78" i="25" s="1"/>
  <c r="G79" i="25" s="1"/>
  <c r="G80" i="25" s="1"/>
  <c r="D181" i="28"/>
  <c r="C57" i="11"/>
  <c r="E56" i="11"/>
  <c r="E45" i="25"/>
  <c r="C46" i="25"/>
  <c r="D62" i="25"/>
  <c r="B63" i="25"/>
  <c r="G121" i="11"/>
  <c r="B54" i="11"/>
  <c r="D53" i="11"/>
  <c r="B147" i="28" l="1"/>
  <c r="C147" i="28" s="1"/>
  <c r="D189" i="28"/>
  <c r="G81" i="25"/>
  <c r="C58" i="11"/>
  <c r="E57" i="11"/>
  <c r="D63" i="25"/>
  <c r="B64" i="25"/>
  <c r="B65" i="25" s="1"/>
  <c r="B66" i="25" s="1"/>
  <c r="C47" i="25"/>
  <c r="E46" i="25"/>
  <c r="G122" i="11"/>
  <c r="B55" i="11"/>
  <c r="D54" i="11"/>
  <c r="G82" i="25" l="1"/>
  <c r="D192" i="28"/>
  <c r="C59" i="11"/>
  <c r="E58" i="11"/>
  <c r="E47" i="25"/>
  <c r="C48" i="25"/>
  <c r="D66" i="25"/>
  <c r="B67" i="25"/>
  <c r="G123" i="11"/>
  <c r="B56" i="11"/>
  <c r="D55" i="11"/>
  <c r="A2" i="27" l="1"/>
  <c r="A10" i="27"/>
  <c r="A3" i="27"/>
  <c r="A4" i="27"/>
  <c r="A5" i="27"/>
  <c r="A6" i="27"/>
  <c r="A7" i="27"/>
  <c r="A8" i="27"/>
  <c r="A9" i="27"/>
  <c r="A18" i="27"/>
  <c r="A11" i="27"/>
  <c r="A12" i="27"/>
  <c r="A13" i="27"/>
  <c r="A14" i="27"/>
  <c r="A15" i="27"/>
  <c r="A16" i="27"/>
  <c r="A17" i="27"/>
  <c r="A26" i="27"/>
  <c r="A19" i="27"/>
  <c r="A20" i="27"/>
  <c r="A21" i="27"/>
  <c r="A22" i="27"/>
  <c r="A23" i="27"/>
  <c r="A24" i="27"/>
  <c r="A25" i="27"/>
  <c r="A34" i="27"/>
  <c r="A27" i="27"/>
  <c r="A28" i="27"/>
  <c r="A29" i="27"/>
  <c r="A30" i="27"/>
  <c r="A31" i="27"/>
  <c r="A32" i="27"/>
  <c r="A33" i="27"/>
  <c r="A35" i="27"/>
  <c r="G83" i="25"/>
  <c r="D195" i="28"/>
  <c r="C60" i="11"/>
  <c r="E59" i="11"/>
  <c r="D67" i="25"/>
  <c r="A36" i="27" s="1"/>
  <c r="B68" i="25"/>
  <c r="E48" i="25"/>
  <c r="C49" i="25"/>
  <c r="G124" i="11"/>
  <c r="B57" i="11"/>
  <c r="B58" i="11" s="1"/>
  <c r="B59" i="11" s="1"/>
  <c r="D56" i="11"/>
  <c r="D4" i="28" l="1"/>
  <c r="D122" i="28"/>
  <c r="D106" i="28"/>
  <c r="D139" i="28"/>
  <c r="D126" i="28"/>
  <c r="D108" i="28"/>
  <c r="F55" i="28"/>
  <c r="D57" i="28"/>
  <c r="D7" i="28"/>
  <c r="D71" i="28"/>
  <c r="F123" i="28"/>
  <c r="F126" i="28"/>
  <c r="D109" i="28"/>
  <c r="D91" i="28"/>
  <c r="D58" i="28"/>
  <c r="D89" i="28"/>
  <c r="F4" i="28"/>
  <c r="F140" i="28"/>
  <c r="F129" i="28"/>
  <c r="F109" i="28"/>
  <c r="D92" i="28"/>
  <c r="D74" i="28"/>
  <c r="F61" i="28"/>
  <c r="F58" i="28"/>
  <c r="D105" i="28"/>
  <c r="F89" i="28"/>
  <c r="D129" i="28"/>
  <c r="F112" i="28"/>
  <c r="F92" i="28"/>
  <c r="D75" i="28"/>
  <c r="D61" i="28"/>
  <c r="D6" i="28"/>
  <c r="D88" i="28"/>
  <c r="D125" i="28"/>
  <c r="D123" i="28"/>
  <c r="F106" i="28"/>
  <c r="D128" i="28"/>
  <c r="D112" i="28"/>
  <c r="F95" i="28"/>
  <c r="F75" i="28"/>
  <c r="D60" i="28"/>
  <c r="F7" i="28"/>
  <c r="D111" i="28"/>
  <c r="D95" i="28"/>
  <c r="F78" i="28"/>
  <c r="D54" i="28"/>
  <c r="D72" i="28"/>
  <c r="F72" i="28"/>
  <c r="D3" i="28"/>
  <c r="D94" i="28"/>
  <c r="D78" i="28"/>
  <c r="D55" i="28"/>
  <c r="D140" i="28"/>
  <c r="D77" i="28"/>
  <c r="F132" i="28"/>
  <c r="F98" i="28"/>
  <c r="F64" i="28"/>
  <c r="F115" i="28"/>
  <c r="D132" i="28"/>
  <c r="D98" i="28"/>
  <c r="D64" i="28"/>
  <c r="D131" i="28"/>
  <c r="D97" i="28"/>
  <c r="D63" i="28"/>
  <c r="F81" i="28"/>
  <c r="F143" i="28"/>
  <c r="D13" i="28"/>
  <c r="D143" i="28"/>
  <c r="D12" i="28"/>
  <c r="D142" i="28"/>
  <c r="D115" i="28"/>
  <c r="D81" i="28"/>
  <c r="D114" i="28"/>
  <c r="D80" i="28"/>
  <c r="F13" i="28"/>
  <c r="F146" i="28"/>
  <c r="D146" i="28"/>
  <c r="D145" i="28"/>
  <c r="D148" i="28"/>
  <c r="D149" i="28"/>
  <c r="F149" i="28"/>
  <c r="D24" i="28"/>
  <c r="D23" i="28"/>
  <c r="F24" i="28"/>
  <c r="F27" i="28"/>
  <c r="D27" i="28"/>
  <c r="D26" i="28"/>
  <c r="F30" i="28"/>
  <c r="D29" i="28"/>
  <c r="D30" i="28"/>
  <c r="D37" i="28"/>
  <c r="D38" i="28"/>
  <c r="F38" i="28"/>
  <c r="F41" i="28"/>
  <c r="D40" i="28"/>
  <c r="D41" i="28"/>
  <c r="D43" i="28"/>
  <c r="D44" i="28"/>
  <c r="F44" i="28"/>
  <c r="F47" i="28"/>
  <c r="D47" i="28"/>
  <c r="D46" i="28"/>
  <c r="B158" i="28"/>
  <c r="C158" i="28" s="1"/>
  <c r="G84" i="25"/>
  <c r="G85" i="25" s="1"/>
  <c r="G86" i="25" s="1"/>
  <c r="G87" i="25" s="1"/>
  <c r="D198" i="28"/>
  <c r="C61" i="11"/>
  <c r="E60" i="11"/>
  <c r="C50" i="25"/>
  <c r="E49" i="25"/>
  <c r="D68" i="25"/>
  <c r="B69" i="25"/>
  <c r="G125" i="11"/>
  <c r="B60" i="11"/>
  <c r="D59" i="11"/>
  <c r="B161" i="28" l="1"/>
  <c r="C161" i="28" s="1"/>
  <c r="G88" i="25"/>
  <c r="D206" i="28"/>
  <c r="C62" i="11"/>
  <c r="E61" i="11"/>
  <c r="B70" i="25"/>
  <c r="D69" i="25"/>
  <c r="C51" i="25"/>
  <c r="E50" i="25"/>
  <c r="G126" i="11"/>
  <c r="B61" i="11"/>
  <c r="D60" i="11"/>
  <c r="B164" i="28" l="1"/>
  <c r="C164" i="28" s="1"/>
  <c r="G89" i="25"/>
  <c r="D209" i="28"/>
  <c r="C63" i="11"/>
  <c r="E62" i="11"/>
  <c r="E51" i="25"/>
  <c r="C52" i="25"/>
  <c r="D70" i="25"/>
  <c r="B71" i="25"/>
  <c r="B72" i="25" s="1"/>
  <c r="B73" i="25" s="1"/>
  <c r="G127" i="11"/>
  <c r="B62" i="11"/>
  <c r="D61" i="11"/>
  <c r="G90" i="25" l="1"/>
  <c r="D212" i="28"/>
  <c r="B61" i="13"/>
  <c r="B141" i="13"/>
  <c r="B121" i="13"/>
  <c r="B101" i="13"/>
  <c r="B161" i="13"/>
  <c r="B81" i="13"/>
  <c r="C64" i="11"/>
  <c r="E63" i="11"/>
  <c r="B74" i="25"/>
  <c r="D73" i="25"/>
  <c r="E52" i="25"/>
  <c r="C53" i="25"/>
  <c r="D62" i="11"/>
  <c r="B63" i="11"/>
  <c r="D215" i="28" l="1"/>
  <c r="G91" i="25"/>
  <c r="G92" i="25" s="1"/>
  <c r="G93" i="25" s="1"/>
  <c r="G94" i="25" s="1"/>
  <c r="C101" i="13"/>
  <c r="D117" i="13" s="1"/>
  <c r="D119" i="13"/>
  <c r="D118" i="13"/>
  <c r="D179" i="13"/>
  <c r="D178" i="13"/>
  <c r="C161" i="13"/>
  <c r="D177" i="13" s="1"/>
  <c r="C121" i="13"/>
  <c r="D137" i="13" s="1"/>
  <c r="D138" i="13"/>
  <c r="D139" i="13"/>
  <c r="D98" i="13"/>
  <c r="D99" i="13"/>
  <c r="C81" i="13"/>
  <c r="D97" i="13" s="1"/>
  <c r="C141" i="13"/>
  <c r="D157" i="13" s="1"/>
  <c r="D159" i="13"/>
  <c r="D158" i="13"/>
  <c r="C65" i="11"/>
  <c r="D25" i="13"/>
  <c r="D8" i="13"/>
  <c r="B5" i="13"/>
  <c r="C5" i="13" s="1"/>
  <c r="E64" i="11"/>
  <c r="D22" i="13"/>
  <c r="D5" i="13"/>
  <c r="B2" i="13"/>
  <c r="C2" i="13" s="1"/>
  <c r="D2" i="13"/>
  <c r="B34" i="13"/>
  <c r="C34" i="13" s="1"/>
  <c r="D122" i="13"/>
  <c r="D62" i="13"/>
  <c r="B31" i="13"/>
  <c r="C31" i="13" s="1"/>
  <c r="D142" i="13"/>
  <c r="B25" i="13"/>
  <c r="C25" i="13" s="1"/>
  <c r="B62" i="13"/>
  <c r="C62" i="13" s="1"/>
  <c r="B28" i="13"/>
  <c r="C28" i="13" s="1"/>
  <c r="D34" i="13"/>
  <c r="B14" i="13"/>
  <c r="C14" i="13" s="1"/>
  <c r="D31" i="13"/>
  <c r="D14" i="13"/>
  <c r="B11" i="13"/>
  <c r="C11" i="13" s="1"/>
  <c r="B22" i="13"/>
  <c r="C22" i="13" s="1"/>
  <c r="D28" i="13"/>
  <c r="D11" i="13"/>
  <c r="B8" i="13"/>
  <c r="C8" i="13" s="1"/>
  <c r="D162" i="13"/>
  <c r="B131" i="13"/>
  <c r="C131" i="13" s="1"/>
  <c r="D65" i="13"/>
  <c r="D51" i="13"/>
  <c r="D42" i="13"/>
  <c r="D45" i="13"/>
  <c r="B162" i="13"/>
  <c r="C162" i="13" s="1"/>
  <c r="D131" i="13"/>
  <c r="B82" i="13"/>
  <c r="C82" i="13" s="1"/>
  <c r="B45" i="13"/>
  <c r="C45" i="13" s="1"/>
  <c r="B125" i="13"/>
  <c r="C125" i="13" s="1"/>
  <c r="B65" i="13"/>
  <c r="C65" i="13" s="1"/>
  <c r="B42" i="13"/>
  <c r="C42" i="13" s="1"/>
  <c r="B128" i="13"/>
  <c r="C128" i="13" s="1"/>
  <c r="B122" i="13"/>
  <c r="C122" i="13" s="1"/>
  <c r="D82" i="13"/>
  <c r="D48" i="13"/>
  <c r="B51" i="13"/>
  <c r="C51" i="13" s="1"/>
  <c r="B142" i="13"/>
  <c r="C142" i="13" s="1"/>
  <c r="D128" i="13"/>
  <c r="B48" i="13"/>
  <c r="C48" i="13" s="1"/>
  <c r="D102" i="13"/>
  <c r="D125" i="13"/>
  <c r="B102" i="13"/>
  <c r="C102" i="13" s="1"/>
  <c r="B165" i="13"/>
  <c r="C165" i="13" s="1"/>
  <c r="D145" i="13"/>
  <c r="B68" i="13"/>
  <c r="C68" i="13" s="1"/>
  <c r="D165" i="13"/>
  <c r="D105" i="13"/>
  <c r="B54" i="13"/>
  <c r="C54" i="13" s="1"/>
  <c r="B145" i="13"/>
  <c r="C145" i="13" s="1"/>
  <c r="B134" i="13"/>
  <c r="C134" i="13" s="1"/>
  <c r="B105" i="13"/>
  <c r="C105" i="13" s="1"/>
  <c r="D85" i="13"/>
  <c r="D54" i="13"/>
  <c r="B85" i="13"/>
  <c r="C85" i="13" s="1"/>
  <c r="D68" i="13"/>
  <c r="D134" i="13"/>
  <c r="B148" i="13"/>
  <c r="C148" i="13" s="1"/>
  <c r="D168" i="13"/>
  <c r="D88" i="13"/>
  <c r="B168" i="13"/>
  <c r="C168" i="13" s="1"/>
  <c r="B108" i="13"/>
  <c r="C108" i="13" s="1"/>
  <c r="D108" i="13"/>
  <c r="D71" i="13"/>
  <c r="B71" i="13"/>
  <c r="C71" i="13" s="1"/>
  <c r="D148" i="13"/>
  <c r="B88" i="13"/>
  <c r="C88" i="13" s="1"/>
  <c r="B91" i="13"/>
  <c r="C91" i="13" s="1"/>
  <c r="B171" i="13"/>
  <c r="C171" i="13" s="1"/>
  <c r="B74" i="13"/>
  <c r="C74" i="13" s="1"/>
  <c r="B111" i="13"/>
  <c r="C111" i="13" s="1"/>
  <c r="D151" i="13"/>
  <c r="D111" i="13"/>
  <c r="D74" i="13"/>
  <c r="B151" i="13"/>
  <c r="C151" i="13" s="1"/>
  <c r="D91" i="13"/>
  <c r="D171" i="13"/>
  <c r="B114" i="13"/>
  <c r="C114" i="13" s="1"/>
  <c r="D154" i="13"/>
  <c r="D174" i="13"/>
  <c r="B154" i="13"/>
  <c r="C154" i="13" s="1"/>
  <c r="D114" i="13"/>
  <c r="B94" i="13"/>
  <c r="C94" i="13" s="1"/>
  <c r="D94" i="13"/>
  <c r="B174" i="13"/>
  <c r="C174" i="13" s="1"/>
  <c r="C61" i="13"/>
  <c r="D77" i="13" s="1"/>
  <c r="D79" i="13"/>
  <c r="D78" i="13"/>
  <c r="E53" i="25"/>
  <c r="C54" i="25"/>
  <c r="D74" i="25"/>
  <c r="B75" i="25"/>
  <c r="B64" i="11"/>
  <c r="B65" i="11" s="1"/>
  <c r="B66" i="11" s="1"/>
  <c r="D63" i="11"/>
  <c r="B175" i="28" l="1"/>
  <c r="C175" i="28" s="1"/>
  <c r="G95" i="25"/>
  <c r="D223" i="28"/>
  <c r="C66" i="11"/>
  <c r="E65" i="11"/>
  <c r="D75" i="25"/>
  <c r="B178" i="28" s="1"/>
  <c r="C178" i="28" s="1"/>
  <c r="B76" i="25"/>
  <c r="C55" i="25"/>
  <c r="E54" i="25"/>
  <c r="B67" i="11"/>
  <c r="D66" i="11"/>
  <c r="G96" i="25" l="1"/>
  <c r="D226" i="28"/>
  <c r="C67" i="11"/>
  <c r="E66" i="11"/>
  <c r="B181" i="13"/>
  <c r="E55" i="25"/>
  <c r="C56" i="25"/>
  <c r="D76" i="25"/>
  <c r="B77" i="25"/>
  <c r="C21" i="13"/>
  <c r="D37" i="13" s="1"/>
  <c r="D39" i="13"/>
  <c r="D38" i="13"/>
  <c r="D67" i="11"/>
  <c r="B68" i="11"/>
  <c r="B181" i="28" l="1"/>
  <c r="C181" i="28" s="1"/>
  <c r="G97" i="25"/>
  <c r="D229" i="28"/>
  <c r="D27" i="13"/>
  <c r="D10" i="13"/>
  <c r="D15" i="13"/>
  <c r="D64" i="13"/>
  <c r="D43" i="13"/>
  <c r="D26" i="13"/>
  <c r="D9" i="13"/>
  <c r="D124" i="13"/>
  <c r="D63" i="13"/>
  <c r="D36" i="13"/>
  <c r="D7" i="13"/>
  <c r="D35" i="13"/>
  <c r="D6" i="13"/>
  <c r="D32" i="13"/>
  <c r="D144" i="13"/>
  <c r="D33" i="13"/>
  <c r="D16" i="13"/>
  <c r="D4" i="13"/>
  <c r="D30" i="13"/>
  <c r="D13" i="13"/>
  <c r="D3" i="13"/>
  <c r="D29" i="13"/>
  <c r="D12" i="13"/>
  <c r="D123" i="13"/>
  <c r="D84" i="13"/>
  <c r="D103" i="13"/>
  <c r="D164" i="13"/>
  <c r="D66" i="13"/>
  <c r="D163" i="13"/>
  <c r="D126" i="13"/>
  <c r="D46" i="13"/>
  <c r="D83" i="13"/>
  <c r="D104" i="13"/>
  <c r="D130" i="13"/>
  <c r="D50" i="13"/>
  <c r="D129" i="13"/>
  <c r="D143" i="13"/>
  <c r="D44" i="13"/>
  <c r="D184" i="13"/>
  <c r="D183" i="13"/>
  <c r="D127" i="13"/>
  <c r="D47" i="13"/>
  <c r="D53" i="13"/>
  <c r="D133" i="13"/>
  <c r="D67" i="13"/>
  <c r="D52" i="13"/>
  <c r="D49" i="13"/>
  <c r="D132" i="13"/>
  <c r="D106" i="13"/>
  <c r="D87" i="13"/>
  <c r="D86" i="13"/>
  <c r="D56" i="13"/>
  <c r="D70" i="13"/>
  <c r="D55" i="13"/>
  <c r="D136" i="13"/>
  <c r="D167" i="13"/>
  <c r="D147" i="13"/>
  <c r="D135" i="13"/>
  <c r="D69" i="13"/>
  <c r="D166" i="13"/>
  <c r="D146" i="13"/>
  <c r="D107" i="13"/>
  <c r="F167" i="13"/>
  <c r="D170" i="13"/>
  <c r="D90" i="13"/>
  <c r="D110" i="13"/>
  <c r="F164" i="13"/>
  <c r="D169" i="13"/>
  <c r="D89" i="13"/>
  <c r="F184" i="13"/>
  <c r="D109" i="13"/>
  <c r="D73" i="13"/>
  <c r="D150" i="13"/>
  <c r="D72" i="13"/>
  <c r="D149" i="13"/>
  <c r="F170" i="13"/>
  <c r="D112" i="13"/>
  <c r="D76" i="13"/>
  <c r="D153" i="13"/>
  <c r="D75" i="13"/>
  <c r="D152" i="13"/>
  <c r="F173" i="13"/>
  <c r="D93" i="13"/>
  <c r="D173" i="13"/>
  <c r="D172" i="13"/>
  <c r="D113" i="13"/>
  <c r="D92" i="13"/>
  <c r="D176" i="13"/>
  <c r="D175" i="13"/>
  <c r="D116" i="13"/>
  <c r="D115" i="13"/>
  <c r="F176" i="13"/>
  <c r="F156" i="13"/>
  <c r="D156" i="13"/>
  <c r="D96" i="13"/>
  <c r="D155" i="13"/>
  <c r="D95" i="13"/>
  <c r="F133" i="13"/>
  <c r="F104" i="13"/>
  <c r="F13" i="13"/>
  <c r="F36" i="13"/>
  <c r="F64" i="13"/>
  <c r="F153" i="13"/>
  <c r="F7" i="13"/>
  <c r="F110" i="13"/>
  <c r="F16" i="13"/>
  <c r="F27" i="13"/>
  <c r="F93" i="13"/>
  <c r="F136" i="13"/>
  <c r="F96" i="13"/>
  <c r="F44" i="13"/>
  <c r="F50" i="13"/>
  <c r="F53" i="13"/>
  <c r="F90" i="13"/>
  <c r="F127" i="13"/>
  <c r="F33" i="13"/>
  <c r="F107" i="13"/>
  <c r="F113" i="13"/>
  <c r="F116" i="13"/>
  <c r="F67" i="13"/>
  <c r="F73" i="13"/>
  <c r="F84" i="13"/>
  <c r="F87" i="13"/>
  <c r="F124" i="13"/>
  <c r="F150" i="13"/>
  <c r="F47" i="13"/>
  <c r="F10" i="13"/>
  <c r="F56" i="13"/>
  <c r="F130" i="13"/>
  <c r="F144" i="13"/>
  <c r="F76" i="13"/>
  <c r="F30" i="13"/>
  <c r="F147" i="13"/>
  <c r="F70" i="13"/>
  <c r="F4" i="13"/>
  <c r="C68" i="11"/>
  <c r="E67" i="11"/>
  <c r="C181" i="13"/>
  <c r="D197" i="13" s="1"/>
  <c r="D198" i="13"/>
  <c r="D199" i="13"/>
  <c r="B78" i="25"/>
  <c r="B79" i="25" s="1"/>
  <c r="B80" i="25" s="1"/>
  <c r="B81" i="25" s="1"/>
  <c r="D77" i="25"/>
  <c r="E56" i="25"/>
  <c r="C57" i="25"/>
  <c r="B69" i="11"/>
  <c r="D68" i="11"/>
  <c r="G98" i="25" l="1"/>
  <c r="G99" i="25" s="1"/>
  <c r="G100" i="25" s="1"/>
  <c r="G101" i="25" s="1"/>
  <c r="D232" i="28"/>
  <c r="C69" i="11"/>
  <c r="E68" i="11"/>
  <c r="C58" i="25"/>
  <c r="E57" i="25"/>
  <c r="B82" i="25"/>
  <c r="D81" i="25"/>
  <c r="D69" i="11"/>
  <c r="B70" i="11"/>
  <c r="B192" i="28" l="1"/>
  <c r="C192" i="28" s="1"/>
  <c r="G102" i="25"/>
  <c r="D240" i="28"/>
  <c r="C70" i="11"/>
  <c r="E69" i="11"/>
  <c r="D82" i="25"/>
  <c r="B83" i="25"/>
  <c r="C59" i="25"/>
  <c r="E58" i="25"/>
  <c r="B71" i="11"/>
  <c r="B72" i="11" s="1"/>
  <c r="B73" i="11" s="1"/>
  <c r="D70" i="11"/>
  <c r="B195" i="28" l="1"/>
  <c r="C195" i="28" s="1"/>
  <c r="G103" i="25"/>
  <c r="D243" i="28"/>
  <c r="C71" i="11"/>
  <c r="E70" i="11"/>
  <c r="E59" i="25"/>
  <c r="C60" i="25"/>
  <c r="D83" i="25"/>
  <c r="B198" i="28" s="1"/>
  <c r="C198" i="28" s="1"/>
  <c r="B84" i="25"/>
  <c r="B74" i="11"/>
  <c r="D73" i="11"/>
  <c r="G104" i="25" l="1"/>
  <c r="D246" i="28"/>
  <c r="C72" i="11"/>
  <c r="E71" i="11"/>
  <c r="D84" i="25"/>
  <c r="B85" i="25"/>
  <c r="B86" i="25" s="1"/>
  <c r="B87" i="25" s="1"/>
  <c r="E60" i="25"/>
  <c r="C61" i="25"/>
  <c r="D74" i="11"/>
  <c r="B75" i="11"/>
  <c r="G105" i="25" l="1"/>
  <c r="G106" i="25" s="1"/>
  <c r="G107" i="25" s="1"/>
  <c r="G108" i="25" s="1"/>
  <c r="D249" i="28"/>
  <c r="C73" i="11"/>
  <c r="E72" i="11"/>
  <c r="E61" i="25"/>
  <c r="C62" i="25"/>
  <c r="D87" i="25"/>
  <c r="B88" i="25"/>
  <c r="B76" i="11"/>
  <c r="D75" i="11"/>
  <c r="G109" i="25" l="1"/>
  <c r="D257" i="28"/>
  <c r="C74" i="11"/>
  <c r="E73" i="11"/>
  <c r="B89" i="25"/>
  <c r="D88" i="25"/>
  <c r="C63" i="25"/>
  <c r="E62" i="25"/>
  <c r="B77" i="11"/>
  <c r="D76" i="11"/>
  <c r="B209" i="28" l="1"/>
  <c r="C209" i="28" s="1"/>
  <c r="G110" i="25"/>
  <c r="D260" i="28"/>
  <c r="C75" i="11"/>
  <c r="E74" i="11"/>
  <c r="E63" i="25"/>
  <c r="C64" i="25"/>
  <c r="B90" i="25"/>
  <c r="B91" i="25" s="1"/>
  <c r="B92" i="25" s="1"/>
  <c r="B93" i="25" s="1"/>
  <c r="B94" i="25" s="1"/>
  <c r="D89" i="25"/>
  <c r="D77" i="11"/>
  <c r="B78" i="11"/>
  <c r="B79" i="11" s="1"/>
  <c r="B80" i="11" s="1"/>
  <c r="B81" i="11" s="1"/>
  <c r="B212" i="28" l="1"/>
  <c r="C212" i="28" s="1"/>
  <c r="G111" i="25"/>
  <c r="D263" i="28"/>
  <c r="C76" i="11"/>
  <c r="E75" i="11"/>
  <c r="D94" i="25"/>
  <c r="B95" i="25"/>
  <c r="E64" i="25"/>
  <c r="C65" i="25"/>
  <c r="D81" i="11"/>
  <c r="B82" i="11"/>
  <c r="G112" i="25" l="1"/>
  <c r="G113" i="25" s="1"/>
  <c r="G114" i="25" s="1"/>
  <c r="G115" i="25" s="1"/>
  <c r="D266" i="28"/>
  <c r="C77" i="11"/>
  <c r="E76" i="11"/>
  <c r="C66" i="25"/>
  <c r="E65" i="25"/>
  <c r="D95" i="25"/>
  <c r="B96" i="25"/>
  <c r="B83" i="11"/>
  <c r="D82" i="11"/>
  <c r="B226" i="28" l="1"/>
  <c r="C226" i="28" s="1"/>
  <c r="G116" i="25"/>
  <c r="D274" i="28"/>
  <c r="C78" i="11"/>
  <c r="E77" i="11"/>
  <c r="B97" i="25"/>
  <c r="D96" i="25"/>
  <c r="C67" i="25"/>
  <c r="E66" i="25"/>
  <c r="B84" i="11"/>
  <c r="D83" i="11"/>
  <c r="B229" i="28" l="1"/>
  <c r="C229" i="28" s="1"/>
  <c r="G117" i="25"/>
  <c r="D277" i="28"/>
  <c r="C79" i="11"/>
  <c r="E78" i="11"/>
  <c r="E67" i="25"/>
  <c r="C68" i="25"/>
  <c r="B98" i="25"/>
  <c r="D97" i="25"/>
  <c r="B85" i="11"/>
  <c r="B86" i="11" s="1"/>
  <c r="B87" i="11" s="1"/>
  <c r="D84" i="11"/>
  <c r="B232" i="28" l="1"/>
  <c r="C232" i="28" s="1"/>
  <c r="A48" i="27"/>
  <c r="A38" i="27"/>
  <c r="A49" i="27"/>
  <c r="A51" i="27"/>
  <c r="A45" i="27"/>
  <c r="A37" i="27"/>
  <c r="A50" i="27"/>
  <c r="A52" i="27"/>
  <c r="A44" i="27"/>
  <c r="A41" i="27"/>
  <c r="A47" i="27"/>
  <c r="A39" i="27"/>
  <c r="A42" i="27"/>
  <c r="A46" i="27"/>
  <c r="A40" i="27"/>
  <c r="A43" i="27"/>
  <c r="G118" i="25"/>
  <c r="D280" i="28"/>
  <c r="C80" i="11"/>
  <c r="E79" i="11"/>
  <c r="D98" i="25"/>
  <c r="B99" i="25"/>
  <c r="B100" i="25" s="1"/>
  <c r="B101" i="25" s="1"/>
  <c r="E68" i="25"/>
  <c r="C69" i="25"/>
  <c r="B88" i="11"/>
  <c r="D87" i="11"/>
  <c r="F157" i="28" l="1"/>
  <c r="D156" i="28"/>
  <c r="D157" i="28"/>
  <c r="D207" i="28"/>
  <c r="F180" i="28"/>
  <c r="F214" i="28"/>
  <c r="D214" i="28"/>
  <c r="D225" i="28"/>
  <c r="F166" i="28"/>
  <c r="D177" i="28"/>
  <c r="F225" i="28"/>
  <c r="D174" i="28"/>
  <c r="F197" i="28"/>
  <c r="D213" i="28"/>
  <c r="D176" i="28"/>
  <c r="F228" i="28"/>
  <c r="D165" i="28"/>
  <c r="D160" i="28"/>
  <c r="F208" i="28"/>
  <c r="D208" i="28"/>
  <c r="D179" i="28"/>
  <c r="D194" i="28"/>
  <c r="D197" i="28"/>
  <c r="F177" i="28"/>
  <c r="F211" i="28"/>
  <c r="D163" i="28"/>
  <c r="D162" i="28"/>
  <c r="F163" i="28"/>
  <c r="F200" i="28"/>
  <c r="D159" i="28"/>
  <c r="D228" i="28"/>
  <c r="D193" i="28"/>
  <c r="F160" i="28"/>
  <c r="D173" i="28"/>
  <c r="F183" i="28"/>
  <c r="D182" i="28"/>
  <c r="D199" i="28"/>
  <c r="D227" i="28"/>
  <c r="D211" i="28"/>
  <c r="D210" i="28"/>
  <c r="D196" i="28"/>
  <c r="D224" i="28"/>
  <c r="D180" i="28"/>
  <c r="F174" i="28"/>
  <c r="D166" i="28"/>
  <c r="D183" i="28"/>
  <c r="D200" i="28"/>
  <c r="F194" i="28"/>
  <c r="A53" i="27"/>
  <c r="F231" i="28" s="1"/>
  <c r="G119" i="25"/>
  <c r="G120" i="25" s="1"/>
  <c r="G121" i="25" s="1"/>
  <c r="G122" i="25" s="1"/>
  <c r="G123" i="25" s="1"/>
  <c r="G124" i="25" s="1"/>
  <c r="G125" i="25" s="1"/>
  <c r="G126" i="25" s="1"/>
  <c r="G127" i="25" s="1"/>
  <c r="D283" i="28"/>
  <c r="C81" i="11"/>
  <c r="E80" i="11"/>
  <c r="E69" i="25"/>
  <c r="C70" i="25"/>
  <c r="B102" i="25"/>
  <c r="D101" i="25"/>
  <c r="D88" i="11"/>
  <c r="B89" i="11"/>
  <c r="D230" i="28" l="1"/>
  <c r="D231" i="28"/>
  <c r="C82" i="11"/>
  <c r="E81" i="11"/>
  <c r="D102" i="25"/>
  <c r="B103" i="25"/>
  <c r="C71" i="25"/>
  <c r="E70" i="25"/>
  <c r="D89" i="11"/>
  <c r="B90" i="11"/>
  <c r="B91" i="11" s="1"/>
  <c r="B92" i="11" s="1"/>
  <c r="B93" i="11" s="1"/>
  <c r="B94" i="11" s="1"/>
  <c r="B243" i="28" l="1"/>
  <c r="C243" i="28" s="1"/>
  <c r="C83" i="11"/>
  <c r="E82" i="11"/>
  <c r="E71" i="25"/>
  <c r="C72" i="25"/>
  <c r="D103" i="25"/>
  <c r="B246" i="28" s="1"/>
  <c r="C246" i="28" s="1"/>
  <c r="B104" i="25"/>
  <c r="B95" i="11"/>
  <c r="D94" i="11"/>
  <c r="C84" i="11" l="1"/>
  <c r="E83" i="11"/>
  <c r="B105" i="25"/>
  <c r="D104" i="25"/>
  <c r="E72" i="25"/>
  <c r="C73" i="25"/>
  <c r="D95" i="11"/>
  <c r="B96" i="11"/>
  <c r="B249" i="28" l="1"/>
  <c r="C249" i="28" s="1"/>
  <c r="C85" i="11"/>
  <c r="E84" i="11"/>
  <c r="C74" i="25"/>
  <c r="E73" i="25"/>
  <c r="B106" i="25"/>
  <c r="B107" i="25" s="1"/>
  <c r="B108" i="25" s="1"/>
  <c r="D105" i="25"/>
  <c r="B97" i="11"/>
  <c r="D96" i="11"/>
  <c r="C86" i="11" l="1"/>
  <c r="E85" i="11"/>
  <c r="D108" i="25"/>
  <c r="B109" i="25"/>
  <c r="C75" i="25"/>
  <c r="E74" i="25"/>
  <c r="B98" i="11"/>
  <c r="D97" i="11"/>
  <c r="C87" i="11" l="1"/>
  <c r="E86" i="11"/>
  <c r="E75" i="25"/>
  <c r="C76" i="25"/>
  <c r="B110" i="25"/>
  <c r="D109" i="25"/>
  <c r="B260" i="28" s="1"/>
  <c r="C260" i="28" s="1"/>
  <c r="B99" i="11"/>
  <c r="B100" i="11" s="1"/>
  <c r="B101" i="11" s="1"/>
  <c r="D98" i="11"/>
  <c r="D187" i="13" l="1"/>
  <c r="F196" i="13"/>
  <c r="D209" i="13"/>
  <c r="F227" i="13"/>
  <c r="D235" i="13"/>
  <c r="D195" i="13"/>
  <c r="F207" i="13"/>
  <c r="D230" i="13"/>
  <c r="D186" i="13"/>
  <c r="D190" i="13"/>
  <c r="D207" i="13"/>
  <c r="F233" i="13"/>
  <c r="D227" i="13"/>
  <c r="D193" i="13"/>
  <c r="F204" i="13"/>
  <c r="F190" i="13"/>
  <c r="D212" i="13"/>
  <c r="F213" i="13"/>
  <c r="F230" i="13"/>
  <c r="D233" i="13"/>
  <c r="F216" i="13"/>
  <c r="D204" i="13"/>
  <c r="D189" i="13"/>
  <c r="D226" i="13"/>
  <c r="D206" i="13"/>
  <c r="F210" i="13"/>
  <c r="F187" i="13"/>
  <c r="D229" i="13"/>
  <c r="D216" i="13"/>
  <c r="F193" i="13"/>
  <c r="D192" i="13"/>
  <c r="D196" i="13"/>
  <c r="D210" i="13"/>
  <c r="D236" i="13"/>
  <c r="F244" i="13"/>
  <c r="F236" i="13"/>
  <c r="D203" i="13"/>
  <c r="D232" i="13"/>
  <c r="D213" i="13"/>
  <c r="D215" i="13"/>
  <c r="C88" i="11"/>
  <c r="E87" i="11"/>
  <c r="D110" i="25"/>
  <c r="B111" i="25"/>
  <c r="E76" i="25"/>
  <c r="C77" i="25"/>
  <c r="D101" i="11"/>
  <c r="B102" i="11"/>
  <c r="B263" i="28" l="1"/>
  <c r="C263" i="28" s="1"/>
  <c r="D244" i="13"/>
  <c r="D243" i="13"/>
  <c r="C89" i="11"/>
  <c r="E88" i="11"/>
  <c r="E77" i="25"/>
  <c r="C78" i="25"/>
  <c r="D111" i="25"/>
  <c r="B266" i="28" s="1"/>
  <c r="C266" i="28" s="1"/>
  <c r="B112" i="25"/>
  <c r="D102" i="11"/>
  <c r="B103" i="11"/>
  <c r="D247" i="13" l="1"/>
  <c r="C90" i="11"/>
  <c r="E89" i="11"/>
  <c r="F250" i="13"/>
  <c r="F247" i="13"/>
  <c r="D246" i="13"/>
  <c r="D250" i="13"/>
  <c r="D249" i="13"/>
  <c r="B113" i="25"/>
  <c r="B114" i="25" s="1"/>
  <c r="B115" i="25" s="1"/>
  <c r="D112" i="25"/>
  <c r="C79" i="25"/>
  <c r="E78" i="25"/>
  <c r="B104" i="11"/>
  <c r="D103" i="11"/>
  <c r="A54" i="27" l="1"/>
  <c r="A57" i="27"/>
  <c r="A60" i="27"/>
  <c r="A59" i="27"/>
  <c r="A55" i="27"/>
  <c r="A61" i="27"/>
  <c r="C91" i="11"/>
  <c r="E90" i="11"/>
  <c r="E79" i="25"/>
  <c r="C80" i="25"/>
  <c r="D115" i="25"/>
  <c r="A56" i="27" s="1"/>
  <c r="B116" i="25"/>
  <c r="B105" i="11"/>
  <c r="D104" i="11"/>
  <c r="A58" i="27" l="1"/>
  <c r="F259" i="28" s="1"/>
  <c r="D233" i="28"/>
  <c r="F234" i="28"/>
  <c r="D234" i="28"/>
  <c r="D244" i="28"/>
  <c r="F262" i="28"/>
  <c r="D247" i="28"/>
  <c r="F248" i="28"/>
  <c r="D264" i="28"/>
  <c r="D265" i="28"/>
  <c r="F265" i="28"/>
  <c r="D261" i="28"/>
  <c r="D250" i="28"/>
  <c r="D259" i="28"/>
  <c r="D245" i="28"/>
  <c r="D242" i="28"/>
  <c r="F245" i="28"/>
  <c r="D262" i="28"/>
  <c r="D241" i="28"/>
  <c r="F242" i="28"/>
  <c r="D258" i="28"/>
  <c r="F251" i="28"/>
  <c r="D248" i="28"/>
  <c r="D251" i="28"/>
  <c r="C92" i="11"/>
  <c r="E91" i="11"/>
  <c r="D116" i="25"/>
  <c r="B117" i="25"/>
  <c r="E80" i="25"/>
  <c r="C81" i="25"/>
  <c r="B106" i="11"/>
  <c r="B107" i="11" s="1"/>
  <c r="B108" i="11" s="1"/>
  <c r="D105" i="11"/>
  <c r="B277" i="28" l="1"/>
  <c r="C277" i="28" s="1"/>
  <c r="A62" i="27"/>
  <c r="C93" i="11"/>
  <c r="E92" i="11"/>
  <c r="C82" i="25"/>
  <c r="E81" i="25"/>
  <c r="B118" i="25"/>
  <c r="D117" i="25"/>
  <c r="B280" i="28" s="1"/>
  <c r="C280" i="28" s="1"/>
  <c r="B109" i="11"/>
  <c r="D108" i="11"/>
  <c r="D268" i="28" l="1"/>
  <c r="F268" i="28"/>
  <c r="D267" i="28"/>
  <c r="C94" i="11"/>
  <c r="E93" i="11"/>
  <c r="D118" i="25"/>
  <c r="B119" i="25"/>
  <c r="B120" i="25" s="1"/>
  <c r="B121" i="25" s="1"/>
  <c r="B122" i="25" s="1"/>
  <c r="B123" i="25" s="1"/>
  <c r="B124" i="25" s="1"/>
  <c r="B125" i="25" s="1"/>
  <c r="B126" i="25" s="1"/>
  <c r="B127" i="25" s="1"/>
  <c r="C83" i="25"/>
  <c r="E82" i="25"/>
  <c r="B110" i="11"/>
  <c r="D109" i="11"/>
  <c r="B283" i="28" l="1"/>
  <c r="C283" i="28" s="1"/>
  <c r="C64" i="27"/>
  <c r="C18" i="27"/>
  <c r="C39" i="27"/>
  <c r="C23" i="27"/>
  <c r="C50" i="27"/>
  <c r="C54" i="27"/>
  <c r="C30" i="27"/>
  <c r="C35" i="27"/>
  <c r="C57" i="27"/>
  <c r="C16" i="27"/>
  <c r="C24" i="27"/>
  <c r="C61" i="27"/>
  <c r="C60" i="27"/>
  <c r="C29" i="27"/>
  <c r="C22" i="27"/>
  <c r="C37" i="27"/>
  <c r="C25" i="27"/>
  <c r="C36" i="27"/>
  <c r="C19" i="27"/>
  <c r="C66" i="27"/>
  <c r="C21" i="27"/>
  <c r="C33" i="27"/>
  <c r="C58" i="27"/>
  <c r="C45" i="27"/>
  <c r="C44" i="27"/>
  <c r="C59" i="27"/>
  <c r="C53" i="27"/>
  <c r="C46" i="27"/>
  <c r="C55" i="27"/>
  <c r="C7" i="27"/>
  <c r="C56" i="27"/>
  <c r="C42" i="27"/>
  <c r="C38" i="27"/>
  <c r="C47" i="27"/>
  <c r="C62" i="27"/>
  <c r="C17" i="27"/>
  <c r="C40" i="27"/>
  <c r="C15" i="27"/>
  <c r="C28" i="27"/>
  <c r="C20" i="27"/>
  <c r="C10" i="27"/>
  <c r="C43" i="27"/>
  <c r="C41" i="27"/>
  <c r="C48" i="27"/>
  <c r="C34" i="27"/>
  <c r="C32" i="27"/>
  <c r="C51" i="27"/>
  <c r="C31" i="27"/>
  <c r="C13" i="27"/>
  <c r="C9" i="27"/>
  <c r="C52" i="27"/>
  <c r="C49" i="27"/>
  <c r="C63" i="27"/>
  <c r="C11" i="27"/>
  <c r="C27" i="27"/>
  <c r="C26" i="27"/>
  <c r="C14" i="27"/>
  <c r="C65" i="27"/>
  <c r="C12" i="27"/>
  <c r="D24" i="27"/>
  <c r="D29" i="27"/>
  <c r="D28" i="27"/>
  <c r="D30" i="27"/>
  <c r="D31" i="27"/>
  <c r="D32" i="27"/>
  <c r="D33" i="27"/>
  <c r="D34" i="27"/>
  <c r="D36" i="27"/>
  <c r="D35" i="27"/>
  <c r="D37" i="27"/>
  <c r="D38" i="27"/>
  <c r="D39" i="27"/>
  <c r="D40" i="27"/>
  <c r="D42" i="27"/>
  <c r="D44" i="27"/>
  <c r="D41" i="27"/>
  <c r="D43" i="27"/>
  <c r="D46" i="27"/>
  <c r="D45" i="27"/>
  <c r="D47" i="27"/>
  <c r="D48" i="27"/>
  <c r="D49" i="27"/>
  <c r="D50" i="27"/>
  <c r="D55" i="27"/>
  <c r="D51" i="27"/>
  <c r="D52" i="27"/>
  <c r="D54" i="27"/>
  <c r="D53" i="27"/>
  <c r="D56" i="27"/>
  <c r="D60" i="27"/>
  <c r="D57" i="27"/>
  <c r="D61" i="27"/>
  <c r="D59" i="27"/>
  <c r="D58" i="27"/>
  <c r="D65" i="27"/>
  <c r="D63" i="27"/>
  <c r="D62" i="27"/>
  <c r="D64" i="27"/>
  <c r="D66" i="27"/>
  <c r="A65" i="27"/>
  <c r="A66" i="27"/>
  <c r="A63" i="27"/>
  <c r="A64" i="27"/>
  <c r="C95" i="11"/>
  <c r="E94" i="11"/>
  <c r="E83" i="25"/>
  <c r="C84" i="25"/>
  <c r="D110" i="11"/>
  <c r="B111" i="11"/>
  <c r="D275" i="28" l="1"/>
  <c r="D276" i="28"/>
  <c r="F276" i="28"/>
  <c r="D285" i="28"/>
  <c r="D190" i="28"/>
  <c r="D21" i="28"/>
  <c r="D284" i="28"/>
  <c r="F282" i="28"/>
  <c r="D278" i="28"/>
  <c r="D279" i="28"/>
  <c r="D10" i="28"/>
  <c r="F279" i="28"/>
  <c r="D20" i="28"/>
  <c r="D191" i="28"/>
  <c r="D216" i="28"/>
  <c r="F285" i="28"/>
  <c r="D282" i="28"/>
  <c r="D9" i="28"/>
  <c r="D217" i="28"/>
  <c r="F21" i="28"/>
  <c r="F10" i="28"/>
  <c r="F217" i="28"/>
  <c r="F191" i="28"/>
  <c r="D281" i="28"/>
  <c r="F264" i="13"/>
  <c r="D263" i="13"/>
  <c r="C96" i="11"/>
  <c r="E95" i="11"/>
  <c r="E84" i="25"/>
  <c r="C85" i="25"/>
  <c r="B112" i="11"/>
  <c r="D111" i="11"/>
  <c r="C97" i="11" l="1"/>
  <c r="E96" i="11"/>
  <c r="B242" i="13"/>
  <c r="C242" i="13" s="1"/>
  <c r="D191" i="13"/>
  <c r="B222" i="13"/>
  <c r="C222" i="13" s="1"/>
  <c r="D242" i="13"/>
  <c r="B191" i="13"/>
  <c r="C191" i="13" s="1"/>
  <c r="B208" i="13"/>
  <c r="C208" i="13" s="1"/>
  <c r="B234" i="13"/>
  <c r="C234" i="13" s="1"/>
  <c r="D182" i="13"/>
  <c r="D262" i="13"/>
  <c r="D265" i="13"/>
  <c r="B265" i="13"/>
  <c r="C265" i="13" s="1"/>
  <c r="B248" i="13"/>
  <c r="C248" i="13" s="1"/>
  <c r="B211" i="13"/>
  <c r="C211" i="13" s="1"/>
  <c r="B251" i="13"/>
  <c r="C251" i="13" s="1"/>
  <c r="D225" i="13"/>
  <c r="B245" i="13"/>
  <c r="C245" i="13" s="1"/>
  <c r="D268" i="13"/>
  <c r="B228" i="13"/>
  <c r="C228" i="13" s="1"/>
  <c r="D231" i="13"/>
  <c r="D214" i="13"/>
  <c r="D185" i="13"/>
  <c r="B202" i="13"/>
  <c r="C202" i="13" s="1"/>
  <c r="D202" i="13"/>
  <c r="B194" i="13"/>
  <c r="C194" i="13" s="1"/>
  <c r="D245" i="13"/>
  <c r="D205" i="13"/>
  <c r="D208" i="13"/>
  <c r="D254" i="13"/>
  <c r="B182" i="13"/>
  <c r="C182" i="13" s="1"/>
  <c r="D188" i="13"/>
  <c r="B188" i="13"/>
  <c r="C188" i="13" s="1"/>
  <c r="B225" i="13"/>
  <c r="C225" i="13" s="1"/>
  <c r="D234" i="13"/>
  <c r="D248" i="13"/>
  <c r="B185" i="13"/>
  <c r="C185" i="13" s="1"/>
  <c r="B262" i="13"/>
  <c r="C262" i="13" s="1"/>
  <c r="B205" i="13"/>
  <c r="C205" i="13" s="1"/>
  <c r="B268" i="13"/>
  <c r="C268" i="13" s="1"/>
  <c r="B231" i="13"/>
  <c r="C231" i="13" s="1"/>
  <c r="D222" i="13"/>
  <c r="D194" i="13"/>
  <c r="D228" i="13"/>
  <c r="D211" i="13"/>
  <c r="D251" i="13"/>
  <c r="B254" i="13"/>
  <c r="C254" i="13" s="1"/>
  <c r="B214" i="13"/>
  <c r="C214" i="13" s="1"/>
  <c r="D269" i="13"/>
  <c r="D270" i="13"/>
  <c r="E85" i="25"/>
  <c r="C86" i="25"/>
  <c r="D112" i="11"/>
  <c r="B113" i="11"/>
  <c r="B114" i="11" s="1"/>
  <c r="B115" i="11" s="1"/>
  <c r="C98" i="11" l="1"/>
  <c r="E97" i="11"/>
  <c r="C87" i="25"/>
  <c r="E86" i="25"/>
  <c r="B116" i="11"/>
  <c r="D115" i="11"/>
  <c r="C99" i="11" l="1"/>
  <c r="E98" i="11"/>
  <c r="E87" i="25"/>
  <c r="C88" i="25"/>
  <c r="B117" i="11"/>
  <c r="D116" i="11"/>
  <c r="C100" i="11" l="1"/>
  <c r="E99" i="11"/>
  <c r="E88" i="25"/>
  <c r="C89" i="25"/>
  <c r="D117" i="11"/>
  <c r="B118" i="11"/>
  <c r="C101" i="11" l="1"/>
  <c r="E100" i="11"/>
  <c r="C90" i="25"/>
  <c r="E89" i="25"/>
  <c r="D118" i="11"/>
  <c r="B119" i="11"/>
  <c r="B120" i="11" s="1"/>
  <c r="B121" i="11" s="1"/>
  <c r="B122" i="11" s="1"/>
  <c r="B123" i="11" s="1"/>
  <c r="B124" i="11" s="1"/>
  <c r="B125" i="11" s="1"/>
  <c r="B126" i="11" s="1"/>
  <c r="B127" i="11" s="1"/>
  <c r="C102" i="11" l="1"/>
  <c r="E101" i="11"/>
  <c r="C91" i="25"/>
  <c r="E90" i="25"/>
  <c r="D264" i="13" l="1"/>
  <c r="D267" i="13"/>
  <c r="D266" i="13"/>
  <c r="F267" i="13"/>
  <c r="F270" i="13"/>
  <c r="C103" i="11"/>
  <c r="E102" i="11"/>
  <c r="E91" i="25"/>
  <c r="C92" i="25"/>
  <c r="C104" i="11" l="1"/>
  <c r="E103" i="11"/>
  <c r="E92" i="25"/>
  <c r="C93" i="25"/>
  <c r="C105" i="11" l="1"/>
  <c r="E104" i="11"/>
  <c r="E93" i="25"/>
  <c r="C94" i="25"/>
  <c r="C106" i="11" l="1"/>
  <c r="E105" i="11"/>
  <c r="C95" i="25"/>
  <c r="E94" i="25"/>
  <c r="C107" i="11" l="1"/>
  <c r="E106" i="11"/>
  <c r="E95" i="25"/>
  <c r="C96" i="25"/>
  <c r="C108" i="11" l="1"/>
  <c r="E107" i="11"/>
  <c r="E96" i="25"/>
  <c r="C97" i="25"/>
  <c r="C109" i="11" l="1"/>
  <c r="E108" i="11"/>
  <c r="C98" i="25"/>
  <c r="E97" i="25"/>
  <c r="C110" i="11" l="1"/>
  <c r="E109" i="11"/>
  <c r="C99" i="25"/>
  <c r="E98" i="25"/>
  <c r="C111" i="11" l="1"/>
  <c r="E110" i="11"/>
  <c r="E99" i="25"/>
  <c r="C100" i="25"/>
  <c r="C112" i="11" l="1"/>
  <c r="E111" i="11"/>
  <c r="E100" i="25"/>
  <c r="C101" i="25"/>
  <c r="C113" i="11" l="1"/>
  <c r="E112" i="11"/>
  <c r="B308" i="13"/>
  <c r="C308" i="13" s="1"/>
  <c r="D305" i="13"/>
  <c r="D271" i="13"/>
  <c r="B302" i="13"/>
  <c r="C302" i="13" s="1"/>
  <c r="B288" i="13"/>
  <c r="C288" i="13" s="1"/>
  <c r="D282" i="13"/>
  <c r="D288" i="13"/>
  <c r="B314" i="13"/>
  <c r="C314" i="13" s="1"/>
  <c r="B285" i="13"/>
  <c r="C285" i="13" s="1"/>
  <c r="B311" i="13"/>
  <c r="C311" i="13" s="1"/>
  <c r="B291" i="13"/>
  <c r="C291" i="13" s="1"/>
  <c r="B274" i="13"/>
  <c r="C274" i="13" s="1"/>
  <c r="D285" i="13"/>
  <c r="B294" i="13"/>
  <c r="C294" i="13" s="1"/>
  <c r="B282" i="13"/>
  <c r="C282" i="13" s="1"/>
  <c r="D311" i="13"/>
  <c r="D308" i="13"/>
  <c r="B271" i="13"/>
  <c r="C271" i="13" s="1"/>
  <c r="B305" i="13"/>
  <c r="C305" i="13" s="1"/>
  <c r="D314" i="13"/>
  <c r="D291" i="13"/>
  <c r="D302" i="13"/>
  <c r="D294" i="13"/>
  <c r="D274" i="13"/>
  <c r="E101" i="25"/>
  <c r="C102" i="25"/>
  <c r="C114" i="11" l="1"/>
  <c r="E113" i="11"/>
  <c r="C103" i="25"/>
  <c r="E102" i="25"/>
  <c r="C115" i="11" l="1"/>
  <c r="E114" i="11"/>
  <c r="E103" i="25"/>
  <c r="C104" i="25"/>
  <c r="C116" i="11" l="1"/>
  <c r="E115" i="11"/>
  <c r="E104" i="25"/>
  <c r="C105" i="25"/>
  <c r="C117" i="11" l="1"/>
  <c r="E116" i="11"/>
  <c r="C106" i="25"/>
  <c r="E105" i="25"/>
  <c r="C118" i="11" l="1"/>
  <c r="E117" i="11"/>
  <c r="C107" i="25"/>
  <c r="E106" i="25"/>
  <c r="C119" i="11" l="1"/>
  <c r="E118" i="11"/>
  <c r="E107" i="25"/>
  <c r="C108" i="25"/>
  <c r="C120" i="11" l="1"/>
  <c r="E119" i="11"/>
  <c r="E108" i="25"/>
  <c r="C109" i="25"/>
  <c r="C121" i="11" l="1"/>
  <c r="E120" i="11"/>
  <c r="B331" i="13"/>
  <c r="C331" i="13" s="1"/>
  <c r="D325" i="13"/>
  <c r="D322" i="13"/>
  <c r="D334" i="13"/>
  <c r="D331" i="13"/>
  <c r="B328" i="13"/>
  <c r="C328" i="13" s="1"/>
  <c r="B322" i="13"/>
  <c r="C322" i="13" s="1"/>
  <c r="B334" i="13"/>
  <c r="C334" i="13" s="1"/>
  <c r="B325" i="13"/>
  <c r="C325" i="13" s="1"/>
  <c r="D328" i="13"/>
  <c r="E109" i="25"/>
  <c r="C110" i="25"/>
  <c r="C122" i="11" l="1"/>
  <c r="E121" i="11"/>
  <c r="C111" i="25"/>
  <c r="E110" i="25"/>
  <c r="C123" i="11" l="1"/>
  <c r="E122" i="11"/>
  <c r="E111" i="25"/>
  <c r="C112" i="25"/>
  <c r="C124" i="11" l="1"/>
  <c r="E123" i="11"/>
  <c r="E112" i="25"/>
  <c r="C113" i="25"/>
  <c r="C125" i="11" l="1"/>
  <c r="E124" i="11"/>
  <c r="C114" i="25"/>
  <c r="E113" i="25"/>
  <c r="C126" i="11" l="1"/>
  <c r="E125" i="11"/>
  <c r="C115" i="25"/>
  <c r="E114" i="25"/>
  <c r="C127" i="11" l="1"/>
  <c r="E127" i="11" s="1"/>
  <c r="E126" i="11"/>
  <c r="E115" i="25"/>
  <c r="C116" i="25"/>
  <c r="B281" i="13" l="1"/>
  <c r="B241" i="13"/>
  <c r="B221" i="13"/>
  <c r="B201" i="13"/>
  <c r="B301" i="13"/>
  <c r="B261" i="13"/>
  <c r="B321" i="13"/>
  <c r="E116" i="25"/>
  <c r="C117" i="25"/>
  <c r="C321" i="13" l="1"/>
  <c r="D337" i="13" s="1"/>
  <c r="D339" i="13"/>
  <c r="D338" i="13"/>
  <c r="C261" i="13"/>
  <c r="D277" i="13" s="1"/>
  <c r="D279" i="13"/>
  <c r="D278" i="13"/>
  <c r="D335" i="13"/>
  <c r="F287" i="13"/>
  <c r="D326" i="13"/>
  <c r="D309" i="13"/>
  <c r="F253" i="13"/>
  <c r="D273" i="13"/>
  <c r="D336" i="13"/>
  <c r="D252" i="13"/>
  <c r="F324" i="13"/>
  <c r="D327" i="13"/>
  <c r="D224" i="13"/>
  <c r="D253" i="13"/>
  <c r="D255" i="13"/>
  <c r="D289" i="13"/>
  <c r="D290" i="13"/>
  <c r="F276" i="13"/>
  <c r="D24" i="13"/>
  <c r="F273" i="13"/>
  <c r="D296" i="13"/>
  <c r="D304" i="13"/>
  <c r="D303" i="13"/>
  <c r="D284" i="13"/>
  <c r="D287" i="13"/>
  <c r="F256" i="13"/>
  <c r="F310" i="13"/>
  <c r="D275" i="13"/>
  <c r="F296" i="13"/>
  <c r="D286" i="13"/>
  <c r="D313" i="13"/>
  <c r="F327" i="13"/>
  <c r="F307" i="13"/>
  <c r="F293" i="13"/>
  <c r="F313" i="13"/>
  <c r="D324" i="13"/>
  <c r="D332" i="13"/>
  <c r="D316" i="13"/>
  <c r="F316" i="13"/>
  <c r="D307" i="13"/>
  <c r="F284" i="13"/>
  <c r="D333" i="13"/>
  <c r="D312" i="13"/>
  <c r="F333" i="13"/>
  <c r="F224" i="13"/>
  <c r="D256" i="13"/>
  <c r="D315" i="13"/>
  <c r="D272" i="13"/>
  <c r="D283" i="13"/>
  <c r="F290" i="13"/>
  <c r="D293" i="13"/>
  <c r="F24" i="13"/>
  <c r="F336" i="13"/>
  <c r="F330" i="13"/>
  <c r="D295" i="13"/>
  <c r="D223" i="13"/>
  <c r="D306" i="13"/>
  <c r="D310" i="13"/>
  <c r="D276" i="13"/>
  <c r="D330" i="13"/>
  <c r="D329" i="13"/>
  <c r="D323" i="13"/>
  <c r="D23" i="13"/>
  <c r="F304" i="13"/>
  <c r="D292" i="13"/>
  <c r="C301" i="13"/>
  <c r="D317" i="13" s="1"/>
  <c r="D318" i="13"/>
  <c r="D319" i="13"/>
  <c r="C201" i="13"/>
  <c r="D217" i="13" s="1"/>
  <c r="D218" i="13"/>
  <c r="D219" i="13"/>
  <c r="C221" i="13"/>
  <c r="D237" i="13" s="1"/>
  <c r="D239" i="13"/>
  <c r="D238" i="13"/>
  <c r="C241" i="13"/>
  <c r="D257" i="13" s="1"/>
  <c r="D258" i="13"/>
  <c r="D259" i="13"/>
  <c r="C281" i="13"/>
  <c r="D297" i="13" s="1"/>
  <c r="D299" i="13"/>
  <c r="D298" i="13"/>
  <c r="E117" i="25"/>
  <c r="C118" i="25"/>
  <c r="C119" i="25" l="1"/>
  <c r="E118" i="25"/>
  <c r="E119" i="25" l="1"/>
  <c r="C120" i="25"/>
  <c r="E120" i="25" l="1"/>
  <c r="C121" i="25"/>
  <c r="C122" i="25" l="1"/>
  <c r="E121" i="25"/>
  <c r="C123" i="25" l="1"/>
  <c r="E122" i="25"/>
  <c r="E123" i="25" l="1"/>
  <c r="C124" i="25"/>
  <c r="E124" i="25" l="1"/>
  <c r="C125" i="25"/>
  <c r="E125" i="25" l="1"/>
  <c r="C126" i="25"/>
  <c r="C127" i="25" l="1"/>
  <c r="E127" i="25" s="1"/>
  <c r="E126" i="25"/>
</calcChain>
</file>

<file path=xl/sharedStrings.xml><?xml version="1.0" encoding="utf-8"?>
<sst xmlns="http://schemas.openxmlformats.org/spreadsheetml/2006/main" count="1246" uniqueCount="303">
  <si>
    <t>Day</t>
  </si>
  <si>
    <t>Date</t>
  </si>
  <si>
    <t>Week</t>
  </si>
  <si>
    <t>Units</t>
  </si>
  <si>
    <t>Manual Motor Controls</t>
  </si>
  <si>
    <t>Intro to PLC</t>
  </si>
  <si>
    <t>Transformers</t>
  </si>
  <si>
    <t>Intro to Automation</t>
  </si>
  <si>
    <t>Unit:</t>
  </si>
  <si>
    <t>Lecture:</t>
  </si>
  <si>
    <t>Homework:</t>
  </si>
  <si>
    <t>CLO#:</t>
  </si>
  <si>
    <t>Course Outcome:</t>
  </si>
  <si>
    <t>Course Outcome</t>
  </si>
  <si>
    <t>Create and analyze motor control logic and wiring diagrams.</t>
  </si>
  <si>
    <t>&lt;- Enter the Sunday before first day of class</t>
  </si>
  <si>
    <t>On column A, select which days are "In Session"</t>
  </si>
  <si>
    <t>Semester Intro/Orientation</t>
  </si>
  <si>
    <t>Schematic Symbols, Pushbuttons</t>
  </si>
  <si>
    <t>Schematic Symbols, Selector Switch</t>
  </si>
  <si>
    <t>MMC Job 01</t>
  </si>
  <si>
    <t>MMC Job 02</t>
  </si>
  <si>
    <t>Estops and Selector Switches</t>
  </si>
  <si>
    <t>Truth Tables and Boolean Logic</t>
  </si>
  <si>
    <t>MMC Job 03</t>
  </si>
  <si>
    <t>MMC Job 06</t>
  </si>
  <si>
    <t>MMC Job 07</t>
  </si>
  <si>
    <t>MMC Job 08</t>
  </si>
  <si>
    <t>MMC Job 09</t>
  </si>
  <si>
    <t>MMC Job 10</t>
  </si>
  <si>
    <t>MMC Job 11</t>
  </si>
  <si>
    <t>MMC Job 12</t>
  </si>
  <si>
    <t>MMC Job 13</t>
  </si>
  <si>
    <t>MMC Job 14</t>
  </si>
  <si>
    <t>MMC Job 15</t>
  </si>
  <si>
    <t>MMC Job 16</t>
  </si>
  <si>
    <t>MMC Job 17</t>
  </si>
  <si>
    <t>Relays and Contactors</t>
  </si>
  <si>
    <t>Latching Circuits</t>
  </si>
  <si>
    <t>Stop/Start Circuit</t>
  </si>
  <si>
    <t>Stop/Start Circuit using and ESTOP</t>
  </si>
  <si>
    <t>Stop/Start Circuit using and ESTOP and Indicator Lights</t>
  </si>
  <si>
    <t>Stop/Start/ESTOP and Stopped and Running Lights Controls 1P motor</t>
  </si>
  <si>
    <t>Stop/Start/Jog Circuit with two pushbuttons</t>
  </si>
  <si>
    <t>Stop/Start/Jog Circuit with selector switch</t>
  </si>
  <si>
    <t>Stop/Start/Jog Circuit with three pushbuttons</t>
  </si>
  <si>
    <t>Stop/Start/Jog Circuit with three pushbuttons, three lights and 1P Motor</t>
  </si>
  <si>
    <t>Forward/Reverse of a 1P Motor</t>
  </si>
  <si>
    <t>Forward/Reverse plus Jog of a 1P Motor</t>
  </si>
  <si>
    <t>Forward/Reverse with Overload of a 3P Motor</t>
  </si>
  <si>
    <t>Forward/Reverse/Jog with Overload of a 3P Motor</t>
  </si>
  <si>
    <t>On-Delay Timer</t>
  </si>
  <si>
    <t>Off-Delay Timer</t>
  </si>
  <si>
    <t>MMC Job 18</t>
  </si>
  <si>
    <t>HOA Control</t>
  </si>
  <si>
    <t>MMC Job 19</t>
  </si>
  <si>
    <t>Stop/Start of a 3P Motor</t>
  </si>
  <si>
    <t>Stop/Start w/Overload of a 3P Motor</t>
  </si>
  <si>
    <t>MMC Job 20</t>
  </si>
  <si>
    <t>MMC Job 21</t>
  </si>
  <si>
    <t>MMC Job 22</t>
  </si>
  <si>
    <t>MMC Job 23</t>
  </si>
  <si>
    <t>Final MMC Project</t>
  </si>
  <si>
    <t>Intro to PLCs</t>
  </si>
  <si>
    <t>Basic Motor Control</t>
  </si>
  <si>
    <t>Input and Output Tables</t>
  </si>
  <si>
    <t>Labels and Descriptions</t>
  </si>
  <si>
    <t>Internal Tables</t>
  </si>
  <si>
    <t>Numberic Conversion</t>
  </si>
  <si>
    <t>Counters</t>
  </si>
  <si>
    <t>Three Phase Motor Control</t>
  </si>
  <si>
    <t>HOA Control with MMC</t>
  </si>
  <si>
    <t>Buck/Boost Basics</t>
  </si>
  <si>
    <t>Delta-Delta Connection</t>
  </si>
  <si>
    <t>Wye-Delta Connection</t>
  </si>
  <si>
    <t>Wye-Wye Connection</t>
  </si>
  <si>
    <t>TEST: 3P Transformers</t>
  </si>
  <si>
    <t>Design, construct, and troubleshoot motor control circuits.</t>
  </si>
  <si>
    <t>Properly size conductor and overload protection for single and three phase motor control circuits.</t>
  </si>
  <si>
    <t>Program and wire a PLC integrated with a motor control circuit.</t>
  </si>
  <si>
    <t>Calculate electrical values for single and three phase systems including transformers installations.</t>
  </si>
  <si>
    <t>Construct the wiring on various types of transformers, including buck-boost, single, and three phase transformers, for different voltage and current systems</t>
  </si>
  <si>
    <t>TEST: HOA Control</t>
  </si>
  <si>
    <t>MID-TERM: Manual Motor Controls</t>
  </si>
  <si>
    <t>TEST: Comprehensive Written Final</t>
  </si>
  <si>
    <t>TEST: NEMA Schematic Symbols</t>
  </si>
  <si>
    <t>TEST: NEMA Symbols and Boolean Logic</t>
  </si>
  <si>
    <t>TEST: NEMA Symbols and Basic Motor Controls</t>
  </si>
  <si>
    <t>TEST: Basic Motor Controls and Single Phase Motors</t>
  </si>
  <si>
    <t>Job</t>
  </si>
  <si>
    <t>Description</t>
  </si>
  <si>
    <t>Pushbuttons</t>
  </si>
  <si>
    <t>ESTOP and Selector Switches</t>
  </si>
  <si>
    <t>Boolean Logic</t>
  </si>
  <si>
    <t>8-Pin Relay Unwired</t>
  </si>
  <si>
    <t>8-Pin Relay Wired</t>
  </si>
  <si>
    <t>Sealing Circuit</t>
  </si>
  <si>
    <t>Sealing/Unsealing Circuit</t>
  </si>
  <si>
    <t>Sealing/Unsealing with ESTOP Circuit</t>
  </si>
  <si>
    <t>11-Pin Relay Wired</t>
  </si>
  <si>
    <t>ESTOP/Stop/Start of a Single Phase Motor Circuit</t>
  </si>
  <si>
    <t>Forward-Reverse using a Selector Switch of a Single Phase Motor Circuit</t>
  </si>
  <si>
    <t>Forward-Reverse using Three Pushbuttons of a Single Phase Motor Circuit</t>
  </si>
  <si>
    <t>Forward-Reverse-Jog using a Selector Switch of a Single Phase Motor Circuit</t>
  </si>
  <si>
    <t>Stop-Start-Jog using Two Pushbuttons of a Single Phase Motor Circuit</t>
  </si>
  <si>
    <t>Stop-Start-Jog using Three Pushbuttons of a Single Phase Motor Circuit</t>
  </si>
  <si>
    <t>Stop-Start-Jog using Selector Switch of a Three Phase Motor Circuit</t>
  </si>
  <si>
    <t>Stop-Start-Jog using Selector Switch of a Single Phase Motor Circuit</t>
  </si>
  <si>
    <t>Forward-Reverse using a Selector Switch of a Three Phase Motor Circuit</t>
  </si>
  <si>
    <t>Forward-Reverse using Three Pushbuttons of a Three Phase Motor Circuit</t>
  </si>
  <si>
    <t>Stop/Start with On-Delay Timer of a Single Phase Motor</t>
  </si>
  <si>
    <t>Stop/Start with Off-Delay Timer of a Single Phase Motor</t>
  </si>
  <si>
    <t>MMC Job 04</t>
  </si>
  <si>
    <t>MMC Job 05</t>
  </si>
  <si>
    <t>MMC Job 24</t>
  </si>
  <si>
    <t>MMC Job 25</t>
  </si>
  <si>
    <t>ESTOP/Stop/Start using Contactor of a Three Phase Motor</t>
  </si>
  <si>
    <t>ESTOP/Stop/Start with Overload of a Three Phase Motor</t>
  </si>
  <si>
    <t>MMC Job 26</t>
  </si>
  <si>
    <t>ESTOP/Stop/Start with Auxilliary Contacts of a Three Phase Motor</t>
  </si>
  <si>
    <t>Forward-Reverse-Jog using Three Pushbuttons and a 3-Position Selector Switch of a Three Phase Motor Circuit</t>
  </si>
  <si>
    <t>Forward-Reverse-Jog using Three Pushbuttons and a 2-Position Selector Switch of a Three Phase Motor Circuit</t>
  </si>
  <si>
    <t>MicroLogix Input Wiring</t>
  </si>
  <si>
    <t>MicroLogix Output Wiring</t>
  </si>
  <si>
    <t>MicroLogix Status Display Inputs</t>
  </si>
  <si>
    <t>MicroLogix Status Display Outputs</t>
  </si>
  <si>
    <t>Input Table and Registers</t>
  </si>
  <si>
    <t>PLC Components and Scan Cycle</t>
  </si>
  <si>
    <t>Jobs:</t>
  </si>
  <si>
    <t>Assignments</t>
  </si>
  <si>
    <t>HANDS ON: HOA Final</t>
  </si>
  <si>
    <t>Final Practice</t>
  </si>
  <si>
    <t>Jobs 11</t>
  </si>
  <si>
    <t>Jobs 17</t>
  </si>
  <si>
    <t>Filename</t>
  </si>
  <si>
    <t>XFR Job 01</t>
  </si>
  <si>
    <t>XFR Job 02</t>
  </si>
  <si>
    <t>XFR Job 03</t>
  </si>
  <si>
    <t>XFR Job 04</t>
  </si>
  <si>
    <t>XFR Job 05</t>
  </si>
  <si>
    <t>XFR Job 06</t>
  </si>
  <si>
    <t>XFR Job 07</t>
  </si>
  <si>
    <t>XFR Job 08</t>
  </si>
  <si>
    <t>Chapters</t>
  </si>
  <si>
    <t>IMC Chpt 1</t>
  </si>
  <si>
    <t>IMC Chpt 2</t>
  </si>
  <si>
    <t>IMC Chpt 3</t>
  </si>
  <si>
    <t>IMC Chpt 4</t>
  </si>
  <si>
    <t>IMC Chpt 6</t>
  </si>
  <si>
    <t>IMC Chpt 7</t>
  </si>
  <si>
    <t>IMC Chpt 8</t>
  </si>
  <si>
    <t>IMC Chpt 9</t>
  </si>
  <si>
    <t>IMC Chpt 10</t>
  </si>
  <si>
    <t>IMC Chpt 11</t>
  </si>
  <si>
    <t>IMC Chpt 12</t>
  </si>
  <si>
    <t>IMC Chpt 13</t>
  </si>
  <si>
    <t>IMC Chpt 14</t>
  </si>
  <si>
    <t>IMC Chpt 15</t>
  </si>
  <si>
    <t>IMC Chpt 16</t>
  </si>
  <si>
    <t>IMC Chpt 17</t>
  </si>
  <si>
    <t>IMC Chpt 18</t>
  </si>
  <si>
    <t>IMC Chpt 19</t>
  </si>
  <si>
    <t>IMC Chpt 20</t>
  </si>
  <si>
    <t>IMC Chpt 21</t>
  </si>
  <si>
    <t>IMC Chpt 22</t>
  </si>
  <si>
    <t>IMC Chpt 23</t>
  </si>
  <si>
    <t>IMC Chpt 24</t>
  </si>
  <si>
    <t>IMC Chpt 25</t>
  </si>
  <si>
    <t>IMC Chpt 26</t>
  </si>
  <si>
    <t>IMC Chpt 27</t>
  </si>
  <si>
    <t>IMC Chpt 28</t>
  </si>
  <si>
    <t>IMC Chpt 29</t>
  </si>
  <si>
    <t>IMC Chpt 30</t>
  </si>
  <si>
    <t>IMC Chpt 31</t>
  </si>
  <si>
    <t>IMC Chpt 32</t>
  </si>
  <si>
    <t>IMC Chpt 33</t>
  </si>
  <si>
    <t>IMC Chpt 34</t>
  </si>
  <si>
    <t>IMC Chpt 35</t>
  </si>
  <si>
    <t>IMC Chpt 36</t>
  </si>
  <si>
    <t>IMC Chpt 37</t>
  </si>
  <si>
    <t>IMC Chpt 38</t>
  </si>
  <si>
    <t>IMC Chpt 39</t>
  </si>
  <si>
    <t>IMC Chpt 40</t>
  </si>
  <si>
    <t>IMC Chpt 41</t>
  </si>
  <si>
    <t>IMC Chpt 42</t>
  </si>
  <si>
    <t>IMC Chpt 43</t>
  </si>
  <si>
    <t>IMC Chpt 44</t>
  </si>
  <si>
    <t>IMC Chpt 45</t>
  </si>
  <si>
    <t>IMC Chpt 46</t>
  </si>
  <si>
    <t>IMC Chpt 47</t>
  </si>
  <si>
    <t>IMC Chpt 48</t>
  </si>
  <si>
    <t>IMC Chpt 49</t>
  </si>
  <si>
    <t>IMC Chpt 50</t>
  </si>
  <si>
    <t>IMC Chpt 51</t>
  </si>
  <si>
    <t>IMC Chpt 52</t>
  </si>
  <si>
    <t>IMC Chpt 53</t>
  </si>
  <si>
    <t>IMC Chpt 54</t>
  </si>
  <si>
    <t>IMC Chpt 55</t>
  </si>
  <si>
    <t>IMC Chpt 56</t>
  </si>
  <si>
    <t>IMC Chpt 57</t>
  </si>
  <si>
    <t>IMC Chpt 58</t>
  </si>
  <si>
    <t>IMC Chpt 59</t>
  </si>
  <si>
    <t>IMC Chpt 60</t>
  </si>
  <si>
    <t>Questions</t>
  </si>
  <si>
    <t>Seventeen Week Semester</t>
  </si>
  <si>
    <t>Assignment</t>
  </si>
  <si>
    <t>Weekly Job Assignments</t>
  </si>
  <si>
    <t>Eleven Week Semester</t>
  </si>
  <si>
    <t>I2P Job 01</t>
  </si>
  <si>
    <t>I2P Job 02</t>
  </si>
  <si>
    <t>I2P Job 03</t>
  </si>
  <si>
    <t>I2P Job 04</t>
  </si>
  <si>
    <t>I2P Job 05</t>
  </si>
  <si>
    <t>I2P Job 06</t>
  </si>
  <si>
    <t>I2P Job 07</t>
  </si>
  <si>
    <t>I2P Job 08</t>
  </si>
  <si>
    <t>I2P Job 09</t>
  </si>
  <si>
    <t>I2P Job 10</t>
  </si>
  <si>
    <t>I2P Job 11</t>
  </si>
  <si>
    <t>I2P Job 12</t>
  </si>
  <si>
    <t>I2P Job 13</t>
  </si>
  <si>
    <t>I2P Job 14</t>
  </si>
  <si>
    <t>I2P Job 15</t>
  </si>
  <si>
    <t>I2P Job 16</t>
  </si>
  <si>
    <t>I2P Job 17</t>
  </si>
  <si>
    <t>I2P Job 18</t>
  </si>
  <si>
    <t>I2P Job 19</t>
  </si>
  <si>
    <t>I2P Job 20</t>
  </si>
  <si>
    <t>I2P Job 21</t>
  </si>
  <si>
    <t>I2P Job 22</t>
  </si>
  <si>
    <t>I2P Job 23</t>
  </si>
  <si>
    <t>I2P Job 24</t>
  </si>
  <si>
    <t>I2P Job 25</t>
  </si>
  <si>
    <t>HOP Chpt 1</t>
  </si>
  <si>
    <t>HOP Chpt 2</t>
  </si>
  <si>
    <t>HOP Chpt 3</t>
  </si>
  <si>
    <t>HOP Chpt 4</t>
  </si>
  <si>
    <t>HOP Chpt 5</t>
  </si>
  <si>
    <t>HOP Chpt 6</t>
  </si>
  <si>
    <t>HOP Chpt 7</t>
  </si>
  <si>
    <t>HOP Chpt 8</t>
  </si>
  <si>
    <t>HOP Chpt 9</t>
  </si>
  <si>
    <t>Hmwk 11</t>
  </si>
  <si>
    <t>Hmwk 17</t>
  </si>
  <si>
    <t>Weekly Homework Assignments</t>
  </si>
  <si>
    <t>Running Days</t>
  </si>
  <si>
    <t>Run</t>
  </si>
  <si>
    <t>Binary Number System</t>
  </si>
  <si>
    <t>Octal Number System</t>
  </si>
  <si>
    <t>Hexadecimal Number System</t>
  </si>
  <si>
    <t>Forward-Reverse Phase Motor Control</t>
  </si>
  <si>
    <t>BCD Number System</t>
  </si>
  <si>
    <t>trest</t>
  </si>
  <si>
    <t>TEST: Three Phase Motors and Motor Starters</t>
  </si>
  <si>
    <t>Time Delay Circuits</t>
  </si>
  <si>
    <t>TEST: Motor Nameplate and Three Phase Motors</t>
  </si>
  <si>
    <t>Stop/Start of a 3P Motor, Motor Nameplate</t>
  </si>
  <si>
    <t>Stop/Start w/Overload of a 3P Motor, Motor Nameplate</t>
  </si>
  <si>
    <t>Stop/Stop/Jog with Overload of a 3P Motor, Motor Nameplate</t>
  </si>
  <si>
    <t>Forward/Reverse with Overload of a 3P Motor, Motor Nameplate</t>
  </si>
  <si>
    <t>TEST: Single and Three Phase Motors</t>
  </si>
  <si>
    <t>TEST: NEMA Symbols Boolean Logic</t>
  </si>
  <si>
    <t>TEST: NEMA Symbols</t>
  </si>
  <si>
    <t>TEST: PLC Basics</t>
  </si>
  <si>
    <t>TEST: Numbers and Number Conversion</t>
  </si>
  <si>
    <t>TEST: Number Conversion and PLC Basics</t>
  </si>
  <si>
    <t>TEST: Number Conversion and Logic Diagrams</t>
  </si>
  <si>
    <t>TEST: BCD Number System and Logic Diagrams</t>
  </si>
  <si>
    <t>TEST: Single Phase and Three Phase Motors</t>
  </si>
  <si>
    <t>ESTOP/Stop/Start Circuit</t>
  </si>
  <si>
    <t>Motor Nameplates</t>
  </si>
  <si>
    <t>Forward/Reverse of a 1P Motor, Motor Nameplates</t>
  </si>
  <si>
    <t>Three Phase Motor Basics</t>
  </si>
  <si>
    <t>Motor Overloads</t>
  </si>
  <si>
    <t>Input and Output Tables, Labels and Descriptions</t>
  </si>
  <si>
    <t>Number Systems</t>
  </si>
  <si>
    <t>Ladder Logic Motor Control</t>
  </si>
  <si>
    <t>Logic Diagrams</t>
  </si>
  <si>
    <t>Number Conversion</t>
  </si>
  <si>
    <t>Timers, TON</t>
  </si>
  <si>
    <t>Timers, TOF</t>
  </si>
  <si>
    <t>Functions: ADD, SUB</t>
  </si>
  <si>
    <t>Functions: MUL, DIV</t>
  </si>
  <si>
    <t>Functions: AND, OR, MOV</t>
  </si>
  <si>
    <t>TEST: Number Conversion, Logic Diagrams, Functions</t>
  </si>
  <si>
    <t>PLC Wiring</t>
  </si>
  <si>
    <t>Final Test Preparation</t>
  </si>
  <si>
    <t>TEST: Written Final</t>
  </si>
  <si>
    <t>HANDS ON: Final</t>
  </si>
  <si>
    <t>Three Phase Power Distribution</t>
  </si>
  <si>
    <t>1-6</t>
  </si>
  <si>
    <t>1,3,7</t>
  </si>
  <si>
    <t>1,3,6,7</t>
  </si>
  <si>
    <t>6-8</t>
  </si>
  <si>
    <t>IMC Chpt 5 [p52-60]</t>
  </si>
  <si>
    <t>IMC Chpt 5 [p61-74]</t>
  </si>
  <si>
    <t>4-5,7-8</t>
  </si>
  <si>
    <t>Water Supply</t>
  </si>
  <si>
    <t>MMC Job 27</t>
  </si>
  <si>
    <t>2,3</t>
  </si>
  <si>
    <t>1,2</t>
  </si>
  <si>
    <t>2-4</t>
  </si>
  <si>
    <t>2,4,5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</si>
</sst>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ddd\,\ mmmm\ dd\,\ yyyy"/>
    <numFmt numFmtId="165" formatCode="[$-F800]dddd\,\ mmmm\ dd\,\ yyyy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theme="0"/>
      <name val="Verdana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Protection="1">
      <protection locked="0"/>
    </xf>
    <xf numFmtId="0" fontId="0" fillId="3" borderId="1" xfId="0" applyFill="1" applyBorder="1" applyAlignment="1" applyProtection="1">
      <alignment wrapText="1"/>
      <protection locked="0"/>
    </xf>
    <xf numFmtId="0" fontId="0" fillId="3" borderId="2" xfId="0" applyFill="1" applyBorder="1" applyAlignment="1" applyProtection="1">
      <alignment wrapText="1"/>
      <protection locked="0"/>
    </xf>
    <xf numFmtId="0" fontId="1" fillId="0" borderId="0" xfId="0" applyFont="1"/>
    <xf numFmtId="0" fontId="0" fillId="0" borderId="1" xfId="0" applyBorder="1" applyAlignment="1" applyProtection="1">
      <alignment horizontal="center" wrapText="1"/>
    </xf>
    <xf numFmtId="0" fontId="0" fillId="0" borderId="1" xfId="0" applyBorder="1" applyAlignment="1" applyProtection="1">
      <alignment horizontal="center"/>
    </xf>
    <xf numFmtId="0" fontId="0" fillId="0" borderId="0" xfId="0" applyProtection="1"/>
    <xf numFmtId="0" fontId="0" fillId="2" borderId="0" xfId="0" applyFill="1" applyProtection="1"/>
    <xf numFmtId="165" fontId="0" fillId="0" borderId="1" xfId="0" applyNumberFormat="1" applyBorder="1" applyProtection="1"/>
    <xf numFmtId="0" fontId="0" fillId="0" borderId="0" xfId="0" applyAlignment="1" applyProtection="1">
      <alignment horizontal="center"/>
    </xf>
    <xf numFmtId="165" fontId="0" fillId="0" borderId="0" xfId="0" applyNumberFormat="1" applyProtection="1"/>
    <xf numFmtId="0" fontId="0" fillId="3" borderId="5" xfId="0" applyFill="1" applyBorder="1" applyAlignment="1" applyProtection="1">
      <alignment horizontal="center"/>
      <protection locked="0"/>
    </xf>
    <xf numFmtId="0" fontId="0" fillId="3" borderId="7" xfId="0" applyFill="1" applyBorder="1" applyAlignment="1" applyProtection="1">
      <alignment horizontal="center"/>
      <protection locked="0"/>
    </xf>
    <xf numFmtId="0" fontId="0" fillId="3" borderId="8" xfId="0" applyFill="1" applyBorder="1" applyAlignment="1" applyProtection="1">
      <alignment horizontal="center"/>
      <protection locked="0"/>
    </xf>
    <xf numFmtId="0" fontId="1" fillId="0" borderId="1" xfId="0" applyFont="1" applyBorder="1"/>
    <xf numFmtId="0" fontId="1" fillId="0" borderId="10" xfId="0" applyFont="1" applyBorder="1"/>
    <xf numFmtId="0" fontId="4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3" fillId="4" borderId="1" xfId="0" applyFont="1" applyFill="1" applyBorder="1" applyAlignment="1">
      <alignment horizontal="center"/>
    </xf>
    <xf numFmtId="165" fontId="0" fillId="3" borderId="6" xfId="0" applyNumberFormat="1" applyFill="1" applyBorder="1" applyProtection="1">
      <protection locked="0"/>
    </xf>
    <xf numFmtId="0" fontId="0" fillId="3" borderId="12" xfId="0" applyFill="1" applyBorder="1" applyAlignment="1" applyProtection="1">
      <alignment horizontal="center"/>
      <protection locked="0"/>
    </xf>
    <xf numFmtId="0" fontId="0" fillId="0" borderId="1" xfId="0" applyBorder="1" applyProtection="1"/>
    <xf numFmtId="164" fontId="0" fillId="0" borderId="1" xfId="0" applyNumberFormat="1" applyFont="1" applyBorder="1" applyAlignment="1" applyProtection="1">
      <alignment horizontal="left" vertical="center"/>
    </xf>
    <xf numFmtId="0" fontId="0" fillId="0" borderId="0" xfId="0" applyAlignment="1" applyProtection="1">
      <alignment wrapText="1"/>
    </xf>
    <xf numFmtId="0" fontId="0" fillId="0" borderId="4" xfId="0" applyBorder="1" applyAlignment="1" applyProtection="1">
      <alignment horizontal="center" wrapText="1"/>
    </xf>
    <xf numFmtId="0" fontId="0" fillId="0" borderId="4" xfId="0" applyBorder="1" applyAlignment="1" applyProtection="1">
      <alignment horizontal="center"/>
    </xf>
    <xf numFmtId="165" fontId="0" fillId="0" borderId="4" xfId="0" applyNumberFormat="1" applyBorder="1" applyAlignment="1" applyProtection="1">
      <alignment horizontal="right"/>
    </xf>
    <xf numFmtId="0" fontId="0" fillId="0" borderId="6" xfId="0" applyBorder="1" applyAlignment="1" applyProtection="1">
      <alignment horizontal="center"/>
    </xf>
    <xf numFmtId="165" fontId="0" fillId="3" borderId="6" xfId="0" applyNumberFormat="1" applyFill="1" applyBorder="1" applyProtection="1"/>
    <xf numFmtId="165" fontId="0" fillId="0" borderId="4" xfId="0" applyNumberFormat="1" applyBorder="1" applyProtection="1"/>
    <xf numFmtId="165" fontId="0" fillId="0" borderId="6" xfId="0" applyNumberFormat="1" applyBorder="1" applyProtection="1"/>
    <xf numFmtId="0" fontId="0" fillId="0" borderId="9" xfId="0" applyBorder="1" applyAlignment="1" applyProtection="1">
      <alignment horizontal="center"/>
    </xf>
    <xf numFmtId="165" fontId="0" fillId="0" borderId="9" xfId="0" applyNumberFormat="1" applyBorder="1" applyProtection="1"/>
    <xf numFmtId="0" fontId="1" fillId="0" borderId="0" xfId="0" applyFont="1" applyProtection="1"/>
    <xf numFmtId="165" fontId="1" fillId="0" borderId="0" xfId="0" applyNumberFormat="1" applyFont="1" applyProtection="1"/>
    <xf numFmtId="0" fontId="1" fillId="3" borderId="1" xfId="0" applyFont="1" applyFill="1" applyBorder="1" applyAlignment="1" applyProtection="1">
      <alignment horizontal="center"/>
      <protection locked="0"/>
    </xf>
    <xf numFmtId="0" fontId="1" fillId="3" borderId="10" xfId="0" applyFont="1" applyFill="1" applyBorder="1" applyAlignment="1" applyProtection="1">
      <alignment wrapText="1"/>
      <protection locked="0"/>
    </xf>
    <xf numFmtId="0" fontId="1" fillId="3" borderId="1" xfId="0" applyFont="1" applyFill="1" applyBorder="1" applyAlignment="1" applyProtection="1">
      <alignment wrapText="1"/>
      <protection locked="0"/>
    </xf>
    <xf numFmtId="0" fontId="3" fillId="5" borderId="1" xfId="0" applyFont="1" applyFill="1" applyBorder="1" applyAlignment="1">
      <alignment horizontal="center"/>
    </xf>
    <xf numFmtId="0" fontId="3" fillId="5" borderId="10" xfId="0" applyFont="1" applyFill="1" applyBorder="1" applyAlignment="1">
      <alignment wrapText="1"/>
    </xf>
    <xf numFmtId="0" fontId="3" fillId="4" borderId="1" xfId="0" applyFont="1" applyFill="1" applyBorder="1" applyAlignment="1" applyProtection="1">
      <alignment horizontal="center"/>
    </xf>
    <xf numFmtId="0" fontId="3" fillId="5" borderId="1" xfId="0" applyFont="1" applyFill="1" applyBorder="1" applyAlignment="1" applyProtection="1">
      <alignment horizontal="center"/>
    </xf>
    <xf numFmtId="0" fontId="3" fillId="5" borderId="1" xfId="0" applyFont="1" applyFill="1" applyBorder="1" applyProtection="1"/>
    <xf numFmtId="0" fontId="1" fillId="0" borderId="0" xfId="0" applyFont="1" applyAlignment="1" applyProtection="1">
      <alignment horizontal="center"/>
    </xf>
    <xf numFmtId="0" fontId="1" fillId="0" borderId="1" xfId="0" applyFont="1" applyBorder="1" applyProtection="1"/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Protection="1"/>
    <xf numFmtId="0" fontId="1" fillId="3" borderId="1" xfId="0" applyFont="1" applyFill="1" applyBorder="1" applyProtection="1">
      <protection locked="0"/>
    </xf>
    <xf numFmtId="16" fontId="1" fillId="3" borderId="1" xfId="0" applyNumberFormat="1" applyFont="1" applyFill="1" applyBorder="1" applyProtection="1">
      <protection locked="0"/>
    </xf>
    <xf numFmtId="0" fontId="5" fillId="0" borderId="0" xfId="0" applyFont="1" applyAlignment="1">
      <alignment horizontal="left"/>
    </xf>
    <xf numFmtId="165" fontId="4" fillId="0" borderId="0" xfId="0" applyNumberFormat="1" applyFont="1"/>
    <xf numFmtId="0" fontId="5" fillId="0" borderId="3" xfId="0" applyFont="1" applyBorder="1" applyAlignment="1">
      <alignment horizontal="right"/>
    </xf>
    <xf numFmtId="165" fontId="4" fillId="0" borderId="3" xfId="0" applyNumberFormat="1" applyFont="1" applyBorder="1" applyAlignment="1">
      <alignment horizontal="left"/>
    </xf>
    <xf numFmtId="0" fontId="4" fillId="0" borderId="3" xfId="0" applyFont="1" applyBorder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Border="1"/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4" fillId="0" borderId="0" xfId="0" applyFont="1" applyProtection="1"/>
    <xf numFmtId="165" fontId="4" fillId="0" borderId="0" xfId="0" applyNumberFormat="1" applyFont="1" applyProtection="1"/>
    <xf numFmtId="0" fontId="5" fillId="0" borderId="3" xfId="0" applyFont="1" applyBorder="1" applyAlignment="1" applyProtection="1">
      <alignment horizontal="right"/>
    </xf>
    <xf numFmtId="165" fontId="4" fillId="0" borderId="3" xfId="0" applyNumberFormat="1" applyFont="1" applyBorder="1" applyAlignment="1" applyProtection="1">
      <alignment horizontal="left"/>
    </xf>
    <xf numFmtId="0" fontId="4" fillId="0" borderId="3" xfId="0" applyFont="1" applyBorder="1" applyProtection="1"/>
    <xf numFmtId="0" fontId="4" fillId="0" borderId="0" xfId="0" applyFont="1" applyAlignment="1" applyProtection="1">
      <alignment horizontal="right"/>
    </xf>
    <xf numFmtId="0" fontId="4" fillId="0" borderId="0" xfId="0" applyFont="1" applyAlignment="1" applyProtection="1">
      <alignment horizontal="left"/>
    </xf>
    <xf numFmtId="0" fontId="4" fillId="0" borderId="0" xfId="0" applyFont="1" applyBorder="1" applyProtection="1"/>
    <xf numFmtId="0" fontId="6" fillId="0" borderId="0" xfId="0" applyFont="1" applyBorder="1" applyProtection="1"/>
    <xf numFmtId="0" fontId="6" fillId="0" borderId="0" xfId="0" applyFont="1" applyBorder="1" applyAlignment="1" applyProtection="1">
      <alignment horizontal="center"/>
    </xf>
    <xf numFmtId="0" fontId="4" fillId="0" borderId="0" xfId="0" applyFont="1" applyBorder="1" applyAlignment="1" applyProtection="1">
      <alignment horizontal="right"/>
    </xf>
    <xf numFmtId="165" fontId="4" fillId="0" borderId="0" xfId="0" applyNumberFormat="1" applyFont="1" applyBorder="1" applyProtection="1"/>
    <xf numFmtId="0" fontId="5" fillId="0" borderId="0" xfId="0" applyFont="1" applyBorder="1" applyAlignment="1" applyProtection="1">
      <alignment horizontal="left"/>
    </xf>
    <xf numFmtId="0" fontId="5" fillId="0" borderId="0" xfId="0" applyFont="1" applyBorder="1" applyAlignment="1" applyProtection="1">
      <alignment horizontal="right"/>
    </xf>
    <xf numFmtId="165" fontId="4" fillId="0" borderId="0" xfId="0" applyNumberFormat="1" applyFont="1" applyBorder="1" applyAlignment="1" applyProtection="1">
      <alignment horizontal="left"/>
    </xf>
    <xf numFmtId="0" fontId="4" fillId="0" borderId="0" xfId="0" applyFont="1" applyBorder="1" applyAlignment="1" applyProtection="1">
      <alignment horizontal="left"/>
    </xf>
    <xf numFmtId="0" fontId="2" fillId="0" borderId="0" xfId="0" applyFont="1" applyAlignment="1" applyProtection="1">
      <alignment horizontal="left"/>
    </xf>
    <xf numFmtId="16" fontId="1" fillId="3" borderId="1" xfId="0" quotePrefix="1" applyNumberFormat="1" applyFont="1" applyFill="1" applyBorder="1" applyProtection="1">
      <protection locked="0"/>
    </xf>
    <xf numFmtId="0" fontId="3" fillId="4" borderId="11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11" xfId="0" applyFont="1" applyFill="1" applyBorder="1" applyAlignment="1" applyProtection="1">
      <alignment horizontal="center"/>
    </xf>
  </cellXfs>
  <cellStyles count="1">
    <cellStyle name="Normal" xfId="0" builtinId="0"/>
  </cellStyles>
  <dxfs count="535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7"/>
  <sheetViews>
    <sheetView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A126" sqref="A126"/>
    </sheetView>
  </sheetViews>
  <sheetFormatPr defaultColWidth="8.85546875" defaultRowHeight="15" x14ac:dyDescent="0.25"/>
  <cols>
    <col min="1" max="1" width="7.7109375" style="13" customWidth="1"/>
    <col min="2" max="2" width="9.140625" style="13" hidden="1" customWidth="1"/>
    <col min="3" max="3" width="9.140625" style="13" customWidth="1"/>
    <col min="4" max="4" width="6.7109375" style="13" customWidth="1"/>
    <col min="5" max="5" width="6.7109375" style="13" hidden="1" customWidth="1"/>
    <col min="6" max="6" width="6.7109375" style="13" customWidth="1"/>
    <col min="7" max="7" width="28.28515625" style="14" bestFit="1" customWidth="1"/>
    <col min="8" max="8" width="51.7109375" style="10" customWidth="1"/>
    <col min="9" max="16384" width="8.85546875" style="10"/>
  </cols>
  <sheetData>
    <row r="1" spans="1:8" ht="45.75" thickBot="1" x14ac:dyDescent="0.3">
      <c r="A1" s="31" t="str">
        <f>"In Session "&amp;SUM(A2:A124)&amp;" days"</f>
        <v>In Session 80 days</v>
      </c>
      <c r="B1" s="32"/>
      <c r="C1" s="31" t="s">
        <v>245</v>
      </c>
      <c r="D1" s="32" t="s">
        <v>0</v>
      </c>
      <c r="E1" s="32"/>
      <c r="F1" s="32" t="s">
        <v>2</v>
      </c>
      <c r="G1" s="33" t="s">
        <v>1</v>
      </c>
    </row>
    <row r="2" spans="1:8" x14ac:dyDescent="0.25">
      <c r="A2" s="15">
        <v>0</v>
      </c>
      <c r="B2" s="34">
        <v>0</v>
      </c>
      <c r="C2" s="34">
        <v>1</v>
      </c>
      <c r="D2" s="34" t="str">
        <f t="shared" ref="D2:D15" si="0">IF(A2&lt;&gt;0,B2,"")</f>
        <v/>
      </c>
      <c r="E2" s="34">
        <f>C2</f>
        <v>1</v>
      </c>
      <c r="F2" s="34">
        <f>IF(COUNT(A9:A15)&gt;0,1,0)</f>
        <v>1</v>
      </c>
      <c r="G2" s="35">
        <v>43338</v>
      </c>
      <c r="H2" s="11" t="s">
        <v>15</v>
      </c>
    </row>
    <row r="3" spans="1:8" x14ac:dyDescent="0.25">
      <c r="A3" s="16">
        <v>1</v>
      </c>
      <c r="B3" s="9">
        <f t="shared" ref="B3:B15" si="1">IF(A3=1,B2+1,B2)</f>
        <v>1</v>
      </c>
      <c r="C3" s="9">
        <f>C2+1</f>
        <v>2</v>
      </c>
      <c r="D3" s="9">
        <f t="shared" si="0"/>
        <v>1</v>
      </c>
      <c r="E3" s="9">
        <f t="shared" ref="E3:E66" si="2">C3</f>
        <v>2</v>
      </c>
      <c r="F3" s="9">
        <f>F2</f>
        <v>1</v>
      </c>
      <c r="G3" s="12">
        <f>G2+1</f>
        <v>43339</v>
      </c>
    </row>
    <row r="4" spans="1:8" x14ac:dyDescent="0.25">
      <c r="A4" s="16">
        <v>1</v>
      </c>
      <c r="B4" s="9">
        <f t="shared" si="1"/>
        <v>2</v>
      </c>
      <c r="C4" s="9">
        <f t="shared" ref="C4:C67" si="3">C3+1</f>
        <v>3</v>
      </c>
      <c r="D4" s="9">
        <f t="shared" si="0"/>
        <v>2</v>
      </c>
      <c r="E4" s="9">
        <f t="shared" si="2"/>
        <v>3</v>
      </c>
      <c r="F4" s="9">
        <f t="shared" ref="F4:F8" si="4">F3</f>
        <v>1</v>
      </c>
      <c r="G4" s="12">
        <f t="shared" ref="G4:G67" si="5">G3+1</f>
        <v>43340</v>
      </c>
      <c r="H4" s="11" t="s">
        <v>16</v>
      </c>
    </row>
    <row r="5" spans="1:8" x14ac:dyDescent="0.25">
      <c r="A5" s="16">
        <v>1</v>
      </c>
      <c r="B5" s="9">
        <f t="shared" si="1"/>
        <v>3</v>
      </c>
      <c r="C5" s="9">
        <f t="shared" si="3"/>
        <v>4</v>
      </c>
      <c r="D5" s="9">
        <f t="shared" si="0"/>
        <v>3</v>
      </c>
      <c r="E5" s="9">
        <f t="shared" si="2"/>
        <v>4</v>
      </c>
      <c r="F5" s="9">
        <f t="shared" si="4"/>
        <v>1</v>
      </c>
      <c r="G5" s="12">
        <f t="shared" si="5"/>
        <v>43341</v>
      </c>
    </row>
    <row r="6" spans="1:8" x14ac:dyDescent="0.25">
      <c r="A6" s="16">
        <v>1</v>
      </c>
      <c r="B6" s="9">
        <f t="shared" si="1"/>
        <v>4</v>
      </c>
      <c r="C6" s="9">
        <f t="shared" si="3"/>
        <v>5</v>
      </c>
      <c r="D6" s="9">
        <f t="shared" si="0"/>
        <v>4</v>
      </c>
      <c r="E6" s="9">
        <f t="shared" si="2"/>
        <v>5</v>
      </c>
      <c r="F6" s="9">
        <f t="shared" si="4"/>
        <v>1</v>
      </c>
      <c r="G6" s="12">
        <f t="shared" si="5"/>
        <v>43342</v>
      </c>
    </row>
    <row r="7" spans="1:8" x14ac:dyDescent="0.25">
      <c r="A7" s="16">
        <v>1</v>
      </c>
      <c r="B7" s="9">
        <f t="shared" si="1"/>
        <v>5</v>
      </c>
      <c r="C7" s="9">
        <f t="shared" si="3"/>
        <v>6</v>
      </c>
      <c r="D7" s="9">
        <f t="shared" si="0"/>
        <v>5</v>
      </c>
      <c r="E7" s="9">
        <f t="shared" si="2"/>
        <v>6</v>
      </c>
      <c r="F7" s="9">
        <f t="shared" si="4"/>
        <v>1</v>
      </c>
      <c r="G7" s="12">
        <f t="shared" si="5"/>
        <v>43343</v>
      </c>
    </row>
    <row r="8" spans="1:8" ht="15.75" thickBot="1" x14ac:dyDescent="0.3">
      <c r="A8" s="27">
        <v>0</v>
      </c>
      <c r="B8" s="32">
        <f t="shared" si="1"/>
        <v>5</v>
      </c>
      <c r="C8" s="32">
        <f t="shared" si="3"/>
        <v>7</v>
      </c>
      <c r="D8" s="32" t="str">
        <f t="shared" si="0"/>
        <v/>
      </c>
      <c r="E8" s="32">
        <f t="shared" si="2"/>
        <v>7</v>
      </c>
      <c r="F8" s="32">
        <f t="shared" si="4"/>
        <v>1</v>
      </c>
      <c r="G8" s="36">
        <f t="shared" si="5"/>
        <v>43344</v>
      </c>
    </row>
    <row r="9" spans="1:8" x14ac:dyDescent="0.25">
      <c r="A9" s="15">
        <v>0</v>
      </c>
      <c r="B9" s="34">
        <f t="shared" si="1"/>
        <v>5</v>
      </c>
      <c r="C9" s="34">
        <f t="shared" si="3"/>
        <v>8</v>
      </c>
      <c r="D9" s="34" t="str">
        <f t="shared" si="0"/>
        <v/>
      </c>
      <c r="E9" s="34">
        <f>C9</f>
        <v>8</v>
      </c>
      <c r="F9" s="34">
        <f>IF(SUM(A9:A15)&gt;0,F2+1,0)</f>
        <v>2</v>
      </c>
      <c r="G9" s="37">
        <f t="shared" si="5"/>
        <v>43345</v>
      </c>
    </row>
    <row r="10" spans="1:8" x14ac:dyDescent="0.25">
      <c r="A10" s="16">
        <v>0</v>
      </c>
      <c r="B10" s="9">
        <f t="shared" si="1"/>
        <v>5</v>
      </c>
      <c r="C10" s="9">
        <f t="shared" si="3"/>
        <v>9</v>
      </c>
      <c r="D10" s="9" t="str">
        <f t="shared" si="0"/>
        <v/>
      </c>
      <c r="E10" s="9">
        <f t="shared" si="2"/>
        <v>9</v>
      </c>
      <c r="F10" s="9">
        <f>F9</f>
        <v>2</v>
      </c>
      <c r="G10" s="12">
        <f t="shared" si="5"/>
        <v>43346</v>
      </c>
    </row>
    <row r="11" spans="1:8" x14ac:dyDescent="0.25">
      <c r="A11" s="16">
        <v>1</v>
      </c>
      <c r="B11" s="9">
        <f t="shared" si="1"/>
        <v>6</v>
      </c>
      <c r="C11" s="9">
        <f t="shared" si="3"/>
        <v>10</v>
      </c>
      <c r="D11" s="9">
        <f t="shared" si="0"/>
        <v>6</v>
      </c>
      <c r="E11" s="9">
        <f t="shared" si="2"/>
        <v>10</v>
      </c>
      <c r="F11" s="9">
        <f t="shared" ref="F11:F15" si="6">F10</f>
        <v>2</v>
      </c>
      <c r="G11" s="12">
        <f t="shared" si="5"/>
        <v>43347</v>
      </c>
    </row>
    <row r="12" spans="1:8" x14ac:dyDescent="0.25">
      <c r="A12" s="16">
        <v>1</v>
      </c>
      <c r="B12" s="9">
        <f t="shared" si="1"/>
        <v>7</v>
      </c>
      <c r="C12" s="9">
        <f t="shared" si="3"/>
        <v>11</v>
      </c>
      <c r="D12" s="9">
        <f t="shared" si="0"/>
        <v>7</v>
      </c>
      <c r="E12" s="9">
        <f t="shared" si="2"/>
        <v>11</v>
      </c>
      <c r="F12" s="9">
        <f t="shared" si="6"/>
        <v>2</v>
      </c>
      <c r="G12" s="12">
        <f t="shared" si="5"/>
        <v>43348</v>
      </c>
    </row>
    <row r="13" spans="1:8" x14ac:dyDescent="0.25">
      <c r="A13" s="16">
        <v>1</v>
      </c>
      <c r="B13" s="9">
        <f t="shared" si="1"/>
        <v>8</v>
      </c>
      <c r="C13" s="9">
        <f t="shared" si="3"/>
        <v>12</v>
      </c>
      <c r="D13" s="9">
        <f t="shared" si="0"/>
        <v>8</v>
      </c>
      <c r="E13" s="9">
        <f t="shared" si="2"/>
        <v>12</v>
      </c>
      <c r="F13" s="9">
        <f t="shared" si="6"/>
        <v>2</v>
      </c>
      <c r="G13" s="12">
        <f t="shared" si="5"/>
        <v>43349</v>
      </c>
    </row>
    <row r="14" spans="1:8" x14ac:dyDescent="0.25">
      <c r="A14" s="16">
        <v>1</v>
      </c>
      <c r="B14" s="9">
        <f t="shared" si="1"/>
        <v>9</v>
      </c>
      <c r="C14" s="9">
        <f t="shared" si="3"/>
        <v>13</v>
      </c>
      <c r="D14" s="9">
        <f t="shared" si="0"/>
        <v>9</v>
      </c>
      <c r="E14" s="9">
        <f t="shared" si="2"/>
        <v>13</v>
      </c>
      <c r="F14" s="9">
        <f t="shared" si="6"/>
        <v>2</v>
      </c>
      <c r="G14" s="12">
        <f t="shared" si="5"/>
        <v>43350</v>
      </c>
    </row>
    <row r="15" spans="1:8" ht="15.75" thickBot="1" x14ac:dyDescent="0.3">
      <c r="A15" s="17">
        <v>0</v>
      </c>
      <c r="B15" s="38">
        <f t="shared" si="1"/>
        <v>9</v>
      </c>
      <c r="C15" s="38">
        <f t="shared" si="3"/>
        <v>14</v>
      </c>
      <c r="D15" s="38" t="str">
        <f t="shared" si="0"/>
        <v/>
      </c>
      <c r="E15" s="32">
        <f t="shared" si="2"/>
        <v>14</v>
      </c>
      <c r="F15" s="38">
        <f t="shared" si="6"/>
        <v>2</v>
      </c>
      <c r="G15" s="39">
        <f t="shared" si="5"/>
        <v>43351</v>
      </c>
    </row>
    <row r="16" spans="1:8" x14ac:dyDescent="0.25">
      <c r="A16" s="15">
        <v>0</v>
      </c>
      <c r="B16" s="34">
        <f t="shared" ref="B16:B22" si="7">IF(A16=1,B15+1,B15)</f>
        <v>9</v>
      </c>
      <c r="C16" s="34">
        <f t="shared" si="3"/>
        <v>15</v>
      </c>
      <c r="D16" s="34" t="str">
        <f t="shared" ref="D16:D22" si="8">IF(A16&lt;&gt;0,B16,"")</f>
        <v/>
      </c>
      <c r="E16" s="34">
        <f t="shared" si="2"/>
        <v>15</v>
      </c>
      <c r="F16" s="34">
        <f>IF(SUM(A16:A22)&gt;0,F9+1,0)</f>
        <v>3</v>
      </c>
      <c r="G16" s="37">
        <f t="shared" si="5"/>
        <v>43352</v>
      </c>
    </row>
    <row r="17" spans="1:7" x14ac:dyDescent="0.25">
      <c r="A17" s="16">
        <v>1</v>
      </c>
      <c r="B17" s="9">
        <f t="shared" si="7"/>
        <v>10</v>
      </c>
      <c r="C17" s="9">
        <f t="shared" si="3"/>
        <v>16</v>
      </c>
      <c r="D17" s="9">
        <f t="shared" si="8"/>
        <v>10</v>
      </c>
      <c r="E17" s="9">
        <f t="shared" si="2"/>
        <v>16</v>
      </c>
      <c r="F17" s="9">
        <f>F16</f>
        <v>3</v>
      </c>
      <c r="G17" s="12">
        <f t="shared" si="5"/>
        <v>43353</v>
      </c>
    </row>
    <row r="18" spans="1:7" x14ac:dyDescent="0.25">
      <c r="A18" s="16">
        <v>1</v>
      </c>
      <c r="B18" s="9">
        <f t="shared" si="7"/>
        <v>11</v>
      </c>
      <c r="C18" s="9">
        <f t="shared" si="3"/>
        <v>17</v>
      </c>
      <c r="D18" s="9">
        <f t="shared" si="8"/>
        <v>11</v>
      </c>
      <c r="E18" s="9">
        <f t="shared" si="2"/>
        <v>17</v>
      </c>
      <c r="F18" s="9">
        <f t="shared" ref="F18:F22" si="9">F17</f>
        <v>3</v>
      </c>
      <c r="G18" s="12">
        <f t="shared" si="5"/>
        <v>43354</v>
      </c>
    </row>
    <row r="19" spans="1:7" x14ac:dyDescent="0.25">
      <c r="A19" s="16">
        <v>1</v>
      </c>
      <c r="B19" s="9">
        <f t="shared" si="7"/>
        <v>12</v>
      </c>
      <c r="C19" s="9">
        <f t="shared" si="3"/>
        <v>18</v>
      </c>
      <c r="D19" s="9">
        <f t="shared" si="8"/>
        <v>12</v>
      </c>
      <c r="E19" s="9">
        <f t="shared" si="2"/>
        <v>18</v>
      </c>
      <c r="F19" s="9">
        <f t="shared" si="9"/>
        <v>3</v>
      </c>
      <c r="G19" s="12">
        <f t="shared" si="5"/>
        <v>43355</v>
      </c>
    </row>
    <row r="20" spans="1:7" x14ac:dyDescent="0.25">
      <c r="A20" s="16">
        <v>1</v>
      </c>
      <c r="B20" s="9">
        <f t="shared" si="7"/>
        <v>13</v>
      </c>
      <c r="C20" s="9">
        <f t="shared" si="3"/>
        <v>19</v>
      </c>
      <c r="D20" s="9">
        <f t="shared" si="8"/>
        <v>13</v>
      </c>
      <c r="E20" s="9">
        <f t="shared" si="2"/>
        <v>19</v>
      </c>
      <c r="F20" s="9">
        <f t="shared" si="9"/>
        <v>3</v>
      </c>
      <c r="G20" s="12">
        <f t="shared" si="5"/>
        <v>43356</v>
      </c>
    </row>
    <row r="21" spans="1:7" x14ac:dyDescent="0.25">
      <c r="A21" s="16">
        <v>1</v>
      </c>
      <c r="B21" s="9">
        <f t="shared" si="7"/>
        <v>14</v>
      </c>
      <c r="C21" s="9">
        <f t="shared" si="3"/>
        <v>20</v>
      </c>
      <c r="D21" s="9">
        <f t="shared" si="8"/>
        <v>14</v>
      </c>
      <c r="E21" s="9">
        <f t="shared" si="2"/>
        <v>20</v>
      </c>
      <c r="F21" s="9">
        <f t="shared" si="9"/>
        <v>3</v>
      </c>
      <c r="G21" s="12">
        <f t="shared" si="5"/>
        <v>43357</v>
      </c>
    </row>
    <row r="22" spans="1:7" ht="15.75" thickBot="1" x14ac:dyDescent="0.3">
      <c r="A22" s="17">
        <v>0</v>
      </c>
      <c r="B22" s="38">
        <f t="shared" si="7"/>
        <v>14</v>
      </c>
      <c r="C22" s="38">
        <f t="shared" si="3"/>
        <v>21</v>
      </c>
      <c r="D22" s="38" t="str">
        <f t="shared" si="8"/>
        <v/>
      </c>
      <c r="E22" s="38">
        <f t="shared" si="2"/>
        <v>21</v>
      </c>
      <c r="F22" s="38">
        <f t="shared" si="9"/>
        <v>3</v>
      </c>
      <c r="G22" s="39">
        <f t="shared" si="5"/>
        <v>43358</v>
      </c>
    </row>
    <row r="23" spans="1:7" x14ac:dyDescent="0.25">
      <c r="A23" s="15">
        <v>0</v>
      </c>
      <c r="B23" s="34">
        <f t="shared" ref="B23:B29" si="10">IF(A23=1,B22+1,B22)</f>
        <v>14</v>
      </c>
      <c r="C23" s="34">
        <f t="shared" si="3"/>
        <v>22</v>
      </c>
      <c r="D23" s="34" t="str">
        <f t="shared" ref="D23:D29" si="11">IF(A23&lt;&gt;0,B23,"")</f>
        <v/>
      </c>
      <c r="E23" s="34">
        <f t="shared" si="2"/>
        <v>22</v>
      </c>
      <c r="F23" s="34">
        <f>IF(SUM(A23:A29)&gt;0,F16+1,0)</f>
        <v>4</v>
      </c>
      <c r="G23" s="37">
        <f t="shared" si="5"/>
        <v>43359</v>
      </c>
    </row>
    <row r="24" spans="1:7" x14ac:dyDescent="0.25">
      <c r="A24" s="16">
        <v>1</v>
      </c>
      <c r="B24" s="9">
        <f t="shared" si="10"/>
        <v>15</v>
      </c>
      <c r="C24" s="9">
        <f t="shared" si="3"/>
        <v>23</v>
      </c>
      <c r="D24" s="9">
        <f t="shared" si="11"/>
        <v>15</v>
      </c>
      <c r="E24" s="9">
        <f t="shared" si="2"/>
        <v>23</v>
      </c>
      <c r="F24" s="9">
        <f>F23</f>
        <v>4</v>
      </c>
      <c r="G24" s="12">
        <f t="shared" si="5"/>
        <v>43360</v>
      </c>
    </row>
    <row r="25" spans="1:7" x14ac:dyDescent="0.25">
      <c r="A25" s="16">
        <v>1</v>
      </c>
      <c r="B25" s="9">
        <f t="shared" si="10"/>
        <v>16</v>
      </c>
      <c r="C25" s="9">
        <f t="shared" si="3"/>
        <v>24</v>
      </c>
      <c r="D25" s="9">
        <f t="shared" si="11"/>
        <v>16</v>
      </c>
      <c r="E25" s="9">
        <f t="shared" si="2"/>
        <v>24</v>
      </c>
      <c r="F25" s="9">
        <f t="shared" ref="F25:F29" si="12">F24</f>
        <v>4</v>
      </c>
      <c r="G25" s="12">
        <f t="shared" si="5"/>
        <v>43361</v>
      </c>
    </row>
    <row r="26" spans="1:7" x14ac:dyDescent="0.25">
      <c r="A26" s="16">
        <v>1</v>
      </c>
      <c r="B26" s="9">
        <f t="shared" si="10"/>
        <v>17</v>
      </c>
      <c r="C26" s="9">
        <f t="shared" si="3"/>
        <v>25</v>
      </c>
      <c r="D26" s="9">
        <f t="shared" si="11"/>
        <v>17</v>
      </c>
      <c r="E26" s="9">
        <f t="shared" si="2"/>
        <v>25</v>
      </c>
      <c r="F26" s="9">
        <f t="shared" si="12"/>
        <v>4</v>
      </c>
      <c r="G26" s="12">
        <f t="shared" si="5"/>
        <v>43362</v>
      </c>
    </row>
    <row r="27" spans="1:7" x14ac:dyDescent="0.25">
      <c r="A27" s="16">
        <v>1</v>
      </c>
      <c r="B27" s="9">
        <f t="shared" si="10"/>
        <v>18</v>
      </c>
      <c r="C27" s="9">
        <f t="shared" si="3"/>
        <v>26</v>
      </c>
      <c r="D27" s="9">
        <f t="shared" si="11"/>
        <v>18</v>
      </c>
      <c r="E27" s="9">
        <f t="shared" si="2"/>
        <v>26</v>
      </c>
      <c r="F27" s="9">
        <f t="shared" si="12"/>
        <v>4</v>
      </c>
      <c r="G27" s="12">
        <f t="shared" si="5"/>
        <v>43363</v>
      </c>
    </row>
    <row r="28" spans="1:7" x14ac:dyDescent="0.25">
      <c r="A28" s="16">
        <v>1</v>
      </c>
      <c r="B28" s="9">
        <f t="shared" si="10"/>
        <v>19</v>
      </c>
      <c r="C28" s="9">
        <f t="shared" si="3"/>
        <v>27</v>
      </c>
      <c r="D28" s="9">
        <f t="shared" si="11"/>
        <v>19</v>
      </c>
      <c r="E28" s="9">
        <f t="shared" si="2"/>
        <v>27</v>
      </c>
      <c r="F28" s="9">
        <f t="shared" si="12"/>
        <v>4</v>
      </c>
      <c r="G28" s="12">
        <f t="shared" si="5"/>
        <v>43364</v>
      </c>
    </row>
    <row r="29" spans="1:7" ht="15.75" thickBot="1" x14ac:dyDescent="0.3">
      <c r="A29" s="17">
        <v>0</v>
      </c>
      <c r="B29" s="38">
        <f t="shared" si="10"/>
        <v>19</v>
      </c>
      <c r="C29" s="38">
        <f t="shared" si="3"/>
        <v>28</v>
      </c>
      <c r="D29" s="38" t="str">
        <f t="shared" si="11"/>
        <v/>
      </c>
      <c r="E29" s="38">
        <f t="shared" si="2"/>
        <v>28</v>
      </c>
      <c r="F29" s="38">
        <f t="shared" si="12"/>
        <v>4</v>
      </c>
      <c r="G29" s="39">
        <f t="shared" si="5"/>
        <v>43365</v>
      </c>
    </row>
    <row r="30" spans="1:7" x14ac:dyDescent="0.25">
      <c r="A30" s="15">
        <v>0</v>
      </c>
      <c r="B30" s="34">
        <f t="shared" ref="B30:B36" si="13">IF(A30=1,B29+1,B29)</f>
        <v>19</v>
      </c>
      <c r="C30" s="34">
        <f t="shared" si="3"/>
        <v>29</v>
      </c>
      <c r="D30" s="34" t="str">
        <f t="shared" ref="D30:D36" si="14">IF(A30&lt;&gt;0,B30,"")</f>
        <v/>
      </c>
      <c r="E30" s="34">
        <f t="shared" si="2"/>
        <v>29</v>
      </c>
      <c r="F30" s="34">
        <f>IF(SUM(A30:A36)&gt;0,F23+1,0)</f>
        <v>5</v>
      </c>
      <c r="G30" s="37">
        <f t="shared" si="5"/>
        <v>43366</v>
      </c>
    </row>
    <row r="31" spans="1:7" x14ac:dyDescent="0.25">
      <c r="A31" s="16">
        <v>1</v>
      </c>
      <c r="B31" s="9">
        <f t="shared" si="13"/>
        <v>20</v>
      </c>
      <c r="C31" s="9">
        <f t="shared" si="3"/>
        <v>30</v>
      </c>
      <c r="D31" s="9">
        <f t="shared" si="14"/>
        <v>20</v>
      </c>
      <c r="E31" s="9">
        <f t="shared" si="2"/>
        <v>30</v>
      </c>
      <c r="F31" s="9">
        <f>F30</f>
        <v>5</v>
      </c>
      <c r="G31" s="12">
        <f t="shared" si="5"/>
        <v>43367</v>
      </c>
    </row>
    <row r="32" spans="1:7" x14ac:dyDescent="0.25">
      <c r="A32" s="16">
        <v>1</v>
      </c>
      <c r="B32" s="9">
        <f t="shared" si="13"/>
        <v>21</v>
      </c>
      <c r="C32" s="9">
        <f t="shared" si="3"/>
        <v>31</v>
      </c>
      <c r="D32" s="9">
        <f t="shared" si="14"/>
        <v>21</v>
      </c>
      <c r="E32" s="9">
        <f t="shared" si="2"/>
        <v>31</v>
      </c>
      <c r="F32" s="9">
        <f t="shared" ref="F32:F36" si="15">F31</f>
        <v>5</v>
      </c>
      <c r="G32" s="12">
        <f t="shared" si="5"/>
        <v>43368</v>
      </c>
    </row>
    <row r="33" spans="1:7" x14ac:dyDescent="0.25">
      <c r="A33" s="16">
        <v>1</v>
      </c>
      <c r="B33" s="9">
        <f t="shared" si="13"/>
        <v>22</v>
      </c>
      <c r="C33" s="9">
        <f t="shared" si="3"/>
        <v>32</v>
      </c>
      <c r="D33" s="9">
        <f t="shared" si="14"/>
        <v>22</v>
      </c>
      <c r="E33" s="9">
        <f t="shared" si="2"/>
        <v>32</v>
      </c>
      <c r="F33" s="9">
        <f t="shared" si="15"/>
        <v>5</v>
      </c>
      <c r="G33" s="12">
        <f t="shared" si="5"/>
        <v>43369</v>
      </c>
    </row>
    <row r="34" spans="1:7" x14ac:dyDescent="0.25">
      <c r="A34" s="16">
        <v>1</v>
      </c>
      <c r="B34" s="9">
        <f t="shared" si="13"/>
        <v>23</v>
      </c>
      <c r="C34" s="9">
        <f t="shared" si="3"/>
        <v>33</v>
      </c>
      <c r="D34" s="9">
        <f t="shared" si="14"/>
        <v>23</v>
      </c>
      <c r="E34" s="9">
        <f t="shared" si="2"/>
        <v>33</v>
      </c>
      <c r="F34" s="9">
        <f t="shared" si="15"/>
        <v>5</v>
      </c>
      <c r="G34" s="12">
        <f t="shared" si="5"/>
        <v>43370</v>
      </c>
    </row>
    <row r="35" spans="1:7" x14ac:dyDescent="0.25">
      <c r="A35" s="16">
        <v>1</v>
      </c>
      <c r="B35" s="9">
        <f t="shared" si="13"/>
        <v>24</v>
      </c>
      <c r="C35" s="9">
        <f t="shared" si="3"/>
        <v>34</v>
      </c>
      <c r="D35" s="9">
        <f t="shared" si="14"/>
        <v>24</v>
      </c>
      <c r="E35" s="9">
        <f t="shared" si="2"/>
        <v>34</v>
      </c>
      <c r="F35" s="9">
        <f t="shared" si="15"/>
        <v>5</v>
      </c>
      <c r="G35" s="12">
        <f t="shared" si="5"/>
        <v>43371</v>
      </c>
    </row>
    <row r="36" spans="1:7" ht="15.75" thickBot="1" x14ac:dyDescent="0.3">
      <c r="A36" s="17">
        <v>0</v>
      </c>
      <c r="B36" s="38">
        <f t="shared" si="13"/>
        <v>24</v>
      </c>
      <c r="C36" s="38">
        <f t="shared" si="3"/>
        <v>35</v>
      </c>
      <c r="D36" s="38" t="str">
        <f t="shared" si="14"/>
        <v/>
      </c>
      <c r="E36" s="38">
        <f t="shared" si="2"/>
        <v>35</v>
      </c>
      <c r="F36" s="38">
        <f t="shared" si="15"/>
        <v>5</v>
      </c>
      <c r="G36" s="39">
        <f t="shared" si="5"/>
        <v>43372</v>
      </c>
    </row>
    <row r="37" spans="1:7" x14ac:dyDescent="0.25">
      <c r="A37" s="15">
        <v>0</v>
      </c>
      <c r="B37" s="34">
        <f t="shared" ref="B37:B43" si="16">IF(A37=1,B36+1,B36)</f>
        <v>24</v>
      </c>
      <c r="C37" s="34">
        <f t="shared" si="3"/>
        <v>36</v>
      </c>
      <c r="D37" s="34" t="str">
        <f t="shared" ref="D37:D43" si="17">IF(A37&lt;&gt;0,B37,"")</f>
        <v/>
      </c>
      <c r="E37" s="34">
        <f t="shared" si="2"/>
        <v>36</v>
      </c>
      <c r="F37" s="34">
        <f>IF(SUM(A37:A43)&gt;0,F30+1,0)</f>
        <v>6</v>
      </c>
      <c r="G37" s="37">
        <f t="shared" si="5"/>
        <v>43373</v>
      </c>
    </row>
    <row r="38" spans="1:7" x14ac:dyDescent="0.25">
      <c r="A38" s="16">
        <v>1</v>
      </c>
      <c r="B38" s="9">
        <f t="shared" si="16"/>
        <v>25</v>
      </c>
      <c r="C38" s="9">
        <f t="shared" si="3"/>
        <v>37</v>
      </c>
      <c r="D38" s="9">
        <f t="shared" si="17"/>
        <v>25</v>
      </c>
      <c r="E38" s="9">
        <f t="shared" si="2"/>
        <v>37</v>
      </c>
      <c r="F38" s="9">
        <f>F37</f>
        <v>6</v>
      </c>
      <c r="G38" s="12">
        <f t="shared" si="5"/>
        <v>43374</v>
      </c>
    </row>
    <row r="39" spans="1:7" x14ac:dyDescent="0.25">
      <c r="A39" s="16">
        <v>1</v>
      </c>
      <c r="B39" s="9">
        <f t="shared" si="16"/>
        <v>26</v>
      </c>
      <c r="C39" s="9">
        <f t="shared" si="3"/>
        <v>38</v>
      </c>
      <c r="D39" s="9">
        <f t="shared" si="17"/>
        <v>26</v>
      </c>
      <c r="E39" s="9">
        <f t="shared" si="2"/>
        <v>38</v>
      </c>
      <c r="F39" s="9">
        <f t="shared" ref="F39:F43" si="18">F38</f>
        <v>6</v>
      </c>
      <c r="G39" s="12">
        <f t="shared" si="5"/>
        <v>43375</v>
      </c>
    </row>
    <row r="40" spans="1:7" x14ac:dyDescent="0.25">
      <c r="A40" s="16">
        <v>1</v>
      </c>
      <c r="B40" s="9">
        <f t="shared" si="16"/>
        <v>27</v>
      </c>
      <c r="C40" s="9">
        <f t="shared" si="3"/>
        <v>39</v>
      </c>
      <c r="D40" s="9">
        <f t="shared" si="17"/>
        <v>27</v>
      </c>
      <c r="E40" s="9">
        <f t="shared" si="2"/>
        <v>39</v>
      </c>
      <c r="F40" s="9">
        <f t="shared" si="18"/>
        <v>6</v>
      </c>
      <c r="G40" s="12">
        <f t="shared" si="5"/>
        <v>43376</v>
      </c>
    </row>
    <row r="41" spans="1:7" x14ac:dyDescent="0.25">
      <c r="A41" s="16">
        <v>1</v>
      </c>
      <c r="B41" s="9">
        <f t="shared" si="16"/>
        <v>28</v>
      </c>
      <c r="C41" s="9">
        <f t="shared" si="3"/>
        <v>40</v>
      </c>
      <c r="D41" s="9">
        <f t="shared" si="17"/>
        <v>28</v>
      </c>
      <c r="E41" s="9">
        <f t="shared" si="2"/>
        <v>40</v>
      </c>
      <c r="F41" s="9">
        <f t="shared" si="18"/>
        <v>6</v>
      </c>
      <c r="G41" s="12">
        <f t="shared" si="5"/>
        <v>43377</v>
      </c>
    </row>
    <row r="42" spans="1:7" x14ac:dyDescent="0.25">
      <c r="A42" s="16">
        <v>1</v>
      </c>
      <c r="B42" s="9">
        <f t="shared" si="16"/>
        <v>29</v>
      </c>
      <c r="C42" s="9">
        <f t="shared" si="3"/>
        <v>41</v>
      </c>
      <c r="D42" s="9">
        <f t="shared" si="17"/>
        <v>29</v>
      </c>
      <c r="E42" s="9">
        <f t="shared" si="2"/>
        <v>41</v>
      </c>
      <c r="F42" s="9">
        <f t="shared" si="18"/>
        <v>6</v>
      </c>
      <c r="G42" s="12">
        <f t="shared" si="5"/>
        <v>43378</v>
      </c>
    </row>
    <row r="43" spans="1:7" ht="15.75" thickBot="1" x14ac:dyDescent="0.3">
      <c r="A43" s="17">
        <v>0</v>
      </c>
      <c r="B43" s="38">
        <f t="shared" si="16"/>
        <v>29</v>
      </c>
      <c r="C43" s="38">
        <f t="shared" si="3"/>
        <v>42</v>
      </c>
      <c r="D43" s="38" t="str">
        <f t="shared" si="17"/>
        <v/>
      </c>
      <c r="E43" s="38">
        <f t="shared" si="2"/>
        <v>42</v>
      </c>
      <c r="F43" s="38">
        <f t="shared" si="18"/>
        <v>6</v>
      </c>
      <c r="G43" s="39">
        <f t="shared" si="5"/>
        <v>43379</v>
      </c>
    </row>
    <row r="44" spans="1:7" x14ac:dyDescent="0.25">
      <c r="A44" s="15">
        <v>0</v>
      </c>
      <c r="B44" s="34">
        <f t="shared" ref="B44:B50" si="19">IF(A44=1,B43+1,B43)</f>
        <v>29</v>
      </c>
      <c r="C44" s="34">
        <f t="shared" si="3"/>
        <v>43</v>
      </c>
      <c r="D44" s="34" t="str">
        <f t="shared" ref="D44:D50" si="20">IF(A44&lt;&gt;0,B44,"")</f>
        <v/>
      </c>
      <c r="E44" s="34">
        <f t="shared" si="2"/>
        <v>43</v>
      </c>
      <c r="F44" s="34">
        <f>IF(SUM(A44:A50)&gt;0,F37+1,0)</f>
        <v>7</v>
      </c>
      <c r="G44" s="37">
        <f t="shared" si="5"/>
        <v>43380</v>
      </c>
    </row>
    <row r="45" spans="1:7" x14ac:dyDescent="0.25">
      <c r="A45" s="16">
        <v>1</v>
      </c>
      <c r="B45" s="9">
        <f t="shared" si="19"/>
        <v>30</v>
      </c>
      <c r="C45" s="9">
        <f t="shared" si="3"/>
        <v>44</v>
      </c>
      <c r="D45" s="9">
        <f t="shared" si="20"/>
        <v>30</v>
      </c>
      <c r="E45" s="9">
        <f t="shared" si="2"/>
        <v>44</v>
      </c>
      <c r="F45" s="9">
        <f>F44</f>
        <v>7</v>
      </c>
      <c r="G45" s="12">
        <f t="shared" si="5"/>
        <v>43381</v>
      </c>
    </row>
    <row r="46" spans="1:7" x14ac:dyDescent="0.25">
      <c r="A46" s="16">
        <v>1</v>
      </c>
      <c r="B46" s="9">
        <f t="shared" si="19"/>
        <v>31</v>
      </c>
      <c r="C46" s="9">
        <f t="shared" si="3"/>
        <v>45</v>
      </c>
      <c r="D46" s="9">
        <f t="shared" si="20"/>
        <v>31</v>
      </c>
      <c r="E46" s="9">
        <f t="shared" si="2"/>
        <v>45</v>
      </c>
      <c r="F46" s="9">
        <f t="shared" ref="F46:F50" si="21">F45</f>
        <v>7</v>
      </c>
      <c r="G46" s="12">
        <f t="shared" si="5"/>
        <v>43382</v>
      </c>
    </row>
    <row r="47" spans="1:7" x14ac:dyDescent="0.25">
      <c r="A47" s="16">
        <v>1</v>
      </c>
      <c r="B47" s="9">
        <f t="shared" si="19"/>
        <v>32</v>
      </c>
      <c r="C47" s="9">
        <f t="shared" si="3"/>
        <v>46</v>
      </c>
      <c r="D47" s="9">
        <f t="shared" si="20"/>
        <v>32</v>
      </c>
      <c r="E47" s="9">
        <f t="shared" si="2"/>
        <v>46</v>
      </c>
      <c r="F47" s="9">
        <f t="shared" si="21"/>
        <v>7</v>
      </c>
      <c r="G47" s="12">
        <f t="shared" si="5"/>
        <v>43383</v>
      </c>
    </row>
    <row r="48" spans="1:7" x14ac:dyDescent="0.25">
      <c r="A48" s="16">
        <v>1</v>
      </c>
      <c r="B48" s="9">
        <f t="shared" si="19"/>
        <v>33</v>
      </c>
      <c r="C48" s="9">
        <f t="shared" si="3"/>
        <v>47</v>
      </c>
      <c r="D48" s="9">
        <f t="shared" si="20"/>
        <v>33</v>
      </c>
      <c r="E48" s="9">
        <f t="shared" si="2"/>
        <v>47</v>
      </c>
      <c r="F48" s="9">
        <f t="shared" si="21"/>
        <v>7</v>
      </c>
      <c r="G48" s="12">
        <f t="shared" si="5"/>
        <v>43384</v>
      </c>
    </row>
    <row r="49" spans="1:7" x14ac:dyDescent="0.25">
      <c r="A49" s="16">
        <v>1</v>
      </c>
      <c r="B49" s="9">
        <f t="shared" si="19"/>
        <v>34</v>
      </c>
      <c r="C49" s="9">
        <f t="shared" si="3"/>
        <v>48</v>
      </c>
      <c r="D49" s="9">
        <f t="shared" si="20"/>
        <v>34</v>
      </c>
      <c r="E49" s="9">
        <f t="shared" si="2"/>
        <v>48</v>
      </c>
      <c r="F49" s="9">
        <f t="shared" si="21"/>
        <v>7</v>
      </c>
      <c r="G49" s="12">
        <f t="shared" si="5"/>
        <v>43385</v>
      </c>
    </row>
    <row r="50" spans="1:7" ht="15.75" thickBot="1" x14ac:dyDescent="0.3">
      <c r="A50" s="17">
        <v>0</v>
      </c>
      <c r="B50" s="38">
        <f t="shared" si="19"/>
        <v>34</v>
      </c>
      <c r="C50" s="38">
        <f t="shared" si="3"/>
        <v>49</v>
      </c>
      <c r="D50" s="38" t="str">
        <f t="shared" si="20"/>
        <v/>
      </c>
      <c r="E50" s="38">
        <f t="shared" si="2"/>
        <v>49</v>
      </c>
      <c r="F50" s="38">
        <f t="shared" si="21"/>
        <v>7</v>
      </c>
      <c r="G50" s="39">
        <f t="shared" si="5"/>
        <v>43386</v>
      </c>
    </row>
    <row r="51" spans="1:7" x14ac:dyDescent="0.25">
      <c r="A51" s="15">
        <v>0</v>
      </c>
      <c r="B51" s="34">
        <f t="shared" ref="B51:B57" si="22">IF(A51=1,B50+1,B50)</f>
        <v>34</v>
      </c>
      <c r="C51" s="34">
        <f t="shared" si="3"/>
        <v>50</v>
      </c>
      <c r="D51" s="34" t="str">
        <f t="shared" ref="D51:D57" si="23">IF(A51&lt;&gt;0,B51,"")</f>
        <v/>
      </c>
      <c r="E51" s="34">
        <f t="shared" si="2"/>
        <v>50</v>
      </c>
      <c r="F51" s="34">
        <f>IF(SUM(A51:A57)&gt;0,F44+1,0)</f>
        <v>8</v>
      </c>
      <c r="G51" s="37">
        <f t="shared" si="5"/>
        <v>43387</v>
      </c>
    </row>
    <row r="52" spans="1:7" x14ac:dyDescent="0.25">
      <c r="A52" s="16">
        <v>1</v>
      </c>
      <c r="B52" s="9">
        <f t="shared" si="22"/>
        <v>35</v>
      </c>
      <c r="C52" s="9">
        <f t="shared" si="3"/>
        <v>51</v>
      </c>
      <c r="D52" s="9">
        <f t="shared" si="23"/>
        <v>35</v>
      </c>
      <c r="E52" s="9">
        <f t="shared" si="2"/>
        <v>51</v>
      </c>
      <c r="F52" s="9">
        <f>F51</f>
        <v>8</v>
      </c>
      <c r="G52" s="12">
        <f t="shared" si="5"/>
        <v>43388</v>
      </c>
    </row>
    <row r="53" spans="1:7" x14ac:dyDescent="0.25">
      <c r="A53" s="16">
        <v>1</v>
      </c>
      <c r="B53" s="9">
        <f t="shared" si="22"/>
        <v>36</v>
      </c>
      <c r="C53" s="9">
        <f t="shared" si="3"/>
        <v>52</v>
      </c>
      <c r="D53" s="9">
        <f t="shared" si="23"/>
        <v>36</v>
      </c>
      <c r="E53" s="9">
        <f t="shared" si="2"/>
        <v>52</v>
      </c>
      <c r="F53" s="9">
        <f t="shared" ref="F53:F57" si="24">F52</f>
        <v>8</v>
      </c>
      <c r="G53" s="12">
        <f t="shared" si="5"/>
        <v>43389</v>
      </c>
    </row>
    <row r="54" spans="1:7" x14ac:dyDescent="0.25">
      <c r="A54" s="16">
        <v>1</v>
      </c>
      <c r="B54" s="9">
        <f t="shared" si="22"/>
        <v>37</v>
      </c>
      <c r="C54" s="9">
        <f t="shared" si="3"/>
        <v>53</v>
      </c>
      <c r="D54" s="9">
        <f t="shared" si="23"/>
        <v>37</v>
      </c>
      <c r="E54" s="9">
        <f t="shared" si="2"/>
        <v>53</v>
      </c>
      <c r="F54" s="9">
        <f t="shared" si="24"/>
        <v>8</v>
      </c>
      <c r="G54" s="12">
        <f t="shared" si="5"/>
        <v>43390</v>
      </c>
    </row>
    <row r="55" spans="1:7" x14ac:dyDescent="0.25">
      <c r="A55" s="16">
        <v>1</v>
      </c>
      <c r="B55" s="9">
        <f t="shared" si="22"/>
        <v>38</v>
      </c>
      <c r="C55" s="9">
        <f t="shared" si="3"/>
        <v>54</v>
      </c>
      <c r="D55" s="9">
        <f t="shared" si="23"/>
        <v>38</v>
      </c>
      <c r="E55" s="9">
        <f t="shared" si="2"/>
        <v>54</v>
      </c>
      <c r="F55" s="9">
        <f t="shared" si="24"/>
        <v>8</v>
      </c>
      <c r="G55" s="12">
        <f t="shared" si="5"/>
        <v>43391</v>
      </c>
    </row>
    <row r="56" spans="1:7" x14ac:dyDescent="0.25">
      <c r="A56" s="16">
        <v>1</v>
      </c>
      <c r="B56" s="9">
        <f t="shared" si="22"/>
        <v>39</v>
      </c>
      <c r="C56" s="9">
        <f t="shared" si="3"/>
        <v>55</v>
      </c>
      <c r="D56" s="9">
        <f t="shared" si="23"/>
        <v>39</v>
      </c>
      <c r="E56" s="9">
        <f t="shared" si="2"/>
        <v>55</v>
      </c>
      <c r="F56" s="9">
        <f t="shared" si="24"/>
        <v>8</v>
      </c>
      <c r="G56" s="12">
        <f t="shared" si="5"/>
        <v>43392</v>
      </c>
    </row>
    <row r="57" spans="1:7" ht="15.75" thickBot="1" x14ac:dyDescent="0.3">
      <c r="A57" s="17">
        <v>0</v>
      </c>
      <c r="B57" s="38">
        <f t="shared" si="22"/>
        <v>39</v>
      </c>
      <c r="C57" s="38">
        <f t="shared" si="3"/>
        <v>56</v>
      </c>
      <c r="D57" s="38" t="str">
        <f t="shared" si="23"/>
        <v/>
      </c>
      <c r="E57" s="38">
        <f t="shared" si="2"/>
        <v>56</v>
      </c>
      <c r="F57" s="38">
        <f t="shared" si="24"/>
        <v>8</v>
      </c>
      <c r="G57" s="39">
        <f t="shared" si="5"/>
        <v>43393</v>
      </c>
    </row>
    <row r="58" spans="1:7" x14ac:dyDescent="0.25">
      <c r="A58" s="15">
        <v>0</v>
      </c>
      <c r="B58" s="34">
        <f t="shared" ref="B58:B64" si="25">IF(A58=1,B57+1,B57)</f>
        <v>39</v>
      </c>
      <c r="C58" s="34">
        <f t="shared" si="3"/>
        <v>57</v>
      </c>
      <c r="D58" s="34" t="str">
        <f t="shared" ref="D58:D64" si="26">IF(A58&lt;&gt;0,B58,"")</f>
        <v/>
      </c>
      <c r="E58" s="34">
        <f t="shared" si="2"/>
        <v>57</v>
      </c>
      <c r="F58" s="34">
        <f>IF(SUM(A58:A64)&gt;0,F51+1,0)</f>
        <v>9</v>
      </c>
      <c r="G58" s="37">
        <f t="shared" si="5"/>
        <v>43394</v>
      </c>
    </row>
    <row r="59" spans="1:7" x14ac:dyDescent="0.25">
      <c r="A59" s="16">
        <v>1</v>
      </c>
      <c r="B59" s="9">
        <f t="shared" si="25"/>
        <v>40</v>
      </c>
      <c r="C59" s="9">
        <f t="shared" si="3"/>
        <v>58</v>
      </c>
      <c r="D59" s="9">
        <f t="shared" si="26"/>
        <v>40</v>
      </c>
      <c r="E59" s="9">
        <f t="shared" si="2"/>
        <v>58</v>
      </c>
      <c r="F59" s="9">
        <f>F58</f>
        <v>9</v>
      </c>
      <c r="G59" s="12">
        <f t="shared" si="5"/>
        <v>43395</v>
      </c>
    </row>
    <row r="60" spans="1:7" x14ac:dyDescent="0.25">
      <c r="A60" s="16">
        <v>1</v>
      </c>
      <c r="B60" s="9">
        <f t="shared" si="25"/>
        <v>41</v>
      </c>
      <c r="C60" s="9">
        <f t="shared" si="3"/>
        <v>59</v>
      </c>
      <c r="D60" s="9">
        <f t="shared" si="26"/>
        <v>41</v>
      </c>
      <c r="E60" s="9">
        <f t="shared" si="2"/>
        <v>59</v>
      </c>
      <c r="F60" s="9">
        <f t="shared" ref="F60:F64" si="27">F59</f>
        <v>9</v>
      </c>
      <c r="G60" s="12">
        <f t="shared" si="5"/>
        <v>43396</v>
      </c>
    </row>
    <row r="61" spans="1:7" x14ac:dyDescent="0.25">
      <c r="A61" s="16">
        <v>1</v>
      </c>
      <c r="B61" s="9">
        <f t="shared" si="25"/>
        <v>42</v>
      </c>
      <c r="C61" s="9">
        <f t="shared" si="3"/>
        <v>60</v>
      </c>
      <c r="D61" s="9">
        <f t="shared" si="26"/>
        <v>42</v>
      </c>
      <c r="E61" s="9">
        <f t="shared" si="2"/>
        <v>60</v>
      </c>
      <c r="F61" s="9">
        <f t="shared" si="27"/>
        <v>9</v>
      </c>
      <c r="G61" s="12">
        <f t="shared" si="5"/>
        <v>43397</v>
      </c>
    </row>
    <row r="62" spans="1:7" x14ac:dyDescent="0.25">
      <c r="A62" s="16">
        <v>1</v>
      </c>
      <c r="B62" s="9">
        <f t="shared" si="25"/>
        <v>43</v>
      </c>
      <c r="C62" s="9">
        <f t="shared" si="3"/>
        <v>61</v>
      </c>
      <c r="D62" s="9">
        <f t="shared" si="26"/>
        <v>43</v>
      </c>
      <c r="E62" s="9">
        <f t="shared" si="2"/>
        <v>61</v>
      </c>
      <c r="F62" s="9">
        <f t="shared" si="27"/>
        <v>9</v>
      </c>
      <c r="G62" s="12">
        <f t="shared" si="5"/>
        <v>43398</v>
      </c>
    </row>
    <row r="63" spans="1:7" x14ac:dyDescent="0.25">
      <c r="A63" s="16">
        <v>1</v>
      </c>
      <c r="B63" s="9">
        <f t="shared" si="25"/>
        <v>44</v>
      </c>
      <c r="C63" s="9">
        <f t="shared" si="3"/>
        <v>62</v>
      </c>
      <c r="D63" s="9">
        <f t="shared" si="26"/>
        <v>44</v>
      </c>
      <c r="E63" s="9">
        <f t="shared" si="2"/>
        <v>62</v>
      </c>
      <c r="F63" s="9">
        <f t="shared" si="27"/>
        <v>9</v>
      </c>
      <c r="G63" s="12">
        <f t="shared" si="5"/>
        <v>43399</v>
      </c>
    </row>
    <row r="64" spans="1:7" ht="15.75" thickBot="1" x14ac:dyDescent="0.3">
      <c r="A64" s="17">
        <v>0</v>
      </c>
      <c r="B64" s="38">
        <f t="shared" si="25"/>
        <v>44</v>
      </c>
      <c r="C64" s="38">
        <f t="shared" si="3"/>
        <v>63</v>
      </c>
      <c r="D64" s="38" t="str">
        <f t="shared" si="26"/>
        <v/>
      </c>
      <c r="E64" s="38">
        <f t="shared" si="2"/>
        <v>63</v>
      </c>
      <c r="F64" s="38">
        <f t="shared" si="27"/>
        <v>9</v>
      </c>
      <c r="G64" s="39">
        <f t="shared" si="5"/>
        <v>43400</v>
      </c>
    </row>
    <row r="65" spans="1:7" x14ac:dyDescent="0.25">
      <c r="A65" s="15">
        <v>0</v>
      </c>
      <c r="B65" s="34">
        <f t="shared" ref="B65:B71" si="28">IF(A65=1,B64+1,B64)</f>
        <v>44</v>
      </c>
      <c r="C65" s="34">
        <f t="shared" si="3"/>
        <v>64</v>
      </c>
      <c r="D65" s="34" t="str">
        <f t="shared" ref="D65:D71" si="29">IF(A65&lt;&gt;0,B65,"")</f>
        <v/>
      </c>
      <c r="E65" s="34">
        <f t="shared" si="2"/>
        <v>64</v>
      </c>
      <c r="F65" s="34">
        <f>IF(SUM(A65:A71)&gt;0,F58+1,0)</f>
        <v>10</v>
      </c>
      <c r="G65" s="37">
        <f t="shared" si="5"/>
        <v>43401</v>
      </c>
    </row>
    <row r="66" spans="1:7" x14ac:dyDescent="0.25">
      <c r="A66" s="16">
        <v>1</v>
      </c>
      <c r="B66" s="9">
        <f t="shared" si="28"/>
        <v>45</v>
      </c>
      <c r="C66" s="9">
        <f t="shared" si="3"/>
        <v>65</v>
      </c>
      <c r="D66" s="9">
        <f t="shared" si="29"/>
        <v>45</v>
      </c>
      <c r="E66" s="9">
        <f t="shared" si="2"/>
        <v>65</v>
      </c>
      <c r="F66" s="9">
        <f>F65</f>
        <v>10</v>
      </c>
      <c r="G66" s="12">
        <f t="shared" si="5"/>
        <v>43402</v>
      </c>
    </row>
    <row r="67" spans="1:7" x14ac:dyDescent="0.25">
      <c r="A67" s="16">
        <v>1</v>
      </c>
      <c r="B67" s="9">
        <f t="shared" si="28"/>
        <v>46</v>
      </c>
      <c r="C67" s="9">
        <f t="shared" si="3"/>
        <v>66</v>
      </c>
      <c r="D67" s="9">
        <f t="shared" si="29"/>
        <v>46</v>
      </c>
      <c r="E67" s="9">
        <f t="shared" ref="E67:E127" si="30">C67</f>
        <v>66</v>
      </c>
      <c r="F67" s="9">
        <f t="shared" ref="F67:F71" si="31">F66</f>
        <v>10</v>
      </c>
      <c r="G67" s="12">
        <f t="shared" si="5"/>
        <v>43403</v>
      </c>
    </row>
    <row r="68" spans="1:7" x14ac:dyDescent="0.25">
      <c r="A68" s="16">
        <v>1</v>
      </c>
      <c r="B68" s="9">
        <f t="shared" si="28"/>
        <v>47</v>
      </c>
      <c r="C68" s="9">
        <f t="shared" ref="C68:C127" si="32">C67+1</f>
        <v>67</v>
      </c>
      <c r="D68" s="9">
        <f t="shared" si="29"/>
        <v>47</v>
      </c>
      <c r="E68" s="9">
        <f t="shared" si="30"/>
        <v>67</v>
      </c>
      <c r="F68" s="9">
        <f t="shared" si="31"/>
        <v>10</v>
      </c>
      <c r="G68" s="12">
        <f t="shared" ref="G68:G127" si="33">G67+1</f>
        <v>43404</v>
      </c>
    </row>
    <row r="69" spans="1:7" x14ac:dyDescent="0.25">
      <c r="A69" s="16">
        <v>1</v>
      </c>
      <c r="B69" s="9">
        <f t="shared" si="28"/>
        <v>48</v>
      </c>
      <c r="C69" s="9">
        <f t="shared" si="32"/>
        <v>68</v>
      </c>
      <c r="D69" s="9">
        <f t="shared" si="29"/>
        <v>48</v>
      </c>
      <c r="E69" s="9">
        <f t="shared" si="30"/>
        <v>68</v>
      </c>
      <c r="F69" s="9">
        <f t="shared" si="31"/>
        <v>10</v>
      </c>
      <c r="G69" s="12">
        <f t="shared" si="33"/>
        <v>43405</v>
      </c>
    </row>
    <row r="70" spans="1:7" x14ac:dyDescent="0.25">
      <c r="A70" s="16">
        <v>1</v>
      </c>
      <c r="B70" s="9">
        <f t="shared" si="28"/>
        <v>49</v>
      </c>
      <c r="C70" s="9">
        <f t="shared" si="32"/>
        <v>69</v>
      </c>
      <c r="D70" s="9">
        <f t="shared" si="29"/>
        <v>49</v>
      </c>
      <c r="E70" s="9">
        <f t="shared" si="30"/>
        <v>69</v>
      </c>
      <c r="F70" s="9">
        <f t="shared" si="31"/>
        <v>10</v>
      </c>
      <c r="G70" s="12">
        <f t="shared" si="33"/>
        <v>43406</v>
      </c>
    </row>
    <row r="71" spans="1:7" ht="15.75" thickBot="1" x14ac:dyDescent="0.3">
      <c r="A71" s="17">
        <v>0</v>
      </c>
      <c r="B71" s="38">
        <f t="shared" si="28"/>
        <v>49</v>
      </c>
      <c r="C71" s="38">
        <f t="shared" si="32"/>
        <v>70</v>
      </c>
      <c r="D71" s="38" t="str">
        <f t="shared" si="29"/>
        <v/>
      </c>
      <c r="E71" s="38">
        <f t="shared" si="30"/>
        <v>70</v>
      </c>
      <c r="F71" s="38">
        <f t="shared" si="31"/>
        <v>10</v>
      </c>
      <c r="G71" s="39">
        <f t="shared" si="33"/>
        <v>43407</v>
      </c>
    </row>
    <row r="72" spans="1:7" x14ac:dyDescent="0.25">
      <c r="A72" s="15">
        <v>0</v>
      </c>
      <c r="B72" s="34">
        <f t="shared" ref="B72:B78" si="34">IF(A72=1,B71+1,B71)</f>
        <v>49</v>
      </c>
      <c r="C72" s="34">
        <f t="shared" si="32"/>
        <v>71</v>
      </c>
      <c r="D72" s="34" t="str">
        <f t="shared" ref="D72:D78" si="35">IF(A72&lt;&gt;0,B72,"")</f>
        <v/>
      </c>
      <c r="E72" s="34">
        <f t="shared" si="30"/>
        <v>71</v>
      </c>
      <c r="F72" s="34">
        <f>IF(SUM(A72:A78)&gt;0,F65+1,0)</f>
        <v>11</v>
      </c>
      <c r="G72" s="37">
        <f t="shared" si="33"/>
        <v>43408</v>
      </c>
    </row>
    <row r="73" spans="1:7" x14ac:dyDescent="0.25">
      <c r="A73" s="16">
        <v>1</v>
      </c>
      <c r="B73" s="9">
        <f t="shared" si="34"/>
        <v>50</v>
      </c>
      <c r="C73" s="9">
        <f t="shared" si="32"/>
        <v>72</v>
      </c>
      <c r="D73" s="9">
        <f t="shared" si="35"/>
        <v>50</v>
      </c>
      <c r="E73" s="9">
        <f t="shared" si="30"/>
        <v>72</v>
      </c>
      <c r="F73" s="9">
        <f>F72</f>
        <v>11</v>
      </c>
      <c r="G73" s="12">
        <f t="shared" si="33"/>
        <v>43409</v>
      </c>
    </row>
    <row r="74" spans="1:7" x14ac:dyDescent="0.25">
      <c r="A74" s="16">
        <v>1</v>
      </c>
      <c r="B74" s="9">
        <f t="shared" si="34"/>
        <v>51</v>
      </c>
      <c r="C74" s="9">
        <f t="shared" si="32"/>
        <v>73</v>
      </c>
      <c r="D74" s="9">
        <f t="shared" si="35"/>
        <v>51</v>
      </c>
      <c r="E74" s="9">
        <f t="shared" si="30"/>
        <v>73</v>
      </c>
      <c r="F74" s="9">
        <f t="shared" ref="F74:F78" si="36">F73</f>
        <v>11</v>
      </c>
      <c r="G74" s="12">
        <f t="shared" si="33"/>
        <v>43410</v>
      </c>
    </row>
    <row r="75" spans="1:7" x14ac:dyDescent="0.25">
      <c r="A75" s="16">
        <v>1</v>
      </c>
      <c r="B75" s="9">
        <f t="shared" si="34"/>
        <v>52</v>
      </c>
      <c r="C75" s="9">
        <f t="shared" si="32"/>
        <v>74</v>
      </c>
      <c r="D75" s="9">
        <f t="shared" si="35"/>
        <v>52</v>
      </c>
      <c r="E75" s="9">
        <f t="shared" si="30"/>
        <v>74</v>
      </c>
      <c r="F75" s="9">
        <f t="shared" si="36"/>
        <v>11</v>
      </c>
      <c r="G75" s="12">
        <f t="shared" si="33"/>
        <v>43411</v>
      </c>
    </row>
    <row r="76" spans="1:7" x14ac:dyDescent="0.25">
      <c r="A76" s="16">
        <v>1</v>
      </c>
      <c r="B76" s="9">
        <f t="shared" si="34"/>
        <v>53</v>
      </c>
      <c r="C76" s="9">
        <f t="shared" si="32"/>
        <v>75</v>
      </c>
      <c r="D76" s="9">
        <f t="shared" si="35"/>
        <v>53</v>
      </c>
      <c r="E76" s="9">
        <f t="shared" si="30"/>
        <v>75</v>
      </c>
      <c r="F76" s="9">
        <f t="shared" si="36"/>
        <v>11</v>
      </c>
      <c r="G76" s="12">
        <f t="shared" si="33"/>
        <v>43412</v>
      </c>
    </row>
    <row r="77" spans="1:7" x14ac:dyDescent="0.25">
      <c r="A77" s="16">
        <v>1</v>
      </c>
      <c r="B77" s="9">
        <f t="shared" si="34"/>
        <v>54</v>
      </c>
      <c r="C77" s="9">
        <f t="shared" si="32"/>
        <v>76</v>
      </c>
      <c r="D77" s="9">
        <f t="shared" si="35"/>
        <v>54</v>
      </c>
      <c r="E77" s="9">
        <f t="shared" si="30"/>
        <v>76</v>
      </c>
      <c r="F77" s="9">
        <f t="shared" si="36"/>
        <v>11</v>
      </c>
      <c r="G77" s="12">
        <f t="shared" si="33"/>
        <v>43413</v>
      </c>
    </row>
    <row r="78" spans="1:7" ht="15.75" thickBot="1" x14ac:dyDescent="0.3">
      <c r="A78" s="17">
        <v>0</v>
      </c>
      <c r="B78" s="38">
        <f t="shared" si="34"/>
        <v>54</v>
      </c>
      <c r="C78" s="38">
        <f t="shared" si="32"/>
        <v>77</v>
      </c>
      <c r="D78" s="38" t="str">
        <f t="shared" si="35"/>
        <v/>
      </c>
      <c r="E78" s="38">
        <f t="shared" si="30"/>
        <v>77</v>
      </c>
      <c r="F78" s="38">
        <f t="shared" si="36"/>
        <v>11</v>
      </c>
      <c r="G78" s="39">
        <f t="shared" si="33"/>
        <v>43414</v>
      </c>
    </row>
    <row r="79" spans="1:7" x14ac:dyDescent="0.25">
      <c r="A79" s="15">
        <v>0</v>
      </c>
      <c r="B79" s="34">
        <f t="shared" ref="B79:B85" si="37">IF(A79=1,B78+1,B78)</f>
        <v>54</v>
      </c>
      <c r="C79" s="34">
        <f t="shared" si="32"/>
        <v>78</v>
      </c>
      <c r="D79" s="34" t="str">
        <f t="shared" ref="D79:D85" si="38">IF(A79&lt;&gt;0,B79,"")</f>
        <v/>
      </c>
      <c r="E79" s="34">
        <f t="shared" si="30"/>
        <v>78</v>
      </c>
      <c r="F79" s="34">
        <f>IF(SUM(A79:A85)&gt;0,F72+1,0)</f>
        <v>12</v>
      </c>
      <c r="G79" s="37">
        <f t="shared" si="33"/>
        <v>43415</v>
      </c>
    </row>
    <row r="80" spans="1:7" x14ac:dyDescent="0.25">
      <c r="A80" s="16">
        <v>0</v>
      </c>
      <c r="B80" s="9">
        <f t="shared" si="37"/>
        <v>54</v>
      </c>
      <c r="C80" s="9">
        <f t="shared" si="32"/>
        <v>79</v>
      </c>
      <c r="D80" s="9" t="str">
        <f t="shared" si="38"/>
        <v/>
      </c>
      <c r="E80" s="9">
        <f t="shared" si="30"/>
        <v>79</v>
      </c>
      <c r="F80" s="9">
        <f>F79</f>
        <v>12</v>
      </c>
      <c r="G80" s="12">
        <f t="shared" si="33"/>
        <v>43416</v>
      </c>
    </row>
    <row r="81" spans="1:7" x14ac:dyDescent="0.25">
      <c r="A81" s="16">
        <v>1</v>
      </c>
      <c r="B81" s="9">
        <f t="shared" si="37"/>
        <v>55</v>
      </c>
      <c r="C81" s="9">
        <f t="shared" si="32"/>
        <v>80</v>
      </c>
      <c r="D81" s="9">
        <f t="shared" si="38"/>
        <v>55</v>
      </c>
      <c r="E81" s="9">
        <f t="shared" si="30"/>
        <v>80</v>
      </c>
      <c r="F81" s="9">
        <f t="shared" ref="F81:F85" si="39">F80</f>
        <v>12</v>
      </c>
      <c r="G81" s="12">
        <f t="shared" si="33"/>
        <v>43417</v>
      </c>
    </row>
    <row r="82" spans="1:7" x14ac:dyDescent="0.25">
      <c r="A82" s="16">
        <v>1</v>
      </c>
      <c r="B82" s="9">
        <f t="shared" si="37"/>
        <v>56</v>
      </c>
      <c r="C82" s="9">
        <f t="shared" si="32"/>
        <v>81</v>
      </c>
      <c r="D82" s="9">
        <f t="shared" si="38"/>
        <v>56</v>
      </c>
      <c r="E82" s="9">
        <f t="shared" si="30"/>
        <v>81</v>
      </c>
      <c r="F82" s="9">
        <f t="shared" si="39"/>
        <v>12</v>
      </c>
      <c r="G82" s="12">
        <f t="shared" si="33"/>
        <v>43418</v>
      </c>
    </row>
    <row r="83" spans="1:7" x14ac:dyDescent="0.25">
      <c r="A83" s="16">
        <v>1</v>
      </c>
      <c r="B83" s="9">
        <f t="shared" si="37"/>
        <v>57</v>
      </c>
      <c r="C83" s="9">
        <f t="shared" si="32"/>
        <v>82</v>
      </c>
      <c r="D83" s="9">
        <f t="shared" si="38"/>
        <v>57</v>
      </c>
      <c r="E83" s="9">
        <f t="shared" si="30"/>
        <v>82</v>
      </c>
      <c r="F83" s="9">
        <f t="shared" si="39"/>
        <v>12</v>
      </c>
      <c r="G83" s="12">
        <f t="shared" si="33"/>
        <v>43419</v>
      </c>
    </row>
    <row r="84" spans="1:7" x14ac:dyDescent="0.25">
      <c r="A84" s="16">
        <v>1</v>
      </c>
      <c r="B84" s="9">
        <f t="shared" si="37"/>
        <v>58</v>
      </c>
      <c r="C84" s="9">
        <f t="shared" si="32"/>
        <v>83</v>
      </c>
      <c r="D84" s="9">
        <f t="shared" si="38"/>
        <v>58</v>
      </c>
      <c r="E84" s="9">
        <f t="shared" si="30"/>
        <v>83</v>
      </c>
      <c r="F84" s="9">
        <f t="shared" si="39"/>
        <v>12</v>
      </c>
      <c r="G84" s="12">
        <f t="shared" si="33"/>
        <v>43420</v>
      </c>
    </row>
    <row r="85" spans="1:7" ht="15.75" thickBot="1" x14ac:dyDescent="0.3">
      <c r="A85" s="17">
        <v>0</v>
      </c>
      <c r="B85" s="38">
        <f t="shared" si="37"/>
        <v>58</v>
      </c>
      <c r="C85" s="38">
        <f t="shared" si="32"/>
        <v>84</v>
      </c>
      <c r="D85" s="38" t="str">
        <f t="shared" si="38"/>
        <v/>
      </c>
      <c r="E85" s="38">
        <f t="shared" si="30"/>
        <v>84</v>
      </c>
      <c r="F85" s="38">
        <f t="shared" si="39"/>
        <v>12</v>
      </c>
      <c r="G85" s="39">
        <f t="shared" si="33"/>
        <v>43421</v>
      </c>
    </row>
    <row r="86" spans="1:7" x14ac:dyDescent="0.25">
      <c r="A86" s="15">
        <v>0</v>
      </c>
      <c r="B86" s="34">
        <f t="shared" ref="B86:B92" si="40">IF(A86=1,B85+1,B85)</f>
        <v>58</v>
      </c>
      <c r="C86" s="34">
        <f t="shared" si="32"/>
        <v>85</v>
      </c>
      <c r="D86" s="34" t="str">
        <f t="shared" ref="D86:D92" si="41">IF(A86&lt;&gt;0,B86,"")</f>
        <v/>
      </c>
      <c r="E86" s="34">
        <f t="shared" si="30"/>
        <v>85</v>
      </c>
      <c r="F86" s="34">
        <f>IF(SUM(A86:A92)&gt;0,F79+1,0)</f>
        <v>13</v>
      </c>
      <c r="G86" s="37">
        <f t="shared" si="33"/>
        <v>43422</v>
      </c>
    </row>
    <row r="87" spans="1:7" x14ac:dyDescent="0.25">
      <c r="A87" s="16">
        <v>1</v>
      </c>
      <c r="B87" s="9">
        <f t="shared" si="40"/>
        <v>59</v>
      </c>
      <c r="C87" s="9">
        <f t="shared" si="32"/>
        <v>86</v>
      </c>
      <c r="D87" s="9">
        <f t="shared" si="41"/>
        <v>59</v>
      </c>
      <c r="E87" s="9">
        <f t="shared" si="30"/>
        <v>86</v>
      </c>
      <c r="F87" s="9">
        <f>F86</f>
        <v>13</v>
      </c>
      <c r="G87" s="12">
        <f t="shared" si="33"/>
        <v>43423</v>
      </c>
    </row>
    <row r="88" spans="1:7" x14ac:dyDescent="0.25">
      <c r="A88" s="16">
        <v>1</v>
      </c>
      <c r="B88" s="9">
        <f t="shared" si="40"/>
        <v>60</v>
      </c>
      <c r="C88" s="9">
        <f t="shared" si="32"/>
        <v>87</v>
      </c>
      <c r="D88" s="9">
        <f t="shared" si="41"/>
        <v>60</v>
      </c>
      <c r="E88" s="9">
        <f t="shared" si="30"/>
        <v>87</v>
      </c>
      <c r="F88" s="9">
        <f t="shared" ref="F88:F92" si="42">F87</f>
        <v>13</v>
      </c>
      <c r="G88" s="12">
        <f t="shared" si="33"/>
        <v>43424</v>
      </c>
    </row>
    <row r="89" spans="1:7" x14ac:dyDescent="0.25">
      <c r="A89" s="16">
        <v>1</v>
      </c>
      <c r="B89" s="9">
        <f t="shared" si="40"/>
        <v>61</v>
      </c>
      <c r="C89" s="9">
        <f t="shared" si="32"/>
        <v>88</v>
      </c>
      <c r="D89" s="9">
        <f t="shared" si="41"/>
        <v>61</v>
      </c>
      <c r="E89" s="9">
        <f t="shared" si="30"/>
        <v>88</v>
      </c>
      <c r="F89" s="9">
        <f t="shared" si="42"/>
        <v>13</v>
      </c>
      <c r="G89" s="12">
        <f t="shared" si="33"/>
        <v>43425</v>
      </c>
    </row>
    <row r="90" spans="1:7" x14ac:dyDescent="0.25">
      <c r="A90" s="16">
        <v>0</v>
      </c>
      <c r="B90" s="9">
        <f t="shared" si="40"/>
        <v>61</v>
      </c>
      <c r="C90" s="9">
        <f t="shared" si="32"/>
        <v>89</v>
      </c>
      <c r="D90" s="9" t="str">
        <f t="shared" si="41"/>
        <v/>
      </c>
      <c r="E90" s="9">
        <f t="shared" si="30"/>
        <v>89</v>
      </c>
      <c r="F90" s="9">
        <f t="shared" si="42"/>
        <v>13</v>
      </c>
      <c r="G90" s="12">
        <f t="shared" si="33"/>
        <v>43426</v>
      </c>
    </row>
    <row r="91" spans="1:7" x14ac:dyDescent="0.25">
      <c r="A91" s="16">
        <v>0</v>
      </c>
      <c r="B91" s="9">
        <f t="shared" si="40"/>
        <v>61</v>
      </c>
      <c r="C91" s="9">
        <f t="shared" si="32"/>
        <v>90</v>
      </c>
      <c r="D91" s="9" t="str">
        <f t="shared" si="41"/>
        <v/>
      </c>
      <c r="E91" s="9">
        <f t="shared" si="30"/>
        <v>90</v>
      </c>
      <c r="F91" s="9">
        <f t="shared" si="42"/>
        <v>13</v>
      </c>
      <c r="G91" s="12">
        <f t="shared" si="33"/>
        <v>43427</v>
      </c>
    </row>
    <row r="92" spans="1:7" ht="15.75" thickBot="1" x14ac:dyDescent="0.3">
      <c r="A92" s="17">
        <v>0</v>
      </c>
      <c r="B92" s="38">
        <f t="shared" si="40"/>
        <v>61</v>
      </c>
      <c r="C92" s="38">
        <f t="shared" si="32"/>
        <v>91</v>
      </c>
      <c r="D92" s="38" t="str">
        <f t="shared" si="41"/>
        <v/>
      </c>
      <c r="E92" s="38">
        <f t="shared" si="30"/>
        <v>91</v>
      </c>
      <c r="F92" s="38">
        <f t="shared" si="42"/>
        <v>13</v>
      </c>
      <c r="G92" s="39">
        <f t="shared" si="33"/>
        <v>43428</v>
      </c>
    </row>
    <row r="93" spans="1:7" x14ac:dyDescent="0.25">
      <c r="A93" s="15">
        <v>0</v>
      </c>
      <c r="B93" s="34">
        <f t="shared" ref="B93:B99" si="43">IF(A93=1,B92+1,B92)</f>
        <v>61</v>
      </c>
      <c r="C93" s="34">
        <f t="shared" si="32"/>
        <v>92</v>
      </c>
      <c r="D93" s="34" t="str">
        <f t="shared" ref="D93:D99" si="44">IF(A93&lt;&gt;0,B93,"")</f>
        <v/>
      </c>
      <c r="E93" s="34">
        <f t="shared" si="30"/>
        <v>92</v>
      </c>
      <c r="F93" s="34">
        <f>IF(SUM(A93:A99)&gt;0,F86+1,0)</f>
        <v>14</v>
      </c>
      <c r="G93" s="37">
        <f t="shared" si="33"/>
        <v>43429</v>
      </c>
    </row>
    <row r="94" spans="1:7" x14ac:dyDescent="0.25">
      <c r="A94" s="16">
        <v>1</v>
      </c>
      <c r="B94" s="9">
        <f t="shared" si="43"/>
        <v>62</v>
      </c>
      <c r="C94" s="9">
        <f t="shared" si="32"/>
        <v>93</v>
      </c>
      <c r="D94" s="9">
        <f t="shared" si="44"/>
        <v>62</v>
      </c>
      <c r="E94" s="9">
        <f t="shared" si="30"/>
        <v>93</v>
      </c>
      <c r="F94" s="9">
        <f>F93</f>
        <v>14</v>
      </c>
      <c r="G94" s="12">
        <f t="shared" si="33"/>
        <v>43430</v>
      </c>
    </row>
    <row r="95" spans="1:7" x14ac:dyDescent="0.25">
      <c r="A95" s="16">
        <v>1</v>
      </c>
      <c r="B95" s="9">
        <f t="shared" si="43"/>
        <v>63</v>
      </c>
      <c r="C95" s="9">
        <f t="shared" si="32"/>
        <v>94</v>
      </c>
      <c r="D95" s="9">
        <f t="shared" si="44"/>
        <v>63</v>
      </c>
      <c r="E95" s="9">
        <f t="shared" si="30"/>
        <v>94</v>
      </c>
      <c r="F95" s="9">
        <f t="shared" ref="F95:F99" si="45">F94</f>
        <v>14</v>
      </c>
      <c r="G95" s="12">
        <f t="shared" si="33"/>
        <v>43431</v>
      </c>
    </row>
    <row r="96" spans="1:7" x14ac:dyDescent="0.25">
      <c r="A96" s="16">
        <v>1</v>
      </c>
      <c r="B96" s="9">
        <f t="shared" si="43"/>
        <v>64</v>
      </c>
      <c r="C96" s="9">
        <f t="shared" si="32"/>
        <v>95</v>
      </c>
      <c r="D96" s="9">
        <f t="shared" si="44"/>
        <v>64</v>
      </c>
      <c r="E96" s="9">
        <f t="shared" si="30"/>
        <v>95</v>
      </c>
      <c r="F96" s="9">
        <f t="shared" si="45"/>
        <v>14</v>
      </c>
      <c r="G96" s="12">
        <f t="shared" si="33"/>
        <v>43432</v>
      </c>
    </row>
    <row r="97" spans="1:7" x14ac:dyDescent="0.25">
      <c r="A97" s="16">
        <v>1</v>
      </c>
      <c r="B97" s="9">
        <f t="shared" si="43"/>
        <v>65</v>
      </c>
      <c r="C97" s="9">
        <f t="shared" si="32"/>
        <v>96</v>
      </c>
      <c r="D97" s="9">
        <f t="shared" si="44"/>
        <v>65</v>
      </c>
      <c r="E97" s="9">
        <f t="shared" si="30"/>
        <v>96</v>
      </c>
      <c r="F97" s="9">
        <f t="shared" si="45"/>
        <v>14</v>
      </c>
      <c r="G97" s="12">
        <f t="shared" si="33"/>
        <v>43433</v>
      </c>
    </row>
    <row r="98" spans="1:7" x14ac:dyDescent="0.25">
      <c r="A98" s="16">
        <v>1</v>
      </c>
      <c r="B98" s="9">
        <f t="shared" si="43"/>
        <v>66</v>
      </c>
      <c r="C98" s="9">
        <f t="shared" si="32"/>
        <v>97</v>
      </c>
      <c r="D98" s="9">
        <f t="shared" si="44"/>
        <v>66</v>
      </c>
      <c r="E98" s="9">
        <f t="shared" si="30"/>
        <v>97</v>
      </c>
      <c r="F98" s="9">
        <f t="shared" si="45"/>
        <v>14</v>
      </c>
      <c r="G98" s="12">
        <f t="shared" si="33"/>
        <v>43434</v>
      </c>
    </row>
    <row r="99" spans="1:7" ht="15.75" thickBot="1" x14ac:dyDescent="0.3">
      <c r="A99" s="17">
        <v>0</v>
      </c>
      <c r="B99" s="38">
        <f t="shared" si="43"/>
        <v>66</v>
      </c>
      <c r="C99" s="38">
        <f t="shared" si="32"/>
        <v>98</v>
      </c>
      <c r="D99" s="38" t="str">
        <f t="shared" si="44"/>
        <v/>
      </c>
      <c r="E99" s="38">
        <f t="shared" si="30"/>
        <v>98</v>
      </c>
      <c r="F99" s="38">
        <f t="shared" si="45"/>
        <v>14</v>
      </c>
      <c r="G99" s="39">
        <f t="shared" si="33"/>
        <v>43435</v>
      </c>
    </row>
    <row r="100" spans="1:7" x14ac:dyDescent="0.25">
      <c r="A100" s="15">
        <v>0</v>
      </c>
      <c r="B100" s="34">
        <f t="shared" ref="B100:B106" si="46">IF(A100=1,B99+1,B99)</f>
        <v>66</v>
      </c>
      <c r="C100" s="34">
        <f t="shared" si="32"/>
        <v>99</v>
      </c>
      <c r="D100" s="34" t="str">
        <f t="shared" ref="D100:D106" si="47">IF(A100&lt;&gt;0,B100,"")</f>
        <v/>
      </c>
      <c r="E100" s="34">
        <f t="shared" si="30"/>
        <v>99</v>
      </c>
      <c r="F100" s="34">
        <f>IF(SUM(A100:A106)&gt;0,F93+1,0)</f>
        <v>15</v>
      </c>
      <c r="G100" s="37">
        <f t="shared" si="33"/>
        <v>43436</v>
      </c>
    </row>
    <row r="101" spans="1:7" x14ac:dyDescent="0.25">
      <c r="A101" s="16">
        <v>1</v>
      </c>
      <c r="B101" s="9">
        <f t="shared" si="46"/>
        <v>67</v>
      </c>
      <c r="C101" s="9">
        <f t="shared" si="32"/>
        <v>100</v>
      </c>
      <c r="D101" s="9">
        <f t="shared" si="47"/>
        <v>67</v>
      </c>
      <c r="E101" s="9">
        <f t="shared" si="30"/>
        <v>100</v>
      </c>
      <c r="F101" s="9">
        <f>F100</f>
        <v>15</v>
      </c>
      <c r="G101" s="12">
        <f t="shared" si="33"/>
        <v>43437</v>
      </c>
    </row>
    <row r="102" spans="1:7" x14ac:dyDescent="0.25">
      <c r="A102" s="16">
        <v>1</v>
      </c>
      <c r="B102" s="9">
        <f t="shared" si="46"/>
        <v>68</v>
      </c>
      <c r="C102" s="9">
        <f t="shared" si="32"/>
        <v>101</v>
      </c>
      <c r="D102" s="9">
        <f t="shared" si="47"/>
        <v>68</v>
      </c>
      <c r="E102" s="9">
        <f t="shared" si="30"/>
        <v>101</v>
      </c>
      <c r="F102" s="9">
        <f t="shared" ref="F102:F106" si="48">F101</f>
        <v>15</v>
      </c>
      <c r="G102" s="12">
        <f t="shared" si="33"/>
        <v>43438</v>
      </c>
    </row>
    <row r="103" spans="1:7" x14ac:dyDescent="0.25">
      <c r="A103" s="16">
        <v>1</v>
      </c>
      <c r="B103" s="9">
        <f t="shared" si="46"/>
        <v>69</v>
      </c>
      <c r="C103" s="9">
        <f t="shared" si="32"/>
        <v>102</v>
      </c>
      <c r="D103" s="9">
        <f t="shared" si="47"/>
        <v>69</v>
      </c>
      <c r="E103" s="9">
        <f t="shared" si="30"/>
        <v>102</v>
      </c>
      <c r="F103" s="9">
        <f t="shared" si="48"/>
        <v>15</v>
      </c>
      <c r="G103" s="12">
        <f t="shared" si="33"/>
        <v>43439</v>
      </c>
    </row>
    <row r="104" spans="1:7" x14ac:dyDescent="0.25">
      <c r="A104" s="16">
        <v>1</v>
      </c>
      <c r="B104" s="9">
        <f t="shared" si="46"/>
        <v>70</v>
      </c>
      <c r="C104" s="9">
        <f t="shared" si="32"/>
        <v>103</v>
      </c>
      <c r="D104" s="9">
        <f t="shared" si="47"/>
        <v>70</v>
      </c>
      <c r="E104" s="9">
        <f t="shared" si="30"/>
        <v>103</v>
      </c>
      <c r="F104" s="9">
        <f t="shared" si="48"/>
        <v>15</v>
      </c>
      <c r="G104" s="12">
        <f t="shared" si="33"/>
        <v>43440</v>
      </c>
    </row>
    <row r="105" spans="1:7" x14ac:dyDescent="0.25">
      <c r="A105" s="16">
        <v>1</v>
      </c>
      <c r="B105" s="9">
        <f t="shared" si="46"/>
        <v>71</v>
      </c>
      <c r="C105" s="9">
        <f t="shared" si="32"/>
        <v>104</v>
      </c>
      <c r="D105" s="9">
        <f t="shared" si="47"/>
        <v>71</v>
      </c>
      <c r="E105" s="9">
        <f t="shared" si="30"/>
        <v>104</v>
      </c>
      <c r="F105" s="9">
        <f t="shared" si="48"/>
        <v>15</v>
      </c>
      <c r="G105" s="12">
        <f t="shared" si="33"/>
        <v>43441</v>
      </c>
    </row>
    <row r="106" spans="1:7" ht="15.75" thickBot="1" x14ac:dyDescent="0.3">
      <c r="A106" s="17">
        <v>0</v>
      </c>
      <c r="B106" s="38">
        <f t="shared" si="46"/>
        <v>71</v>
      </c>
      <c r="C106" s="38">
        <f t="shared" si="32"/>
        <v>105</v>
      </c>
      <c r="D106" s="38" t="str">
        <f t="shared" si="47"/>
        <v/>
      </c>
      <c r="E106" s="38">
        <f t="shared" si="30"/>
        <v>105</v>
      </c>
      <c r="F106" s="38">
        <f t="shared" si="48"/>
        <v>15</v>
      </c>
      <c r="G106" s="39">
        <f t="shared" si="33"/>
        <v>43442</v>
      </c>
    </row>
    <row r="107" spans="1:7" x14ac:dyDescent="0.25">
      <c r="A107" s="15">
        <v>0</v>
      </c>
      <c r="B107" s="34">
        <f t="shared" ref="B107:B113" si="49">IF(A107=1,B106+1,B106)</f>
        <v>71</v>
      </c>
      <c r="C107" s="34">
        <f t="shared" si="32"/>
        <v>106</v>
      </c>
      <c r="D107" s="34" t="str">
        <f t="shared" ref="D107:D113" si="50">IF(A107&lt;&gt;0,B107,"")</f>
        <v/>
      </c>
      <c r="E107" s="34">
        <f t="shared" si="30"/>
        <v>106</v>
      </c>
      <c r="F107" s="34">
        <f>IF(SUM(A107:A113)&gt;0,F100+1,0)</f>
        <v>16</v>
      </c>
      <c r="G107" s="37">
        <f t="shared" si="33"/>
        <v>43443</v>
      </c>
    </row>
    <row r="108" spans="1:7" x14ac:dyDescent="0.25">
      <c r="A108" s="16">
        <v>1</v>
      </c>
      <c r="B108" s="9">
        <f t="shared" si="49"/>
        <v>72</v>
      </c>
      <c r="C108" s="9">
        <f t="shared" si="32"/>
        <v>107</v>
      </c>
      <c r="D108" s="9">
        <f t="shared" si="50"/>
        <v>72</v>
      </c>
      <c r="E108" s="9">
        <f t="shared" si="30"/>
        <v>107</v>
      </c>
      <c r="F108" s="9">
        <f>F107</f>
        <v>16</v>
      </c>
      <c r="G108" s="12">
        <f t="shared" si="33"/>
        <v>43444</v>
      </c>
    </row>
    <row r="109" spans="1:7" x14ac:dyDescent="0.25">
      <c r="A109" s="16">
        <v>1</v>
      </c>
      <c r="B109" s="9">
        <f t="shared" si="49"/>
        <v>73</v>
      </c>
      <c r="C109" s="9">
        <f t="shared" si="32"/>
        <v>108</v>
      </c>
      <c r="D109" s="9">
        <f t="shared" si="50"/>
        <v>73</v>
      </c>
      <c r="E109" s="9">
        <f t="shared" si="30"/>
        <v>108</v>
      </c>
      <c r="F109" s="9">
        <f t="shared" ref="F109:F113" si="51">F108</f>
        <v>16</v>
      </c>
      <c r="G109" s="12">
        <f t="shared" si="33"/>
        <v>43445</v>
      </c>
    </row>
    <row r="110" spans="1:7" x14ac:dyDescent="0.25">
      <c r="A110" s="16">
        <v>1</v>
      </c>
      <c r="B110" s="9">
        <f t="shared" si="49"/>
        <v>74</v>
      </c>
      <c r="C110" s="9">
        <f t="shared" si="32"/>
        <v>109</v>
      </c>
      <c r="D110" s="9">
        <f t="shared" si="50"/>
        <v>74</v>
      </c>
      <c r="E110" s="9">
        <f t="shared" si="30"/>
        <v>109</v>
      </c>
      <c r="F110" s="9">
        <f t="shared" si="51"/>
        <v>16</v>
      </c>
      <c r="G110" s="12">
        <f t="shared" si="33"/>
        <v>43446</v>
      </c>
    </row>
    <row r="111" spans="1:7" x14ac:dyDescent="0.25">
      <c r="A111" s="16">
        <v>1</v>
      </c>
      <c r="B111" s="9">
        <f t="shared" si="49"/>
        <v>75</v>
      </c>
      <c r="C111" s="9">
        <f t="shared" si="32"/>
        <v>110</v>
      </c>
      <c r="D111" s="9">
        <f t="shared" si="50"/>
        <v>75</v>
      </c>
      <c r="E111" s="9">
        <f t="shared" si="30"/>
        <v>110</v>
      </c>
      <c r="F111" s="9">
        <f t="shared" si="51"/>
        <v>16</v>
      </c>
      <c r="G111" s="12">
        <f t="shared" si="33"/>
        <v>43447</v>
      </c>
    </row>
    <row r="112" spans="1:7" x14ac:dyDescent="0.25">
      <c r="A112" s="16">
        <v>1</v>
      </c>
      <c r="B112" s="9">
        <f t="shared" si="49"/>
        <v>76</v>
      </c>
      <c r="C112" s="9">
        <f t="shared" si="32"/>
        <v>111</v>
      </c>
      <c r="D112" s="9">
        <f t="shared" si="50"/>
        <v>76</v>
      </c>
      <c r="E112" s="9">
        <f t="shared" si="30"/>
        <v>111</v>
      </c>
      <c r="F112" s="9">
        <f t="shared" si="51"/>
        <v>16</v>
      </c>
      <c r="G112" s="12">
        <f t="shared" si="33"/>
        <v>43448</v>
      </c>
    </row>
    <row r="113" spans="1:7" ht="15.75" thickBot="1" x14ac:dyDescent="0.3">
      <c r="A113" s="17">
        <v>0</v>
      </c>
      <c r="B113" s="38">
        <f t="shared" si="49"/>
        <v>76</v>
      </c>
      <c r="C113" s="38">
        <f t="shared" si="32"/>
        <v>112</v>
      </c>
      <c r="D113" s="38" t="str">
        <f t="shared" si="50"/>
        <v/>
      </c>
      <c r="E113" s="38">
        <f t="shared" si="30"/>
        <v>112</v>
      </c>
      <c r="F113" s="38">
        <f t="shared" si="51"/>
        <v>16</v>
      </c>
      <c r="G113" s="39">
        <f t="shared" si="33"/>
        <v>43449</v>
      </c>
    </row>
    <row r="114" spans="1:7" x14ac:dyDescent="0.25">
      <c r="A114" s="15">
        <v>0</v>
      </c>
      <c r="B114" s="34">
        <f t="shared" ref="B114:B120" si="52">IF(A114=1,B113+1,B113)</f>
        <v>76</v>
      </c>
      <c r="C114" s="34">
        <f t="shared" si="32"/>
        <v>113</v>
      </c>
      <c r="D114" s="34" t="str">
        <f t="shared" ref="D114:D120" si="53">IF(A114&lt;&gt;0,B114,"")</f>
        <v/>
      </c>
      <c r="E114" s="34">
        <f t="shared" si="30"/>
        <v>113</v>
      </c>
      <c r="F114" s="34">
        <f>IF(SUM(A114:A120)&gt;0,F107+1,0)</f>
        <v>17</v>
      </c>
      <c r="G114" s="37">
        <f t="shared" si="33"/>
        <v>43450</v>
      </c>
    </row>
    <row r="115" spans="1:7" x14ac:dyDescent="0.25">
      <c r="A115" s="16">
        <v>1</v>
      </c>
      <c r="B115" s="9">
        <f t="shared" si="52"/>
        <v>77</v>
      </c>
      <c r="C115" s="9">
        <f t="shared" si="32"/>
        <v>114</v>
      </c>
      <c r="D115" s="9">
        <f t="shared" si="53"/>
        <v>77</v>
      </c>
      <c r="E115" s="9">
        <f t="shared" si="30"/>
        <v>114</v>
      </c>
      <c r="F115" s="9">
        <f>F114</f>
        <v>17</v>
      </c>
      <c r="G115" s="12">
        <f t="shared" si="33"/>
        <v>43451</v>
      </c>
    </row>
    <row r="116" spans="1:7" x14ac:dyDescent="0.25">
      <c r="A116" s="16">
        <v>1</v>
      </c>
      <c r="B116" s="9">
        <f t="shared" si="52"/>
        <v>78</v>
      </c>
      <c r="C116" s="9">
        <f t="shared" si="32"/>
        <v>115</v>
      </c>
      <c r="D116" s="9">
        <f t="shared" si="53"/>
        <v>78</v>
      </c>
      <c r="E116" s="9">
        <f t="shared" si="30"/>
        <v>115</v>
      </c>
      <c r="F116" s="9">
        <f t="shared" ref="F116:F120" si="54">F115</f>
        <v>17</v>
      </c>
      <c r="G116" s="12">
        <f t="shared" si="33"/>
        <v>43452</v>
      </c>
    </row>
    <row r="117" spans="1:7" x14ac:dyDescent="0.25">
      <c r="A117" s="16">
        <v>1</v>
      </c>
      <c r="B117" s="9">
        <f t="shared" si="52"/>
        <v>79</v>
      </c>
      <c r="C117" s="9">
        <f t="shared" si="32"/>
        <v>116</v>
      </c>
      <c r="D117" s="9">
        <f t="shared" si="53"/>
        <v>79</v>
      </c>
      <c r="E117" s="9">
        <f t="shared" si="30"/>
        <v>116</v>
      </c>
      <c r="F117" s="9">
        <f t="shared" si="54"/>
        <v>17</v>
      </c>
      <c r="G117" s="12">
        <f t="shared" si="33"/>
        <v>43453</v>
      </c>
    </row>
    <row r="118" spans="1:7" x14ac:dyDescent="0.25">
      <c r="A118" s="16">
        <v>1</v>
      </c>
      <c r="B118" s="9">
        <f t="shared" si="52"/>
        <v>80</v>
      </c>
      <c r="C118" s="9">
        <f t="shared" si="32"/>
        <v>117</v>
      </c>
      <c r="D118" s="9">
        <f t="shared" si="53"/>
        <v>80</v>
      </c>
      <c r="E118" s="9">
        <f t="shared" si="30"/>
        <v>117</v>
      </c>
      <c r="F118" s="9">
        <f t="shared" si="54"/>
        <v>17</v>
      </c>
      <c r="G118" s="12">
        <f t="shared" si="33"/>
        <v>43454</v>
      </c>
    </row>
    <row r="119" spans="1:7" x14ac:dyDescent="0.25">
      <c r="A119" s="16">
        <v>0</v>
      </c>
      <c r="B119" s="9">
        <f t="shared" si="52"/>
        <v>80</v>
      </c>
      <c r="C119" s="9">
        <f t="shared" si="32"/>
        <v>118</v>
      </c>
      <c r="D119" s="9" t="str">
        <f t="shared" si="53"/>
        <v/>
      </c>
      <c r="E119" s="9">
        <f t="shared" si="30"/>
        <v>118</v>
      </c>
      <c r="F119" s="9">
        <f t="shared" si="54"/>
        <v>17</v>
      </c>
      <c r="G119" s="12">
        <f t="shared" si="33"/>
        <v>43455</v>
      </c>
    </row>
    <row r="120" spans="1:7" ht="15.75" thickBot="1" x14ac:dyDescent="0.3">
      <c r="A120" s="17">
        <v>0</v>
      </c>
      <c r="B120" s="38">
        <f t="shared" si="52"/>
        <v>80</v>
      </c>
      <c r="C120" s="38">
        <f t="shared" si="32"/>
        <v>119</v>
      </c>
      <c r="D120" s="38" t="str">
        <f t="shared" si="53"/>
        <v/>
      </c>
      <c r="E120" s="38">
        <f t="shared" si="30"/>
        <v>119</v>
      </c>
      <c r="F120" s="38">
        <f t="shared" si="54"/>
        <v>17</v>
      </c>
      <c r="G120" s="39">
        <f t="shared" si="33"/>
        <v>43456</v>
      </c>
    </row>
    <row r="121" spans="1:7" x14ac:dyDescent="0.25">
      <c r="A121" s="15">
        <v>0</v>
      </c>
      <c r="B121" s="34">
        <f t="shared" ref="B121:B127" si="55">IF(A121=1,B120+1,B120)</f>
        <v>80</v>
      </c>
      <c r="C121" s="34">
        <f t="shared" si="32"/>
        <v>120</v>
      </c>
      <c r="D121" s="34" t="str">
        <f t="shared" ref="D121:D127" si="56">IF(A121&lt;&gt;0,B121,"")</f>
        <v/>
      </c>
      <c r="E121" s="34">
        <f t="shared" si="30"/>
        <v>120</v>
      </c>
      <c r="F121" s="34">
        <f>IF(SUM(A121:A127)&gt;0,F114+1,0)</f>
        <v>0</v>
      </c>
      <c r="G121" s="37">
        <f t="shared" si="33"/>
        <v>43457</v>
      </c>
    </row>
    <row r="122" spans="1:7" x14ac:dyDescent="0.25">
      <c r="A122" s="16">
        <v>0</v>
      </c>
      <c r="B122" s="9">
        <f t="shared" si="55"/>
        <v>80</v>
      </c>
      <c r="C122" s="9">
        <f t="shared" si="32"/>
        <v>121</v>
      </c>
      <c r="D122" s="9" t="str">
        <f t="shared" si="56"/>
        <v/>
      </c>
      <c r="E122" s="9">
        <f t="shared" si="30"/>
        <v>121</v>
      </c>
      <c r="F122" s="9">
        <f>F121</f>
        <v>0</v>
      </c>
      <c r="G122" s="12">
        <f t="shared" si="33"/>
        <v>43458</v>
      </c>
    </row>
    <row r="123" spans="1:7" x14ac:dyDescent="0.25">
      <c r="A123" s="16">
        <v>0</v>
      </c>
      <c r="B123" s="9">
        <f t="shared" si="55"/>
        <v>80</v>
      </c>
      <c r="C123" s="9">
        <f t="shared" si="32"/>
        <v>122</v>
      </c>
      <c r="D123" s="9" t="str">
        <f t="shared" si="56"/>
        <v/>
      </c>
      <c r="E123" s="9">
        <f t="shared" si="30"/>
        <v>122</v>
      </c>
      <c r="F123" s="9">
        <f t="shared" ref="F123:F127" si="57">F122</f>
        <v>0</v>
      </c>
      <c r="G123" s="12">
        <f t="shared" si="33"/>
        <v>43459</v>
      </c>
    </row>
    <row r="124" spans="1:7" x14ac:dyDescent="0.25">
      <c r="A124" s="16">
        <v>0</v>
      </c>
      <c r="B124" s="9">
        <f t="shared" si="55"/>
        <v>80</v>
      </c>
      <c r="C124" s="9">
        <f t="shared" si="32"/>
        <v>123</v>
      </c>
      <c r="D124" s="9" t="str">
        <f t="shared" si="56"/>
        <v/>
      </c>
      <c r="E124" s="9">
        <f t="shared" si="30"/>
        <v>123</v>
      </c>
      <c r="F124" s="9">
        <f t="shared" si="57"/>
        <v>0</v>
      </c>
      <c r="G124" s="12">
        <f t="shared" si="33"/>
        <v>43460</v>
      </c>
    </row>
    <row r="125" spans="1:7" x14ac:dyDescent="0.25">
      <c r="A125" s="16">
        <v>0</v>
      </c>
      <c r="B125" s="9">
        <f t="shared" si="55"/>
        <v>80</v>
      </c>
      <c r="C125" s="9">
        <f t="shared" si="32"/>
        <v>124</v>
      </c>
      <c r="D125" s="9" t="str">
        <f t="shared" si="56"/>
        <v/>
      </c>
      <c r="E125" s="9">
        <f t="shared" si="30"/>
        <v>124</v>
      </c>
      <c r="F125" s="9">
        <f t="shared" si="57"/>
        <v>0</v>
      </c>
      <c r="G125" s="12">
        <f t="shared" si="33"/>
        <v>43461</v>
      </c>
    </row>
    <row r="126" spans="1:7" x14ac:dyDescent="0.25">
      <c r="A126" s="16">
        <v>0</v>
      </c>
      <c r="B126" s="9">
        <f t="shared" si="55"/>
        <v>80</v>
      </c>
      <c r="C126" s="9">
        <f t="shared" si="32"/>
        <v>125</v>
      </c>
      <c r="D126" s="9" t="str">
        <f t="shared" si="56"/>
        <v/>
      </c>
      <c r="E126" s="9">
        <f t="shared" si="30"/>
        <v>125</v>
      </c>
      <c r="F126" s="9">
        <f t="shared" si="57"/>
        <v>0</v>
      </c>
      <c r="G126" s="12">
        <f t="shared" si="33"/>
        <v>43462</v>
      </c>
    </row>
    <row r="127" spans="1:7" ht="15.75" thickBot="1" x14ac:dyDescent="0.3">
      <c r="A127" s="17">
        <v>0</v>
      </c>
      <c r="B127" s="38">
        <f t="shared" si="55"/>
        <v>80</v>
      </c>
      <c r="C127" s="38">
        <f t="shared" si="32"/>
        <v>126</v>
      </c>
      <c r="D127" s="38" t="str">
        <f t="shared" si="56"/>
        <v/>
      </c>
      <c r="E127" s="38">
        <f t="shared" si="30"/>
        <v>126</v>
      </c>
      <c r="F127" s="38">
        <f t="shared" si="57"/>
        <v>0</v>
      </c>
      <c r="G127" s="39">
        <f t="shared" si="33"/>
        <v>43463</v>
      </c>
    </row>
  </sheetData>
  <sheetProtection algorithmName="SHA-512" hashValue="mPKNm6JySmKS/Ya5Dwsz+To//Vp+U4XVxNmGgmFtduvyyXXUSXu7tbzlF6qxdWWFUyaT4PaReh9L/HA9EBX8eg==" saltValue="gjgce3T3z6H4wOMn7lbe/Q==" spinCount="100000" sheet="1" selectLockedCells="1"/>
  <dataValidations count="1">
    <dataValidation type="list" allowBlank="1" showInputMessage="1" showErrorMessage="1" sqref="A2:A127" xr:uid="{00000000-0002-0000-0500-000000000000}">
      <formula1>"0,1"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3"/>
  <sheetViews>
    <sheetView workbookViewId="0">
      <pane xSplit="2" ySplit="1" topLeftCell="D56" activePane="bottomRight" state="frozen"/>
      <selection pane="topRight" activeCell="B1" sqref="B1"/>
      <selection pane="bottomLeft" activeCell="A2" sqref="A2"/>
      <selection pane="bottomRight" activeCell="F68" sqref="F68"/>
    </sheetView>
  </sheetViews>
  <sheetFormatPr defaultColWidth="8.85546875" defaultRowHeight="15" x14ac:dyDescent="0.25"/>
  <cols>
    <col min="1" max="3" width="6.7109375" style="13" customWidth="1"/>
    <col min="4" max="4" width="30.7109375" style="10" customWidth="1"/>
    <col min="5" max="5" width="24.7109375" style="10" customWidth="1"/>
    <col min="6" max="6" width="66.28515625" style="30" customWidth="1"/>
    <col min="7" max="7" width="60.7109375" style="30" customWidth="1"/>
    <col min="8" max="8" width="6.7109375" style="13" customWidth="1"/>
    <col min="9" max="16384" width="8.85546875" style="10"/>
  </cols>
  <sheetData>
    <row r="1" spans="1:8" x14ac:dyDescent="0.25">
      <c r="A1" s="13" t="s">
        <v>246</v>
      </c>
      <c r="B1" s="9" t="s">
        <v>0</v>
      </c>
      <c r="C1" s="9" t="s">
        <v>2</v>
      </c>
      <c r="D1" s="28" t="s">
        <v>1</v>
      </c>
      <c r="E1" s="9" t="s">
        <v>8</v>
      </c>
      <c r="F1" s="8" t="s">
        <v>9</v>
      </c>
      <c r="G1" s="8" t="s">
        <v>12</v>
      </c>
      <c r="H1" s="9" t="s">
        <v>11</v>
      </c>
    </row>
    <row r="2" spans="1:8" x14ac:dyDescent="0.25">
      <c r="A2" s="9">
        <f t="shared" ref="A2:A33" si="0">VLOOKUP(B2,Calendar80,2)</f>
        <v>2</v>
      </c>
      <c r="B2" s="9">
        <v>1</v>
      </c>
      <c r="C2" s="9">
        <f t="shared" ref="C2:C33" si="1">VLOOKUP(B2,Calendar80,3,0)</f>
        <v>1</v>
      </c>
      <c r="D2" s="29">
        <f t="shared" ref="D2:D33" si="2">VLOOKUP(B2,Calendar80,4,0)</f>
        <v>43339</v>
      </c>
      <c r="E2" s="4" t="s">
        <v>4</v>
      </c>
      <c r="F2" s="5" t="s">
        <v>17</v>
      </c>
      <c r="G2" s="5" t="s">
        <v>14</v>
      </c>
      <c r="H2" s="9">
        <f t="shared" ref="H2:H33" si="3">MATCH(G2,CLO,0)</f>
        <v>1</v>
      </c>
    </row>
    <row r="3" spans="1:8" x14ac:dyDescent="0.25">
      <c r="A3" s="9">
        <f t="shared" si="0"/>
        <v>3</v>
      </c>
      <c r="B3" s="9">
        <v>2</v>
      </c>
      <c r="C3" s="9">
        <f t="shared" si="1"/>
        <v>1</v>
      </c>
      <c r="D3" s="29">
        <f t="shared" si="2"/>
        <v>43340</v>
      </c>
      <c r="E3" s="4" t="s">
        <v>4</v>
      </c>
      <c r="F3" s="5" t="s">
        <v>18</v>
      </c>
      <c r="G3" s="5" t="s">
        <v>14</v>
      </c>
      <c r="H3" s="9">
        <f t="shared" si="3"/>
        <v>1</v>
      </c>
    </row>
    <row r="4" spans="1:8" x14ac:dyDescent="0.25">
      <c r="A4" s="9">
        <f t="shared" si="0"/>
        <v>4</v>
      </c>
      <c r="B4" s="9">
        <v>3</v>
      </c>
      <c r="C4" s="9">
        <f t="shared" si="1"/>
        <v>1</v>
      </c>
      <c r="D4" s="29">
        <f t="shared" si="2"/>
        <v>43341</v>
      </c>
      <c r="E4" s="4" t="s">
        <v>4</v>
      </c>
      <c r="F4" s="5" t="s">
        <v>19</v>
      </c>
      <c r="G4" s="5" t="s">
        <v>14</v>
      </c>
      <c r="H4" s="9">
        <f t="shared" si="3"/>
        <v>1</v>
      </c>
    </row>
    <row r="5" spans="1:8" x14ac:dyDescent="0.25">
      <c r="A5" s="9">
        <f t="shared" si="0"/>
        <v>5</v>
      </c>
      <c r="B5" s="9">
        <v>4</v>
      </c>
      <c r="C5" s="9">
        <f t="shared" si="1"/>
        <v>1</v>
      </c>
      <c r="D5" s="29">
        <f t="shared" si="2"/>
        <v>43342</v>
      </c>
      <c r="E5" s="4" t="s">
        <v>4</v>
      </c>
      <c r="F5" s="5" t="s">
        <v>22</v>
      </c>
      <c r="G5" s="5" t="s">
        <v>14</v>
      </c>
      <c r="H5" s="9">
        <f t="shared" si="3"/>
        <v>1</v>
      </c>
    </row>
    <row r="6" spans="1:8" x14ac:dyDescent="0.25">
      <c r="A6" s="9">
        <f t="shared" si="0"/>
        <v>6</v>
      </c>
      <c r="B6" s="9">
        <v>5</v>
      </c>
      <c r="C6" s="9">
        <f t="shared" si="1"/>
        <v>1</v>
      </c>
      <c r="D6" s="29">
        <f t="shared" si="2"/>
        <v>43343</v>
      </c>
      <c r="E6" s="4" t="s">
        <v>4</v>
      </c>
      <c r="F6" s="5" t="s">
        <v>85</v>
      </c>
      <c r="G6" s="5" t="s">
        <v>14</v>
      </c>
      <c r="H6" s="9">
        <f t="shared" si="3"/>
        <v>1</v>
      </c>
    </row>
    <row r="7" spans="1:8" x14ac:dyDescent="0.25">
      <c r="A7" s="9">
        <f t="shared" si="0"/>
        <v>10</v>
      </c>
      <c r="B7" s="9">
        <v>6</v>
      </c>
      <c r="C7" s="9">
        <f t="shared" si="1"/>
        <v>2</v>
      </c>
      <c r="D7" s="29">
        <f t="shared" si="2"/>
        <v>43347</v>
      </c>
      <c r="E7" s="4" t="s">
        <v>4</v>
      </c>
      <c r="F7" s="5" t="s">
        <v>23</v>
      </c>
      <c r="G7" s="5" t="s">
        <v>14</v>
      </c>
      <c r="H7" s="9">
        <f t="shared" si="3"/>
        <v>1</v>
      </c>
    </row>
    <row r="8" spans="1:8" x14ac:dyDescent="0.25">
      <c r="A8" s="9">
        <f t="shared" si="0"/>
        <v>11</v>
      </c>
      <c r="B8" s="9">
        <v>7</v>
      </c>
      <c r="C8" s="9">
        <f t="shared" si="1"/>
        <v>2</v>
      </c>
      <c r="D8" s="29">
        <f t="shared" si="2"/>
        <v>43348</v>
      </c>
      <c r="E8" s="4" t="s">
        <v>4</v>
      </c>
      <c r="F8" s="5" t="s">
        <v>37</v>
      </c>
      <c r="G8" s="5" t="s">
        <v>14</v>
      </c>
      <c r="H8" s="9">
        <f t="shared" si="3"/>
        <v>1</v>
      </c>
    </row>
    <row r="9" spans="1:8" x14ac:dyDescent="0.25">
      <c r="A9" s="9">
        <f t="shared" si="0"/>
        <v>12</v>
      </c>
      <c r="B9" s="9">
        <v>8</v>
      </c>
      <c r="C9" s="9">
        <f t="shared" si="1"/>
        <v>2</v>
      </c>
      <c r="D9" s="29">
        <f t="shared" si="2"/>
        <v>43349</v>
      </c>
      <c r="E9" s="4" t="s">
        <v>4</v>
      </c>
      <c r="F9" s="5" t="s">
        <v>38</v>
      </c>
      <c r="G9" s="5" t="s">
        <v>14</v>
      </c>
      <c r="H9" s="9">
        <f t="shared" si="3"/>
        <v>1</v>
      </c>
    </row>
    <row r="10" spans="1:8" x14ac:dyDescent="0.25">
      <c r="A10" s="9">
        <f t="shared" si="0"/>
        <v>13</v>
      </c>
      <c r="B10" s="9">
        <v>9</v>
      </c>
      <c r="C10" s="9">
        <f t="shared" si="1"/>
        <v>2</v>
      </c>
      <c r="D10" s="29">
        <f t="shared" si="2"/>
        <v>43350</v>
      </c>
      <c r="E10" s="4" t="s">
        <v>4</v>
      </c>
      <c r="F10" s="5" t="s">
        <v>262</v>
      </c>
      <c r="G10" s="5" t="s">
        <v>14</v>
      </c>
      <c r="H10" s="9">
        <f t="shared" si="3"/>
        <v>1</v>
      </c>
    </row>
    <row r="11" spans="1:8" x14ac:dyDescent="0.25">
      <c r="A11" s="9">
        <f t="shared" si="0"/>
        <v>16</v>
      </c>
      <c r="B11" s="9">
        <v>10</v>
      </c>
      <c r="C11" s="9">
        <f t="shared" si="1"/>
        <v>3</v>
      </c>
      <c r="D11" s="29">
        <f t="shared" si="2"/>
        <v>43353</v>
      </c>
      <c r="E11" s="4" t="s">
        <v>4</v>
      </c>
      <c r="F11" s="5" t="s">
        <v>39</v>
      </c>
      <c r="G11" s="5" t="s">
        <v>14</v>
      </c>
      <c r="H11" s="9">
        <f t="shared" si="3"/>
        <v>1</v>
      </c>
    </row>
    <row r="12" spans="1:8" x14ac:dyDescent="0.25">
      <c r="A12" s="9">
        <f t="shared" si="0"/>
        <v>17</v>
      </c>
      <c r="B12" s="9">
        <v>11</v>
      </c>
      <c r="C12" s="9">
        <f t="shared" si="1"/>
        <v>3</v>
      </c>
      <c r="D12" s="29">
        <f t="shared" si="2"/>
        <v>43354</v>
      </c>
      <c r="E12" s="4" t="s">
        <v>4</v>
      </c>
      <c r="F12" s="5" t="s">
        <v>40</v>
      </c>
      <c r="G12" s="5" t="s">
        <v>14</v>
      </c>
      <c r="H12" s="9">
        <f t="shared" si="3"/>
        <v>1</v>
      </c>
    </row>
    <row r="13" spans="1:8" x14ac:dyDescent="0.25">
      <c r="A13" s="9">
        <f t="shared" si="0"/>
        <v>18</v>
      </c>
      <c r="B13" s="9">
        <v>12</v>
      </c>
      <c r="C13" s="9">
        <f t="shared" si="1"/>
        <v>3</v>
      </c>
      <c r="D13" s="29">
        <f t="shared" si="2"/>
        <v>43355</v>
      </c>
      <c r="E13" s="4" t="s">
        <v>4</v>
      </c>
      <c r="F13" s="5" t="s">
        <v>41</v>
      </c>
      <c r="G13" s="5" t="s">
        <v>14</v>
      </c>
      <c r="H13" s="9">
        <f t="shared" si="3"/>
        <v>1</v>
      </c>
    </row>
    <row r="14" spans="1:8" x14ac:dyDescent="0.25">
      <c r="A14" s="9">
        <f t="shared" si="0"/>
        <v>19</v>
      </c>
      <c r="B14" s="9">
        <v>13</v>
      </c>
      <c r="C14" s="9">
        <f t="shared" si="1"/>
        <v>3</v>
      </c>
      <c r="D14" s="29">
        <f t="shared" si="2"/>
        <v>43356</v>
      </c>
      <c r="E14" s="4" t="s">
        <v>4</v>
      </c>
      <c r="F14" s="5" t="s">
        <v>42</v>
      </c>
      <c r="G14" s="5" t="s">
        <v>14</v>
      </c>
      <c r="H14" s="9">
        <f t="shared" si="3"/>
        <v>1</v>
      </c>
    </row>
    <row r="15" spans="1:8" x14ac:dyDescent="0.25">
      <c r="A15" s="9">
        <f t="shared" si="0"/>
        <v>20</v>
      </c>
      <c r="B15" s="9">
        <v>14</v>
      </c>
      <c r="C15" s="9">
        <f t="shared" si="1"/>
        <v>3</v>
      </c>
      <c r="D15" s="29">
        <f t="shared" si="2"/>
        <v>43357</v>
      </c>
      <c r="E15" s="4" t="s">
        <v>4</v>
      </c>
      <c r="F15" s="5" t="s">
        <v>261</v>
      </c>
      <c r="G15" s="5" t="s">
        <v>14</v>
      </c>
      <c r="H15" s="9">
        <f t="shared" si="3"/>
        <v>1</v>
      </c>
    </row>
    <row r="16" spans="1:8" x14ac:dyDescent="0.25">
      <c r="A16" s="9">
        <f t="shared" si="0"/>
        <v>23</v>
      </c>
      <c r="B16" s="9">
        <v>15</v>
      </c>
      <c r="C16" s="9">
        <f t="shared" si="1"/>
        <v>4</v>
      </c>
      <c r="D16" s="29">
        <f t="shared" si="2"/>
        <v>43360</v>
      </c>
      <c r="E16" s="4" t="s">
        <v>4</v>
      </c>
      <c r="F16" s="5" t="s">
        <v>43</v>
      </c>
      <c r="G16" s="5" t="s">
        <v>14</v>
      </c>
      <c r="H16" s="9">
        <f t="shared" si="3"/>
        <v>1</v>
      </c>
    </row>
    <row r="17" spans="1:8" x14ac:dyDescent="0.25">
      <c r="A17" s="9">
        <f t="shared" si="0"/>
        <v>24</v>
      </c>
      <c r="B17" s="9">
        <v>16</v>
      </c>
      <c r="C17" s="9">
        <f t="shared" si="1"/>
        <v>4</v>
      </c>
      <c r="D17" s="29">
        <f t="shared" si="2"/>
        <v>43361</v>
      </c>
      <c r="E17" s="4" t="s">
        <v>4</v>
      </c>
      <c r="F17" s="5" t="s">
        <v>44</v>
      </c>
      <c r="G17" s="5" t="s">
        <v>14</v>
      </c>
      <c r="H17" s="9">
        <f t="shared" si="3"/>
        <v>1</v>
      </c>
    </row>
    <row r="18" spans="1:8" x14ac:dyDescent="0.25">
      <c r="A18" s="9">
        <f t="shared" si="0"/>
        <v>25</v>
      </c>
      <c r="B18" s="9">
        <v>17</v>
      </c>
      <c r="C18" s="9">
        <f t="shared" si="1"/>
        <v>4</v>
      </c>
      <c r="D18" s="29">
        <f t="shared" si="2"/>
        <v>43362</v>
      </c>
      <c r="E18" s="4" t="s">
        <v>4</v>
      </c>
      <c r="F18" s="5" t="s">
        <v>45</v>
      </c>
      <c r="G18" s="5" t="s">
        <v>14</v>
      </c>
      <c r="H18" s="9">
        <f t="shared" si="3"/>
        <v>1</v>
      </c>
    </row>
    <row r="19" spans="1:8" x14ac:dyDescent="0.25">
      <c r="A19" s="9">
        <f t="shared" si="0"/>
        <v>26</v>
      </c>
      <c r="B19" s="9">
        <v>18</v>
      </c>
      <c r="C19" s="9">
        <f t="shared" si="1"/>
        <v>4</v>
      </c>
      <c r="D19" s="29">
        <f t="shared" si="2"/>
        <v>43363</v>
      </c>
      <c r="E19" s="4" t="s">
        <v>4</v>
      </c>
      <c r="F19" s="5" t="s">
        <v>46</v>
      </c>
      <c r="G19" s="5" t="s">
        <v>14</v>
      </c>
      <c r="H19" s="9">
        <f t="shared" si="3"/>
        <v>1</v>
      </c>
    </row>
    <row r="20" spans="1:8" x14ac:dyDescent="0.25">
      <c r="A20" s="9">
        <f t="shared" si="0"/>
        <v>27</v>
      </c>
      <c r="B20" s="9">
        <v>19</v>
      </c>
      <c r="C20" s="9">
        <f t="shared" si="1"/>
        <v>4</v>
      </c>
      <c r="D20" s="29">
        <f t="shared" si="2"/>
        <v>43364</v>
      </c>
      <c r="E20" s="4" t="s">
        <v>4</v>
      </c>
      <c r="F20" s="5" t="s">
        <v>88</v>
      </c>
      <c r="G20" s="5" t="s">
        <v>14</v>
      </c>
      <c r="H20" s="9">
        <f t="shared" si="3"/>
        <v>1</v>
      </c>
    </row>
    <row r="21" spans="1:8" x14ac:dyDescent="0.25">
      <c r="A21" s="9">
        <f t="shared" si="0"/>
        <v>30</v>
      </c>
      <c r="B21" s="9">
        <v>20</v>
      </c>
      <c r="C21" s="9">
        <f t="shared" si="1"/>
        <v>5</v>
      </c>
      <c r="D21" s="29">
        <f t="shared" si="2"/>
        <v>43367</v>
      </c>
      <c r="E21" s="4" t="s">
        <v>4</v>
      </c>
      <c r="F21" s="5" t="s">
        <v>47</v>
      </c>
      <c r="G21" s="5" t="s">
        <v>14</v>
      </c>
      <c r="H21" s="9">
        <f t="shared" si="3"/>
        <v>1</v>
      </c>
    </row>
    <row r="22" spans="1:8" x14ac:dyDescent="0.25">
      <c r="A22" s="9">
        <f t="shared" si="0"/>
        <v>31</v>
      </c>
      <c r="B22" s="9">
        <v>21</v>
      </c>
      <c r="C22" s="9">
        <f t="shared" si="1"/>
        <v>5</v>
      </c>
      <c r="D22" s="29">
        <f t="shared" si="2"/>
        <v>43368</v>
      </c>
      <c r="E22" s="4" t="s">
        <v>4</v>
      </c>
      <c r="F22" s="5" t="s">
        <v>47</v>
      </c>
      <c r="G22" s="5" t="s">
        <v>14</v>
      </c>
      <c r="H22" s="9">
        <f t="shared" si="3"/>
        <v>1</v>
      </c>
    </row>
    <row r="23" spans="1:8" x14ac:dyDescent="0.25">
      <c r="A23" s="9">
        <f t="shared" si="0"/>
        <v>32</v>
      </c>
      <c r="B23" s="9">
        <v>22</v>
      </c>
      <c r="C23" s="9">
        <f t="shared" si="1"/>
        <v>5</v>
      </c>
      <c r="D23" s="29">
        <f t="shared" si="2"/>
        <v>43369</v>
      </c>
      <c r="E23" s="4" t="s">
        <v>4</v>
      </c>
      <c r="F23" s="5" t="s">
        <v>48</v>
      </c>
      <c r="G23" s="5" t="s">
        <v>14</v>
      </c>
      <c r="H23" s="9">
        <f t="shared" si="3"/>
        <v>1</v>
      </c>
    </row>
    <row r="24" spans="1:8" x14ac:dyDescent="0.25">
      <c r="A24" s="9">
        <f t="shared" si="0"/>
        <v>33</v>
      </c>
      <c r="B24" s="9">
        <v>23</v>
      </c>
      <c r="C24" s="9">
        <f t="shared" si="1"/>
        <v>5</v>
      </c>
      <c r="D24" s="29">
        <f t="shared" si="2"/>
        <v>43370</v>
      </c>
      <c r="E24" s="4" t="s">
        <v>4</v>
      </c>
      <c r="F24" s="5" t="s">
        <v>48</v>
      </c>
      <c r="G24" s="5" t="s">
        <v>14</v>
      </c>
      <c r="H24" s="9">
        <f t="shared" si="3"/>
        <v>1</v>
      </c>
    </row>
    <row r="25" spans="1:8" x14ac:dyDescent="0.25">
      <c r="A25" s="9">
        <f t="shared" si="0"/>
        <v>34</v>
      </c>
      <c r="B25" s="9">
        <v>24</v>
      </c>
      <c r="C25" s="9">
        <f t="shared" si="1"/>
        <v>5</v>
      </c>
      <c r="D25" s="29">
        <f t="shared" si="2"/>
        <v>43371</v>
      </c>
      <c r="E25" s="4" t="s">
        <v>4</v>
      </c>
      <c r="F25" s="5" t="s">
        <v>260</v>
      </c>
      <c r="G25" s="5" t="s">
        <v>14</v>
      </c>
      <c r="H25" s="9">
        <f t="shared" si="3"/>
        <v>1</v>
      </c>
    </row>
    <row r="26" spans="1:8" ht="30" x14ac:dyDescent="0.25">
      <c r="A26" s="9">
        <f t="shared" si="0"/>
        <v>37</v>
      </c>
      <c r="B26" s="9">
        <v>25</v>
      </c>
      <c r="C26" s="9">
        <f t="shared" si="1"/>
        <v>6</v>
      </c>
      <c r="D26" s="29">
        <f t="shared" si="2"/>
        <v>43374</v>
      </c>
      <c r="E26" s="4" t="s">
        <v>4</v>
      </c>
      <c r="F26" s="5" t="s">
        <v>256</v>
      </c>
      <c r="G26" s="5" t="s">
        <v>78</v>
      </c>
      <c r="H26" s="9">
        <f t="shared" si="3"/>
        <v>3</v>
      </c>
    </row>
    <row r="27" spans="1:8" ht="30" x14ac:dyDescent="0.25">
      <c r="A27" s="9">
        <f t="shared" si="0"/>
        <v>38</v>
      </c>
      <c r="B27" s="9">
        <v>26</v>
      </c>
      <c r="C27" s="9">
        <f t="shared" si="1"/>
        <v>6</v>
      </c>
      <c r="D27" s="29">
        <f t="shared" si="2"/>
        <v>43375</v>
      </c>
      <c r="E27" s="4" t="s">
        <v>4</v>
      </c>
      <c r="F27" s="5" t="s">
        <v>257</v>
      </c>
      <c r="G27" s="5" t="s">
        <v>78</v>
      </c>
      <c r="H27" s="9">
        <f t="shared" si="3"/>
        <v>3</v>
      </c>
    </row>
    <row r="28" spans="1:8" ht="30" x14ac:dyDescent="0.25">
      <c r="A28" s="9">
        <f t="shared" si="0"/>
        <v>39</v>
      </c>
      <c r="B28" s="9">
        <v>27</v>
      </c>
      <c r="C28" s="9">
        <f t="shared" si="1"/>
        <v>6</v>
      </c>
      <c r="D28" s="29">
        <f t="shared" si="2"/>
        <v>43376</v>
      </c>
      <c r="E28" s="4" t="s">
        <v>4</v>
      </c>
      <c r="F28" s="5" t="s">
        <v>258</v>
      </c>
      <c r="G28" s="5" t="s">
        <v>78</v>
      </c>
      <c r="H28" s="9">
        <f t="shared" si="3"/>
        <v>3</v>
      </c>
    </row>
    <row r="29" spans="1:8" ht="30" x14ac:dyDescent="0.25">
      <c r="A29" s="9">
        <f t="shared" si="0"/>
        <v>40</v>
      </c>
      <c r="B29" s="9">
        <v>28</v>
      </c>
      <c r="C29" s="9">
        <f t="shared" si="1"/>
        <v>6</v>
      </c>
      <c r="D29" s="29">
        <f t="shared" si="2"/>
        <v>43377</v>
      </c>
      <c r="E29" s="4" t="s">
        <v>4</v>
      </c>
      <c r="F29" s="5" t="s">
        <v>259</v>
      </c>
      <c r="G29" s="5" t="s">
        <v>78</v>
      </c>
      <c r="H29" s="9">
        <f t="shared" si="3"/>
        <v>3</v>
      </c>
    </row>
    <row r="30" spans="1:8" x14ac:dyDescent="0.25">
      <c r="A30" s="9">
        <f t="shared" si="0"/>
        <v>41</v>
      </c>
      <c r="B30" s="9">
        <v>29</v>
      </c>
      <c r="C30" s="9">
        <f t="shared" si="1"/>
        <v>6</v>
      </c>
      <c r="D30" s="29">
        <f t="shared" si="2"/>
        <v>43378</v>
      </c>
      <c r="E30" s="4" t="s">
        <v>4</v>
      </c>
      <c r="F30" s="5" t="s">
        <v>255</v>
      </c>
      <c r="G30" s="5" t="s">
        <v>77</v>
      </c>
      <c r="H30" s="9">
        <f t="shared" si="3"/>
        <v>2</v>
      </c>
    </row>
    <row r="31" spans="1:8" ht="30" x14ac:dyDescent="0.25">
      <c r="A31" s="9">
        <f t="shared" si="0"/>
        <v>44</v>
      </c>
      <c r="B31" s="9">
        <v>30</v>
      </c>
      <c r="C31" s="9">
        <f t="shared" si="1"/>
        <v>7</v>
      </c>
      <c r="D31" s="29">
        <f t="shared" si="2"/>
        <v>43381</v>
      </c>
      <c r="E31" s="4" t="s">
        <v>4</v>
      </c>
      <c r="F31" s="5" t="s">
        <v>50</v>
      </c>
      <c r="G31" s="5" t="s">
        <v>78</v>
      </c>
      <c r="H31" s="9">
        <f t="shared" si="3"/>
        <v>3</v>
      </c>
    </row>
    <row r="32" spans="1:8" x14ac:dyDescent="0.25">
      <c r="A32" s="9">
        <f t="shared" si="0"/>
        <v>45</v>
      </c>
      <c r="B32" s="9">
        <v>31</v>
      </c>
      <c r="C32" s="9">
        <f t="shared" si="1"/>
        <v>7</v>
      </c>
      <c r="D32" s="29">
        <f t="shared" si="2"/>
        <v>43382</v>
      </c>
      <c r="E32" s="4" t="s">
        <v>4</v>
      </c>
      <c r="F32" s="5" t="s">
        <v>51</v>
      </c>
      <c r="G32" s="5" t="s">
        <v>77</v>
      </c>
      <c r="H32" s="9">
        <f t="shared" si="3"/>
        <v>2</v>
      </c>
    </row>
    <row r="33" spans="1:8" x14ac:dyDescent="0.25">
      <c r="A33" s="9">
        <f t="shared" si="0"/>
        <v>46</v>
      </c>
      <c r="B33" s="9">
        <v>32</v>
      </c>
      <c r="C33" s="9">
        <f t="shared" si="1"/>
        <v>7</v>
      </c>
      <c r="D33" s="29">
        <f t="shared" si="2"/>
        <v>43383</v>
      </c>
      <c r="E33" s="4" t="s">
        <v>4</v>
      </c>
      <c r="F33" s="5" t="s">
        <v>52</v>
      </c>
      <c r="G33" s="5" t="s">
        <v>77</v>
      </c>
      <c r="H33" s="9">
        <f t="shared" si="3"/>
        <v>2</v>
      </c>
    </row>
    <row r="34" spans="1:8" x14ac:dyDescent="0.25">
      <c r="A34" s="9">
        <f t="shared" ref="A34:A65" si="4">VLOOKUP(B34,Calendar80,2)</f>
        <v>47</v>
      </c>
      <c r="B34" s="9">
        <v>33</v>
      </c>
      <c r="C34" s="9">
        <f t="shared" ref="C34:C65" si="5">VLOOKUP(B34,Calendar80,3,0)</f>
        <v>7</v>
      </c>
      <c r="D34" s="29">
        <f t="shared" ref="D34:D65" si="6">VLOOKUP(B34,Calendar80,4,0)</f>
        <v>43384</v>
      </c>
      <c r="E34" s="4" t="s">
        <v>4</v>
      </c>
      <c r="F34" s="5" t="s">
        <v>254</v>
      </c>
      <c r="G34" s="5" t="s">
        <v>77</v>
      </c>
      <c r="H34" s="9">
        <f t="shared" ref="H34:H81" si="7">MATCH(G34,CLO,0)</f>
        <v>2</v>
      </c>
    </row>
    <row r="35" spans="1:8" x14ac:dyDescent="0.25">
      <c r="A35" s="9">
        <f t="shared" si="4"/>
        <v>48</v>
      </c>
      <c r="B35" s="9">
        <v>34</v>
      </c>
      <c r="C35" s="9">
        <f t="shared" si="5"/>
        <v>7</v>
      </c>
      <c r="D35" s="29">
        <f t="shared" si="6"/>
        <v>43385</v>
      </c>
      <c r="E35" s="4" t="s">
        <v>4</v>
      </c>
      <c r="F35" s="5" t="s">
        <v>253</v>
      </c>
      <c r="G35" s="5" t="s">
        <v>77</v>
      </c>
      <c r="H35" s="9">
        <f t="shared" si="7"/>
        <v>2</v>
      </c>
    </row>
    <row r="36" spans="1:8" x14ac:dyDescent="0.25">
      <c r="A36" s="9">
        <f t="shared" si="4"/>
        <v>51</v>
      </c>
      <c r="B36" s="9">
        <v>35</v>
      </c>
      <c r="C36" s="9">
        <f t="shared" si="5"/>
        <v>8</v>
      </c>
      <c r="D36" s="29">
        <f t="shared" si="6"/>
        <v>43388</v>
      </c>
      <c r="E36" s="4" t="s">
        <v>4</v>
      </c>
      <c r="F36" s="5" t="s">
        <v>62</v>
      </c>
      <c r="G36" s="5" t="s">
        <v>77</v>
      </c>
      <c r="H36" s="9">
        <f t="shared" si="7"/>
        <v>2</v>
      </c>
    </row>
    <row r="37" spans="1:8" x14ac:dyDescent="0.25">
      <c r="A37" s="9">
        <f t="shared" si="4"/>
        <v>52</v>
      </c>
      <c r="B37" s="9">
        <v>36</v>
      </c>
      <c r="C37" s="9">
        <f t="shared" si="5"/>
        <v>8</v>
      </c>
      <c r="D37" s="29">
        <f t="shared" si="6"/>
        <v>43389</v>
      </c>
      <c r="E37" s="4" t="s">
        <v>4</v>
      </c>
      <c r="F37" s="5" t="s">
        <v>62</v>
      </c>
      <c r="G37" s="5" t="s">
        <v>77</v>
      </c>
      <c r="H37" s="9">
        <f t="shared" si="7"/>
        <v>2</v>
      </c>
    </row>
    <row r="38" spans="1:8" x14ac:dyDescent="0.25">
      <c r="A38" s="9">
        <f t="shared" si="4"/>
        <v>53</v>
      </c>
      <c r="B38" s="9">
        <v>37</v>
      </c>
      <c r="C38" s="9">
        <f t="shared" si="5"/>
        <v>8</v>
      </c>
      <c r="D38" s="29">
        <f t="shared" si="6"/>
        <v>43390</v>
      </c>
      <c r="E38" s="4" t="s">
        <v>4</v>
      </c>
      <c r="F38" s="5" t="s">
        <v>62</v>
      </c>
      <c r="G38" s="5" t="s">
        <v>77</v>
      </c>
      <c r="H38" s="9">
        <f t="shared" si="7"/>
        <v>2</v>
      </c>
    </row>
    <row r="39" spans="1:8" x14ac:dyDescent="0.25">
      <c r="A39" s="9">
        <f t="shared" si="4"/>
        <v>54</v>
      </c>
      <c r="B39" s="9">
        <v>38</v>
      </c>
      <c r="C39" s="9">
        <f t="shared" si="5"/>
        <v>8</v>
      </c>
      <c r="D39" s="29">
        <f t="shared" si="6"/>
        <v>43391</v>
      </c>
      <c r="E39" s="4" t="s">
        <v>4</v>
      </c>
      <c r="F39" s="5" t="s">
        <v>83</v>
      </c>
      <c r="G39" s="5" t="s">
        <v>77</v>
      </c>
      <c r="H39" s="9">
        <f t="shared" si="7"/>
        <v>2</v>
      </c>
    </row>
    <row r="40" spans="1:8" x14ac:dyDescent="0.25">
      <c r="A40" s="9">
        <f t="shared" si="4"/>
        <v>55</v>
      </c>
      <c r="B40" s="9">
        <v>39</v>
      </c>
      <c r="C40" s="9">
        <f t="shared" si="5"/>
        <v>8</v>
      </c>
      <c r="D40" s="29">
        <f t="shared" si="6"/>
        <v>43392</v>
      </c>
      <c r="E40" s="4" t="s">
        <v>5</v>
      </c>
      <c r="F40" s="5" t="s">
        <v>63</v>
      </c>
      <c r="G40" s="6" t="s">
        <v>79</v>
      </c>
      <c r="H40" s="9">
        <f t="shared" si="7"/>
        <v>4</v>
      </c>
    </row>
    <row r="41" spans="1:8" x14ac:dyDescent="0.25">
      <c r="A41" s="9">
        <f t="shared" si="4"/>
        <v>58</v>
      </c>
      <c r="B41" s="9">
        <v>40</v>
      </c>
      <c r="C41" s="9">
        <f t="shared" si="5"/>
        <v>9</v>
      </c>
      <c r="D41" s="29">
        <f t="shared" si="6"/>
        <v>43395</v>
      </c>
      <c r="E41" s="4" t="s">
        <v>5</v>
      </c>
      <c r="F41" s="5" t="s">
        <v>127</v>
      </c>
      <c r="G41" s="6" t="s">
        <v>79</v>
      </c>
      <c r="H41" s="9">
        <f t="shared" si="7"/>
        <v>4</v>
      </c>
    </row>
    <row r="42" spans="1:8" x14ac:dyDescent="0.25">
      <c r="A42" s="9">
        <f t="shared" si="4"/>
        <v>59</v>
      </c>
      <c r="B42" s="9">
        <v>41</v>
      </c>
      <c r="C42" s="9">
        <f t="shared" si="5"/>
        <v>9</v>
      </c>
      <c r="D42" s="29">
        <f t="shared" si="6"/>
        <v>43396</v>
      </c>
      <c r="E42" s="4" t="s">
        <v>5</v>
      </c>
      <c r="F42" s="5" t="s">
        <v>65</v>
      </c>
      <c r="G42" s="6" t="s">
        <v>79</v>
      </c>
      <c r="H42" s="9">
        <f t="shared" si="7"/>
        <v>4</v>
      </c>
    </row>
    <row r="43" spans="1:8" x14ac:dyDescent="0.25">
      <c r="A43" s="9">
        <f t="shared" si="4"/>
        <v>60</v>
      </c>
      <c r="B43" s="9">
        <v>42</v>
      </c>
      <c r="C43" s="9">
        <f t="shared" si="5"/>
        <v>9</v>
      </c>
      <c r="D43" s="29">
        <f t="shared" si="6"/>
        <v>43397</v>
      </c>
      <c r="E43" s="4" t="s">
        <v>5</v>
      </c>
      <c r="F43" s="5" t="s">
        <v>66</v>
      </c>
      <c r="G43" s="6" t="s">
        <v>79</v>
      </c>
      <c r="H43" s="9">
        <f t="shared" si="7"/>
        <v>4</v>
      </c>
    </row>
    <row r="44" spans="1:8" x14ac:dyDescent="0.25">
      <c r="A44" s="9">
        <f t="shared" si="4"/>
        <v>61</v>
      </c>
      <c r="B44" s="9">
        <v>43</v>
      </c>
      <c r="C44" s="9">
        <f t="shared" si="5"/>
        <v>9</v>
      </c>
      <c r="D44" s="29">
        <f t="shared" si="6"/>
        <v>43398</v>
      </c>
      <c r="E44" s="4" t="s">
        <v>5</v>
      </c>
      <c r="F44" s="5" t="s">
        <v>263</v>
      </c>
      <c r="G44" s="6" t="s">
        <v>79</v>
      </c>
      <c r="H44" s="9">
        <f t="shared" si="7"/>
        <v>4</v>
      </c>
    </row>
    <row r="45" spans="1:8" x14ac:dyDescent="0.25">
      <c r="A45" s="9">
        <f t="shared" si="4"/>
        <v>62</v>
      </c>
      <c r="B45" s="9">
        <v>44</v>
      </c>
      <c r="C45" s="9">
        <f t="shared" si="5"/>
        <v>9</v>
      </c>
      <c r="D45" s="29">
        <f t="shared" si="6"/>
        <v>43399</v>
      </c>
      <c r="E45" s="4" t="s">
        <v>5</v>
      </c>
      <c r="F45" s="5" t="s">
        <v>67</v>
      </c>
      <c r="G45" s="6" t="s">
        <v>79</v>
      </c>
      <c r="H45" s="9">
        <f t="shared" si="7"/>
        <v>4</v>
      </c>
    </row>
    <row r="46" spans="1:8" x14ac:dyDescent="0.25">
      <c r="A46" s="9">
        <f t="shared" si="4"/>
        <v>65</v>
      </c>
      <c r="B46" s="9">
        <v>45</v>
      </c>
      <c r="C46" s="9">
        <f t="shared" si="5"/>
        <v>10</v>
      </c>
      <c r="D46" s="29">
        <f t="shared" si="6"/>
        <v>43402</v>
      </c>
      <c r="E46" s="4" t="s">
        <v>5</v>
      </c>
      <c r="F46" s="5" t="s">
        <v>247</v>
      </c>
      <c r="G46" s="6" t="s">
        <v>79</v>
      </c>
      <c r="H46" s="9">
        <f t="shared" si="7"/>
        <v>4</v>
      </c>
    </row>
    <row r="47" spans="1:8" x14ac:dyDescent="0.25">
      <c r="A47" s="9">
        <f t="shared" si="4"/>
        <v>66</v>
      </c>
      <c r="B47" s="9">
        <v>46</v>
      </c>
      <c r="C47" s="9">
        <f t="shared" si="5"/>
        <v>10</v>
      </c>
      <c r="D47" s="29">
        <f t="shared" si="6"/>
        <v>43403</v>
      </c>
      <c r="E47" s="4" t="s">
        <v>5</v>
      </c>
      <c r="F47" s="5" t="s">
        <v>64</v>
      </c>
      <c r="G47" s="6" t="s">
        <v>79</v>
      </c>
      <c r="H47" s="9">
        <f t="shared" si="7"/>
        <v>4</v>
      </c>
    </row>
    <row r="48" spans="1:8" x14ac:dyDescent="0.25">
      <c r="A48" s="9">
        <f t="shared" si="4"/>
        <v>67</v>
      </c>
      <c r="B48" s="9">
        <v>47</v>
      </c>
      <c r="C48" s="9">
        <f t="shared" si="5"/>
        <v>10</v>
      </c>
      <c r="D48" s="29">
        <f t="shared" si="6"/>
        <v>43404</v>
      </c>
      <c r="E48" s="4" t="s">
        <v>5</v>
      </c>
      <c r="F48" s="5" t="s">
        <v>247</v>
      </c>
      <c r="G48" s="6" t="s">
        <v>79</v>
      </c>
      <c r="H48" s="9">
        <f t="shared" si="7"/>
        <v>4</v>
      </c>
    </row>
    <row r="49" spans="1:8" x14ac:dyDescent="0.25">
      <c r="A49" s="9">
        <f t="shared" si="4"/>
        <v>68</v>
      </c>
      <c r="B49" s="9">
        <v>48</v>
      </c>
      <c r="C49" s="9">
        <f t="shared" si="5"/>
        <v>10</v>
      </c>
      <c r="D49" s="29">
        <f t="shared" si="6"/>
        <v>43405</v>
      </c>
      <c r="E49" s="4" t="s">
        <v>5</v>
      </c>
      <c r="F49" s="5" t="s">
        <v>64</v>
      </c>
      <c r="G49" s="6" t="s">
        <v>79</v>
      </c>
      <c r="H49" s="9">
        <f t="shared" si="7"/>
        <v>4</v>
      </c>
    </row>
    <row r="50" spans="1:8" x14ac:dyDescent="0.25">
      <c r="A50" s="9">
        <f t="shared" si="4"/>
        <v>69</v>
      </c>
      <c r="B50" s="9">
        <v>49</v>
      </c>
      <c r="C50" s="9">
        <f t="shared" si="5"/>
        <v>10</v>
      </c>
      <c r="D50" s="29">
        <f t="shared" si="6"/>
        <v>43406</v>
      </c>
      <c r="E50" s="4" t="s">
        <v>5</v>
      </c>
      <c r="F50" s="6" t="s">
        <v>264</v>
      </c>
      <c r="G50" s="6" t="s">
        <v>79</v>
      </c>
      <c r="H50" s="9">
        <f t="shared" si="7"/>
        <v>4</v>
      </c>
    </row>
    <row r="51" spans="1:8" x14ac:dyDescent="0.25">
      <c r="A51" s="9">
        <f t="shared" si="4"/>
        <v>72</v>
      </c>
      <c r="B51" s="9">
        <v>50</v>
      </c>
      <c r="C51" s="9">
        <f t="shared" si="5"/>
        <v>11</v>
      </c>
      <c r="D51" s="29">
        <f t="shared" si="6"/>
        <v>43409</v>
      </c>
      <c r="E51" s="4" t="s">
        <v>5</v>
      </c>
      <c r="F51" s="6" t="s">
        <v>248</v>
      </c>
      <c r="G51" s="6" t="s">
        <v>79</v>
      </c>
      <c r="H51" s="9">
        <f t="shared" si="7"/>
        <v>4</v>
      </c>
    </row>
    <row r="52" spans="1:8" x14ac:dyDescent="0.25">
      <c r="A52" s="9">
        <f t="shared" si="4"/>
        <v>73</v>
      </c>
      <c r="B52" s="9">
        <v>51</v>
      </c>
      <c r="C52" s="9">
        <f t="shared" si="5"/>
        <v>11</v>
      </c>
      <c r="D52" s="29">
        <f t="shared" si="6"/>
        <v>43410</v>
      </c>
      <c r="E52" s="4" t="s">
        <v>5</v>
      </c>
      <c r="F52" s="6" t="s">
        <v>70</v>
      </c>
      <c r="G52" s="6" t="s">
        <v>79</v>
      </c>
      <c r="H52" s="9">
        <f t="shared" si="7"/>
        <v>4</v>
      </c>
    </row>
    <row r="53" spans="1:8" x14ac:dyDescent="0.25">
      <c r="A53" s="9">
        <f t="shared" si="4"/>
        <v>74</v>
      </c>
      <c r="B53" s="9">
        <v>52</v>
      </c>
      <c r="C53" s="9">
        <f t="shared" si="5"/>
        <v>11</v>
      </c>
      <c r="D53" s="29">
        <f t="shared" si="6"/>
        <v>43411</v>
      </c>
      <c r="E53" s="4" t="s">
        <v>5</v>
      </c>
      <c r="F53" s="6" t="s">
        <v>248</v>
      </c>
      <c r="G53" s="6" t="s">
        <v>79</v>
      </c>
      <c r="H53" s="9">
        <f t="shared" si="7"/>
        <v>4</v>
      </c>
    </row>
    <row r="54" spans="1:8" x14ac:dyDescent="0.25">
      <c r="A54" s="9">
        <f t="shared" si="4"/>
        <v>75</v>
      </c>
      <c r="B54" s="9">
        <v>53</v>
      </c>
      <c r="C54" s="9">
        <f t="shared" si="5"/>
        <v>11</v>
      </c>
      <c r="D54" s="29">
        <f t="shared" si="6"/>
        <v>43412</v>
      </c>
      <c r="E54" s="4" t="s">
        <v>5</v>
      </c>
      <c r="F54" s="6" t="s">
        <v>70</v>
      </c>
      <c r="G54" s="6" t="s">
        <v>79</v>
      </c>
      <c r="H54" s="9">
        <f t="shared" si="7"/>
        <v>4</v>
      </c>
    </row>
    <row r="55" spans="1:8" x14ac:dyDescent="0.25">
      <c r="A55" s="9">
        <f t="shared" si="4"/>
        <v>76</v>
      </c>
      <c r="B55" s="9">
        <v>54</v>
      </c>
      <c r="C55" s="9">
        <f t="shared" si="5"/>
        <v>11</v>
      </c>
      <c r="D55" s="29">
        <f t="shared" si="6"/>
        <v>43413</v>
      </c>
      <c r="E55" s="4" t="s">
        <v>5</v>
      </c>
      <c r="F55" s="5" t="s">
        <v>265</v>
      </c>
      <c r="G55" s="6" t="s">
        <v>79</v>
      </c>
      <c r="H55" s="9">
        <f t="shared" si="7"/>
        <v>4</v>
      </c>
    </row>
    <row r="56" spans="1:8" x14ac:dyDescent="0.25">
      <c r="A56" s="9">
        <f t="shared" si="4"/>
        <v>80</v>
      </c>
      <c r="B56" s="9">
        <v>55</v>
      </c>
      <c r="C56" s="9">
        <f t="shared" si="5"/>
        <v>12</v>
      </c>
      <c r="D56" s="29">
        <f t="shared" si="6"/>
        <v>43417</v>
      </c>
      <c r="E56" s="4" t="s">
        <v>5</v>
      </c>
      <c r="F56" s="6" t="s">
        <v>249</v>
      </c>
      <c r="G56" s="6" t="s">
        <v>79</v>
      </c>
      <c r="H56" s="9">
        <f t="shared" si="7"/>
        <v>4</v>
      </c>
    </row>
    <row r="57" spans="1:8" x14ac:dyDescent="0.25">
      <c r="A57" s="9">
        <f t="shared" si="4"/>
        <v>81</v>
      </c>
      <c r="B57" s="9">
        <v>56</v>
      </c>
      <c r="C57" s="9">
        <f t="shared" si="5"/>
        <v>12</v>
      </c>
      <c r="D57" s="29">
        <f t="shared" si="6"/>
        <v>43418</v>
      </c>
      <c r="E57" s="4" t="s">
        <v>5</v>
      </c>
      <c r="F57" s="6" t="s">
        <v>250</v>
      </c>
      <c r="G57" s="6" t="s">
        <v>79</v>
      </c>
      <c r="H57" s="9">
        <f t="shared" si="7"/>
        <v>4</v>
      </c>
    </row>
    <row r="58" spans="1:8" x14ac:dyDescent="0.25">
      <c r="A58" s="9">
        <f t="shared" si="4"/>
        <v>82</v>
      </c>
      <c r="B58" s="9">
        <v>57</v>
      </c>
      <c r="C58" s="9">
        <f t="shared" si="5"/>
        <v>12</v>
      </c>
      <c r="D58" s="29">
        <f t="shared" si="6"/>
        <v>43419</v>
      </c>
      <c r="E58" s="4" t="s">
        <v>5</v>
      </c>
      <c r="F58" s="6" t="s">
        <v>249</v>
      </c>
      <c r="G58" s="6" t="s">
        <v>79</v>
      </c>
      <c r="H58" s="9">
        <f t="shared" si="7"/>
        <v>4</v>
      </c>
    </row>
    <row r="59" spans="1:8" x14ac:dyDescent="0.25">
      <c r="A59" s="9">
        <f t="shared" si="4"/>
        <v>83</v>
      </c>
      <c r="B59" s="9">
        <v>58</v>
      </c>
      <c r="C59" s="9">
        <f t="shared" si="5"/>
        <v>12</v>
      </c>
      <c r="D59" s="29">
        <f t="shared" si="6"/>
        <v>43420</v>
      </c>
      <c r="E59" s="4" t="s">
        <v>5</v>
      </c>
      <c r="F59" s="5" t="s">
        <v>266</v>
      </c>
      <c r="G59" s="6" t="s">
        <v>79</v>
      </c>
      <c r="H59" s="9">
        <f t="shared" si="7"/>
        <v>4</v>
      </c>
    </row>
    <row r="60" spans="1:8" x14ac:dyDescent="0.25">
      <c r="A60" s="9">
        <f t="shared" si="4"/>
        <v>86</v>
      </c>
      <c r="B60" s="9">
        <v>59</v>
      </c>
      <c r="C60" s="9">
        <f t="shared" si="5"/>
        <v>13</v>
      </c>
      <c r="D60" s="29">
        <f t="shared" si="6"/>
        <v>43423</v>
      </c>
      <c r="E60" s="4" t="s">
        <v>5</v>
      </c>
      <c r="F60" s="6" t="s">
        <v>251</v>
      </c>
      <c r="G60" s="6" t="s">
        <v>79</v>
      </c>
      <c r="H60" s="9">
        <f t="shared" si="7"/>
        <v>4</v>
      </c>
    </row>
    <row r="61" spans="1:8" x14ac:dyDescent="0.25">
      <c r="A61" s="9">
        <f t="shared" si="4"/>
        <v>87</v>
      </c>
      <c r="B61" s="9">
        <v>60</v>
      </c>
      <c r="C61" s="9">
        <f t="shared" si="5"/>
        <v>13</v>
      </c>
      <c r="D61" s="29">
        <f t="shared" si="6"/>
        <v>43424</v>
      </c>
      <c r="E61" s="4" t="s">
        <v>5</v>
      </c>
      <c r="F61" s="6" t="s">
        <v>250</v>
      </c>
      <c r="G61" s="6" t="s">
        <v>79</v>
      </c>
      <c r="H61" s="9">
        <f t="shared" si="7"/>
        <v>4</v>
      </c>
    </row>
    <row r="62" spans="1:8" x14ac:dyDescent="0.25">
      <c r="A62" s="9">
        <f t="shared" si="4"/>
        <v>88</v>
      </c>
      <c r="B62" s="9">
        <v>61</v>
      </c>
      <c r="C62" s="9">
        <f t="shared" si="5"/>
        <v>13</v>
      </c>
      <c r="D62" s="29">
        <f t="shared" si="6"/>
        <v>43425</v>
      </c>
      <c r="E62" s="4" t="s">
        <v>5</v>
      </c>
      <c r="F62" s="6" t="s">
        <v>251</v>
      </c>
      <c r="G62" s="6" t="s">
        <v>79</v>
      </c>
      <c r="H62" s="9">
        <f t="shared" si="7"/>
        <v>4</v>
      </c>
    </row>
    <row r="63" spans="1:8" x14ac:dyDescent="0.25">
      <c r="A63" s="9">
        <f t="shared" si="4"/>
        <v>93</v>
      </c>
      <c r="B63" s="9">
        <v>62</v>
      </c>
      <c r="C63" s="9">
        <f t="shared" si="5"/>
        <v>14</v>
      </c>
      <c r="D63" s="29">
        <f t="shared" si="6"/>
        <v>43430</v>
      </c>
      <c r="E63" s="4" t="s">
        <v>5</v>
      </c>
      <c r="F63" s="6" t="s">
        <v>250</v>
      </c>
      <c r="G63" s="6" t="s">
        <v>79</v>
      </c>
      <c r="H63" s="9">
        <f t="shared" si="7"/>
        <v>4</v>
      </c>
    </row>
    <row r="64" spans="1:8" x14ac:dyDescent="0.25">
      <c r="A64" s="9">
        <f t="shared" si="4"/>
        <v>94</v>
      </c>
      <c r="B64" s="9">
        <v>63</v>
      </c>
      <c r="C64" s="9">
        <f t="shared" si="5"/>
        <v>14</v>
      </c>
      <c r="D64" s="29">
        <f t="shared" si="6"/>
        <v>43431</v>
      </c>
      <c r="E64" s="4" t="s">
        <v>5</v>
      </c>
      <c r="F64" s="5" t="s">
        <v>54</v>
      </c>
      <c r="G64" s="6" t="s">
        <v>79</v>
      </c>
      <c r="H64" s="9">
        <f t="shared" si="7"/>
        <v>4</v>
      </c>
    </row>
    <row r="65" spans="1:8" x14ac:dyDescent="0.25">
      <c r="A65" s="9">
        <f t="shared" si="4"/>
        <v>95</v>
      </c>
      <c r="B65" s="9">
        <v>64</v>
      </c>
      <c r="C65" s="9">
        <f t="shared" si="5"/>
        <v>14</v>
      </c>
      <c r="D65" s="29">
        <f t="shared" si="6"/>
        <v>43432</v>
      </c>
      <c r="E65" s="4" t="s">
        <v>5</v>
      </c>
      <c r="F65" s="5" t="s">
        <v>54</v>
      </c>
      <c r="G65" s="6" t="s">
        <v>79</v>
      </c>
      <c r="H65" s="9">
        <f t="shared" si="7"/>
        <v>4</v>
      </c>
    </row>
    <row r="66" spans="1:8" x14ac:dyDescent="0.25">
      <c r="A66" s="9">
        <f t="shared" ref="A66:A81" si="8">VLOOKUP(B66,Calendar80,2)</f>
        <v>96</v>
      </c>
      <c r="B66" s="9">
        <v>65</v>
      </c>
      <c r="C66" s="9">
        <f t="shared" ref="C66:C81" si="9">VLOOKUP(B66,Calendar80,3,0)</f>
        <v>14</v>
      </c>
      <c r="D66" s="29">
        <f t="shared" ref="D66:D81" si="10">VLOOKUP(B66,Calendar80,4,0)</f>
        <v>43433</v>
      </c>
      <c r="E66" s="4" t="s">
        <v>5</v>
      </c>
      <c r="F66" s="5" t="s">
        <v>71</v>
      </c>
      <c r="G66" s="6" t="s">
        <v>79</v>
      </c>
      <c r="H66" s="9">
        <f t="shared" si="7"/>
        <v>4</v>
      </c>
    </row>
    <row r="67" spans="1:8" x14ac:dyDescent="0.25">
      <c r="A67" s="9">
        <f t="shared" si="8"/>
        <v>97</v>
      </c>
      <c r="B67" s="9">
        <v>66</v>
      </c>
      <c r="C67" s="9">
        <f t="shared" si="9"/>
        <v>14</v>
      </c>
      <c r="D67" s="29">
        <f t="shared" si="10"/>
        <v>43434</v>
      </c>
      <c r="E67" s="4" t="s">
        <v>5</v>
      </c>
      <c r="F67" s="5" t="s">
        <v>267</v>
      </c>
      <c r="G67" s="6" t="s">
        <v>79</v>
      </c>
      <c r="H67" s="9">
        <f t="shared" si="7"/>
        <v>4</v>
      </c>
    </row>
    <row r="68" spans="1:8" ht="30" x14ac:dyDescent="0.25">
      <c r="A68" s="9">
        <f t="shared" si="8"/>
        <v>100</v>
      </c>
      <c r="B68" s="9">
        <v>67</v>
      </c>
      <c r="C68" s="9">
        <f t="shared" si="9"/>
        <v>15</v>
      </c>
      <c r="D68" s="29">
        <f t="shared" si="10"/>
        <v>43437</v>
      </c>
      <c r="E68" s="4" t="s">
        <v>6</v>
      </c>
      <c r="F68" s="5" t="s">
        <v>72</v>
      </c>
      <c r="G68" s="6" t="s">
        <v>80</v>
      </c>
      <c r="H68" s="9">
        <f t="shared" si="7"/>
        <v>5</v>
      </c>
    </row>
    <row r="69" spans="1:8" ht="30" x14ac:dyDescent="0.25">
      <c r="A69" s="9">
        <f t="shared" si="8"/>
        <v>101</v>
      </c>
      <c r="B69" s="9">
        <v>68</v>
      </c>
      <c r="C69" s="9">
        <f t="shared" si="9"/>
        <v>15</v>
      </c>
      <c r="D69" s="29">
        <f t="shared" si="10"/>
        <v>43438</v>
      </c>
      <c r="E69" s="4" t="s">
        <v>6</v>
      </c>
      <c r="F69" s="5" t="s">
        <v>73</v>
      </c>
      <c r="G69" s="6" t="s">
        <v>80</v>
      </c>
      <c r="H69" s="9">
        <f t="shared" si="7"/>
        <v>5</v>
      </c>
    </row>
    <row r="70" spans="1:8" ht="45" x14ac:dyDescent="0.25">
      <c r="A70" s="9">
        <f t="shared" si="8"/>
        <v>102</v>
      </c>
      <c r="B70" s="9">
        <v>69</v>
      </c>
      <c r="C70" s="9">
        <f t="shared" si="9"/>
        <v>15</v>
      </c>
      <c r="D70" s="29">
        <f t="shared" si="10"/>
        <v>43439</v>
      </c>
      <c r="E70" s="4" t="s">
        <v>6</v>
      </c>
      <c r="F70" s="5" t="s">
        <v>74</v>
      </c>
      <c r="G70" s="6" t="s">
        <v>81</v>
      </c>
      <c r="H70" s="9">
        <f t="shared" si="7"/>
        <v>6</v>
      </c>
    </row>
    <row r="71" spans="1:8" ht="45" x14ac:dyDescent="0.25">
      <c r="A71" s="9">
        <f t="shared" si="8"/>
        <v>103</v>
      </c>
      <c r="B71" s="9">
        <v>70</v>
      </c>
      <c r="C71" s="9">
        <f t="shared" si="9"/>
        <v>15</v>
      </c>
      <c r="D71" s="29">
        <f t="shared" si="10"/>
        <v>43440</v>
      </c>
      <c r="E71" s="4" t="s">
        <v>6</v>
      </c>
      <c r="F71" s="5" t="s">
        <v>75</v>
      </c>
      <c r="G71" s="6" t="s">
        <v>81</v>
      </c>
      <c r="H71" s="9">
        <f t="shared" si="7"/>
        <v>6</v>
      </c>
    </row>
    <row r="72" spans="1:8" ht="45" x14ac:dyDescent="0.25">
      <c r="A72" s="9">
        <f t="shared" si="8"/>
        <v>104</v>
      </c>
      <c r="B72" s="9">
        <v>71</v>
      </c>
      <c r="C72" s="9">
        <f t="shared" si="9"/>
        <v>15</v>
      </c>
      <c r="D72" s="29">
        <f t="shared" si="10"/>
        <v>43441</v>
      </c>
      <c r="E72" s="4" t="s">
        <v>6</v>
      </c>
      <c r="F72" s="5" t="s">
        <v>76</v>
      </c>
      <c r="G72" s="6" t="s">
        <v>81</v>
      </c>
      <c r="H72" s="9">
        <f t="shared" si="7"/>
        <v>6</v>
      </c>
    </row>
    <row r="73" spans="1:8" x14ac:dyDescent="0.25">
      <c r="A73" s="9">
        <f t="shared" si="8"/>
        <v>107</v>
      </c>
      <c r="B73" s="9">
        <v>72</v>
      </c>
      <c r="C73" s="9">
        <f t="shared" si="9"/>
        <v>16</v>
      </c>
      <c r="D73" s="29">
        <f t="shared" si="10"/>
        <v>43444</v>
      </c>
      <c r="E73" s="4" t="s">
        <v>7</v>
      </c>
      <c r="F73" s="5" t="s">
        <v>131</v>
      </c>
      <c r="G73" s="6" t="s">
        <v>79</v>
      </c>
      <c r="H73" s="9">
        <f t="shared" si="7"/>
        <v>4</v>
      </c>
    </row>
    <row r="74" spans="1:8" x14ac:dyDescent="0.25">
      <c r="A74" s="9">
        <f t="shared" si="8"/>
        <v>108</v>
      </c>
      <c r="B74" s="9">
        <v>73</v>
      </c>
      <c r="C74" s="9">
        <f t="shared" si="9"/>
        <v>16</v>
      </c>
      <c r="D74" s="29">
        <f t="shared" si="10"/>
        <v>43445</v>
      </c>
      <c r="E74" s="4" t="s">
        <v>7</v>
      </c>
      <c r="F74" s="5" t="s">
        <v>131</v>
      </c>
      <c r="G74" s="6" t="s">
        <v>79</v>
      </c>
      <c r="H74" s="9">
        <f>MATCH(G69,CLO,0)</f>
        <v>5</v>
      </c>
    </row>
    <row r="75" spans="1:8" x14ac:dyDescent="0.25">
      <c r="A75" s="9">
        <f t="shared" si="8"/>
        <v>109</v>
      </c>
      <c r="B75" s="9">
        <v>74</v>
      </c>
      <c r="C75" s="9">
        <f t="shared" si="9"/>
        <v>16</v>
      </c>
      <c r="D75" s="29">
        <f t="shared" si="10"/>
        <v>43446</v>
      </c>
      <c r="E75" s="4" t="s">
        <v>7</v>
      </c>
      <c r="F75" s="5" t="s">
        <v>131</v>
      </c>
      <c r="G75" s="6" t="s">
        <v>79</v>
      </c>
      <c r="H75" s="9">
        <f>MATCH(G70,CLO,0)</f>
        <v>6</v>
      </c>
    </row>
    <row r="76" spans="1:8" x14ac:dyDescent="0.25">
      <c r="A76" s="9">
        <f t="shared" si="8"/>
        <v>110</v>
      </c>
      <c r="B76" s="9">
        <v>75</v>
      </c>
      <c r="C76" s="9">
        <f t="shared" si="9"/>
        <v>16</v>
      </c>
      <c r="D76" s="29">
        <f t="shared" si="10"/>
        <v>43447</v>
      </c>
      <c r="E76" s="4" t="s">
        <v>7</v>
      </c>
      <c r="F76" s="5" t="s">
        <v>131</v>
      </c>
      <c r="G76" s="6" t="s">
        <v>79</v>
      </c>
      <c r="H76" s="9">
        <f>MATCH(G71,CLO,0)</f>
        <v>6</v>
      </c>
    </row>
    <row r="77" spans="1:8" x14ac:dyDescent="0.25">
      <c r="A77" s="9">
        <f t="shared" si="8"/>
        <v>111</v>
      </c>
      <c r="B77" s="9">
        <v>76</v>
      </c>
      <c r="C77" s="9">
        <f t="shared" si="9"/>
        <v>16</v>
      </c>
      <c r="D77" s="29">
        <f t="shared" si="10"/>
        <v>43448</v>
      </c>
      <c r="E77" s="4" t="s">
        <v>7</v>
      </c>
      <c r="F77" s="5" t="s">
        <v>131</v>
      </c>
      <c r="G77" s="6" t="s">
        <v>79</v>
      </c>
      <c r="H77" s="9">
        <f>MATCH(G72,CLO,0)</f>
        <v>6</v>
      </c>
    </row>
    <row r="78" spans="1:8" x14ac:dyDescent="0.25">
      <c r="A78" s="9">
        <f t="shared" si="8"/>
        <v>114</v>
      </c>
      <c r="B78" s="9">
        <v>77</v>
      </c>
      <c r="C78" s="9">
        <f t="shared" si="9"/>
        <v>17</v>
      </c>
      <c r="D78" s="29">
        <f t="shared" si="10"/>
        <v>43451</v>
      </c>
      <c r="E78" s="4" t="s">
        <v>7</v>
      </c>
      <c r="F78" s="5" t="s">
        <v>131</v>
      </c>
      <c r="G78" s="6" t="s">
        <v>79</v>
      </c>
      <c r="H78" s="9">
        <f>MATCH(G73,CLO,0)</f>
        <v>4</v>
      </c>
    </row>
    <row r="79" spans="1:8" ht="45" x14ac:dyDescent="0.25">
      <c r="A79" s="9">
        <f t="shared" si="8"/>
        <v>115</v>
      </c>
      <c r="B79" s="9">
        <v>78</v>
      </c>
      <c r="C79" s="9">
        <f t="shared" si="9"/>
        <v>17</v>
      </c>
      <c r="D79" s="29">
        <f t="shared" si="10"/>
        <v>43452</v>
      </c>
      <c r="E79" s="4" t="s">
        <v>7</v>
      </c>
      <c r="F79" s="5" t="s">
        <v>84</v>
      </c>
      <c r="G79" s="6" t="s">
        <v>81</v>
      </c>
      <c r="H79" s="9">
        <f t="shared" si="7"/>
        <v>6</v>
      </c>
    </row>
    <row r="80" spans="1:8" ht="45" x14ac:dyDescent="0.25">
      <c r="A80" s="9">
        <f t="shared" si="8"/>
        <v>116</v>
      </c>
      <c r="B80" s="9">
        <v>79</v>
      </c>
      <c r="C80" s="9">
        <f t="shared" si="9"/>
        <v>17</v>
      </c>
      <c r="D80" s="29">
        <f t="shared" si="10"/>
        <v>43453</v>
      </c>
      <c r="E80" s="4" t="s">
        <v>7</v>
      </c>
      <c r="F80" s="5" t="s">
        <v>130</v>
      </c>
      <c r="G80" s="6" t="s">
        <v>81</v>
      </c>
      <c r="H80" s="9">
        <f t="shared" si="7"/>
        <v>6</v>
      </c>
    </row>
    <row r="81" spans="1:8" ht="45" x14ac:dyDescent="0.25">
      <c r="A81" s="9">
        <f t="shared" si="8"/>
        <v>117</v>
      </c>
      <c r="B81" s="9">
        <v>80</v>
      </c>
      <c r="C81" s="9">
        <f t="shared" si="9"/>
        <v>17</v>
      </c>
      <c r="D81" s="29">
        <f t="shared" si="10"/>
        <v>43454</v>
      </c>
      <c r="E81" s="4" t="s">
        <v>7</v>
      </c>
      <c r="F81" s="5" t="s">
        <v>130</v>
      </c>
      <c r="G81" s="6" t="s">
        <v>81</v>
      </c>
      <c r="H81" s="9">
        <f t="shared" si="7"/>
        <v>6</v>
      </c>
    </row>
    <row r="82" spans="1:8" x14ac:dyDescent="0.25">
      <c r="B82" s="10"/>
      <c r="C82" s="10"/>
    </row>
    <row r="83" spans="1:8" x14ac:dyDescent="0.25">
      <c r="B83" s="10"/>
      <c r="C83" s="10"/>
    </row>
    <row r="84" spans="1:8" x14ac:dyDescent="0.25">
      <c r="B84" s="10"/>
      <c r="C84" s="10"/>
    </row>
    <row r="85" spans="1:8" x14ac:dyDescent="0.25">
      <c r="B85" s="10"/>
      <c r="C85" s="10"/>
    </row>
    <row r="86" spans="1:8" x14ac:dyDescent="0.25">
      <c r="B86" s="10"/>
      <c r="C86" s="10"/>
    </row>
    <row r="87" spans="1:8" x14ac:dyDescent="0.25">
      <c r="B87" s="10"/>
      <c r="C87" s="10"/>
    </row>
    <row r="88" spans="1:8" x14ac:dyDescent="0.25">
      <c r="B88" s="10"/>
      <c r="C88" s="10"/>
    </row>
    <row r="89" spans="1:8" x14ac:dyDescent="0.25">
      <c r="B89" s="10"/>
      <c r="C89" s="10"/>
    </row>
    <row r="90" spans="1:8" x14ac:dyDescent="0.25">
      <c r="B90" s="10"/>
      <c r="C90" s="10"/>
    </row>
    <row r="91" spans="1:8" x14ac:dyDescent="0.25">
      <c r="B91" s="10"/>
      <c r="C91" s="10"/>
    </row>
    <row r="92" spans="1:8" x14ac:dyDescent="0.25">
      <c r="B92" s="10"/>
      <c r="C92" s="10"/>
    </row>
    <row r="93" spans="1:8" x14ac:dyDescent="0.25">
      <c r="B93" s="10"/>
      <c r="C93" s="10"/>
    </row>
    <row r="94" spans="1:8" x14ac:dyDescent="0.25">
      <c r="B94" s="10"/>
      <c r="C94" s="10"/>
    </row>
    <row r="95" spans="1:8" x14ac:dyDescent="0.25">
      <c r="B95" s="10"/>
      <c r="C95" s="10"/>
    </row>
    <row r="96" spans="1:8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</sheetData>
  <sheetProtection algorithmName="SHA-512" hashValue="2245IzOgzhPn+Q/hfq/eGjJyOu8N8t0mi35alP1kCBvfn++LlSi17pii0/wEBwEtF/OzG24pJqrARlWbIycx7A==" saltValue="v8tcUGmVxb3Dmdi9WnsXkg==" spinCount="100000" sheet="1" selectLockedCells="1"/>
  <dataValidations count="3">
    <dataValidation type="list" allowBlank="1" showInputMessage="1" showErrorMessage="1" sqref="F100:F160" xr:uid="{00000000-0002-0000-0000-000002000000}">
      <formula1>"Lecture, Job, Reading, Homework, Quiz, Test"</formula1>
    </dataValidation>
    <dataValidation type="list" allowBlank="1" showInputMessage="1" showErrorMessage="1" sqref="E2:E147" xr:uid="{00000000-0002-0000-0000-000001000000}">
      <formula1>Units</formula1>
    </dataValidation>
    <dataValidation type="list" allowBlank="1" showInputMessage="1" showErrorMessage="1" sqref="G2:G86" xr:uid="{00000000-0002-0000-0000-000003000000}">
      <formula1>CLO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39"/>
  <sheetViews>
    <sheetView topLeftCell="C46" zoomScale="200" zoomScaleNormal="200" workbookViewId="0">
      <selection activeCell="D16" sqref="D16"/>
    </sheetView>
  </sheetViews>
  <sheetFormatPr defaultColWidth="9.140625" defaultRowHeight="10.5" x14ac:dyDescent="0.15"/>
  <cols>
    <col min="1" max="1" width="0" style="20" hidden="1" customWidth="1"/>
    <col min="2" max="2" width="9.140625" style="20" hidden="1" customWidth="1"/>
    <col min="3" max="3" width="16.7109375" style="61" customWidth="1"/>
    <col min="4" max="4" width="50.7109375" style="57" customWidth="1"/>
    <col min="5" max="5" width="8.7109375" style="20" customWidth="1"/>
    <col min="6" max="6" width="4.7109375" style="20" customWidth="1"/>
    <col min="7" max="7" width="10.28515625" style="20" bestFit="1" customWidth="1"/>
    <col min="8" max="9" width="9.140625" style="20"/>
    <col min="10" max="10" width="11.140625" style="20" bestFit="1" customWidth="1"/>
    <col min="11" max="16384" width="9.140625" style="20"/>
  </cols>
  <sheetData>
    <row r="1" spans="1:11" x14ac:dyDescent="0.15">
      <c r="B1" s="20">
        <f>VLOOKUP(A2,Running80,4,0)</f>
        <v>1</v>
      </c>
      <c r="C1" s="56" t="str">
        <f>"Week "&amp;B1</f>
        <v>Week 1</v>
      </c>
    </row>
    <row r="2" spans="1:11" x14ac:dyDescent="0.15">
      <c r="A2" s="20">
        <v>2</v>
      </c>
      <c r="B2" s="20">
        <f>VLOOKUP(A2,Running80,2)</f>
        <v>1</v>
      </c>
      <c r="C2" s="58" t="str">
        <f>IF(ISNUMBER(B2),"Day "&amp;B2,"No School")</f>
        <v>Day 1</v>
      </c>
      <c r="D2" s="59">
        <f>VLOOKUP(A2,Running80,5)</f>
        <v>43339</v>
      </c>
      <c r="E2" s="60"/>
      <c r="F2" s="60"/>
    </row>
    <row r="3" spans="1:11" x14ac:dyDescent="0.15">
      <c r="C3" s="61" t="s">
        <v>8</v>
      </c>
      <c r="D3" s="20" t="str">
        <f>IFERROR(VLOOKUP(A2,Course80,5,0),"")</f>
        <v>Manual Motor Controls</v>
      </c>
    </row>
    <row r="4" spans="1:11" x14ac:dyDescent="0.15">
      <c r="C4" s="61" t="s">
        <v>9</v>
      </c>
      <c r="D4" s="20" t="str">
        <f>IFERROR(VLOOKUP(A2,Course80,6,0),"")</f>
        <v>Semester Intro/Orientation</v>
      </c>
      <c r="E4" s="61" t="s">
        <v>11</v>
      </c>
      <c r="F4" s="62">
        <f>IFERROR(VLOOKUP(A2,Course80,8,0),"")</f>
        <v>1</v>
      </c>
    </row>
    <row r="5" spans="1:11" x14ac:dyDescent="0.15">
      <c r="A5" s="20">
        <f>A2+1</f>
        <v>3</v>
      </c>
      <c r="B5" s="20">
        <f>VLOOKUP(A5,Running80,2)</f>
        <v>2</v>
      </c>
      <c r="C5" s="58" t="str">
        <f>IF(ISNUMBER(B5),"Day "&amp;B5,"No School")</f>
        <v>Day 2</v>
      </c>
      <c r="D5" s="59">
        <f>VLOOKUP(A5,Running80,5)</f>
        <v>43340</v>
      </c>
      <c r="E5" s="60"/>
      <c r="F5" s="60"/>
    </row>
    <row r="6" spans="1:11" x14ac:dyDescent="0.15">
      <c r="C6" s="61" t="s">
        <v>8</v>
      </c>
      <c r="D6" s="20" t="str">
        <f>IFERROR(VLOOKUP(A5,Course80,5,0),"")</f>
        <v>Manual Motor Controls</v>
      </c>
    </row>
    <row r="7" spans="1:11" x14ac:dyDescent="0.15">
      <c r="C7" s="61" t="s">
        <v>9</v>
      </c>
      <c r="D7" s="20" t="str">
        <f>IFERROR(VLOOKUP(A5,Course80,6,0),"")</f>
        <v>Schematic Symbols, Pushbuttons</v>
      </c>
      <c r="E7" s="61" t="s">
        <v>11</v>
      </c>
      <c r="F7" s="62">
        <f>IFERROR(VLOOKUP(A5,Course80,8,0),"")</f>
        <v>1</v>
      </c>
    </row>
    <row r="8" spans="1:11" x14ac:dyDescent="0.15">
      <c r="A8" s="20">
        <f>A5+1</f>
        <v>4</v>
      </c>
      <c r="B8" s="20">
        <f>VLOOKUP(A8,Running80,2)</f>
        <v>3</v>
      </c>
      <c r="C8" s="58" t="str">
        <f>IF(ISNUMBER(B8),"Day "&amp;B8,"No School")</f>
        <v>Day 3</v>
      </c>
      <c r="D8" s="59">
        <f>VLOOKUP(A8,Running80,5)</f>
        <v>43341</v>
      </c>
      <c r="E8" s="60"/>
      <c r="F8" s="60"/>
    </row>
    <row r="9" spans="1:11" x14ac:dyDescent="0.15">
      <c r="C9" s="61" t="s">
        <v>8</v>
      </c>
      <c r="D9" s="20" t="str">
        <f>IFERROR(VLOOKUP(A8,Course80,5,0),"")</f>
        <v>Manual Motor Controls</v>
      </c>
    </row>
    <row r="10" spans="1:11" x14ac:dyDescent="0.15">
      <c r="C10" s="61" t="s">
        <v>9</v>
      </c>
      <c r="D10" s="20" t="str">
        <f>IFERROR(VLOOKUP(A8,Course80,6,0),"")</f>
        <v>Schematic Symbols, Selector Switch</v>
      </c>
      <c r="E10" s="61" t="s">
        <v>11</v>
      </c>
      <c r="F10" s="62">
        <f>IFERROR(VLOOKUP(A8,Course80,8,0),"")</f>
        <v>1</v>
      </c>
    </row>
    <row r="11" spans="1:11" x14ac:dyDescent="0.15">
      <c r="A11" s="20">
        <f>A8+1</f>
        <v>5</v>
      </c>
      <c r="B11" s="20">
        <f>VLOOKUP(A11,Running80,2)</f>
        <v>4</v>
      </c>
      <c r="C11" s="58" t="str">
        <f>IF(ISNUMBER(B11),"Day "&amp;B11,"No School")</f>
        <v>Day 4</v>
      </c>
      <c r="D11" s="59">
        <f>VLOOKUP(A11,Running80,5)</f>
        <v>43342</v>
      </c>
      <c r="E11" s="60"/>
      <c r="F11" s="60"/>
      <c r="H11" s="63"/>
      <c r="I11" s="63"/>
      <c r="J11" s="63"/>
      <c r="K11" s="63"/>
    </row>
    <row r="12" spans="1:11" ht="11.25" x14ac:dyDescent="0.2">
      <c r="C12" s="61" t="s">
        <v>8</v>
      </c>
      <c r="D12" s="20" t="str">
        <f>IFERROR(VLOOKUP(A11,Course80,5,0),"")</f>
        <v>Manual Motor Controls</v>
      </c>
      <c r="H12" s="63"/>
      <c r="I12" s="64"/>
      <c r="J12" s="65"/>
      <c r="K12" s="63"/>
    </row>
    <row r="13" spans="1:11" ht="11.25" x14ac:dyDescent="0.2">
      <c r="C13" s="61" t="s">
        <v>9</v>
      </c>
      <c r="D13" s="20" t="str">
        <f>IFERROR(VLOOKUP(A11,Course80,6,0),"")</f>
        <v>Estops and Selector Switches</v>
      </c>
      <c r="E13" s="61" t="s">
        <v>11</v>
      </c>
      <c r="F13" s="62">
        <f>IFERROR(VLOOKUP(A11,Course80,8,0),"")</f>
        <v>1</v>
      </c>
      <c r="H13" s="63"/>
      <c r="I13" s="64"/>
      <c r="J13" s="65"/>
      <c r="K13" s="63"/>
    </row>
    <row r="14" spans="1:11" ht="11.25" x14ac:dyDescent="0.2">
      <c r="A14" s="20">
        <f>A11+1</f>
        <v>6</v>
      </c>
      <c r="B14" s="20">
        <f>VLOOKUP(A14,Running80,2)</f>
        <v>5</v>
      </c>
      <c r="C14" s="58" t="str">
        <f>IF(ISNUMBER(B14),"Day "&amp;B14,"No School")</f>
        <v>Day 5</v>
      </c>
      <c r="D14" s="59">
        <f>VLOOKUP(A14,Running80,5)</f>
        <v>43343</v>
      </c>
      <c r="E14" s="60"/>
      <c r="F14" s="60"/>
      <c r="H14" s="63"/>
      <c r="I14" s="64"/>
      <c r="J14" s="65"/>
      <c r="K14" s="63"/>
    </row>
    <row r="15" spans="1:11" x14ac:dyDescent="0.15">
      <c r="C15" s="61" t="s">
        <v>8</v>
      </c>
      <c r="D15" s="20" t="str">
        <f>IFERROR(VLOOKUP(A14,Course80,5,0),"")</f>
        <v>Manual Motor Controls</v>
      </c>
      <c r="H15" s="63"/>
      <c r="I15" s="63"/>
      <c r="J15" s="63"/>
      <c r="K15" s="63"/>
    </row>
    <row r="16" spans="1:11" x14ac:dyDescent="0.15">
      <c r="C16" s="61" t="s">
        <v>9</v>
      </c>
      <c r="D16" s="20" t="str">
        <f>IFERROR(VLOOKUP(A14,Course80,6,0),"")</f>
        <v>TEST: NEMA Schematic Symbols</v>
      </c>
      <c r="E16" s="61" t="s">
        <v>11</v>
      </c>
      <c r="F16" s="62">
        <f>IFERROR(VLOOKUP(A14,Course80,8,0),"")</f>
        <v>1</v>
      </c>
      <c r="H16" s="63"/>
      <c r="I16" s="63"/>
      <c r="J16" s="63"/>
      <c r="K16" s="63"/>
    </row>
    <row r="17" spans="1:11" x14ac:dyDescent="0.15">
      <c r="C17" s="58" t="s">
        <v>129</v>
      </c>
      <c r="D17" s="59" t="str">
        <f>C1</f>
        <v>Week 1</v>
      </c>
      <c r="E17" s="60"/>
      <c r="F17" s="60"/>
      <c r="H17" s="63"/>
      <c r="I17" s="63"/>
      <c r="J17" s="63"/>
      <c r="K17" s="63"/>
    </row>
    <row r="18" spans="1:11" x14ac:dyDescent="0.15">
      <c r="C18" s="61" t="s">
        <v>10</v>
      </c>
      <c r="D18" s="20" t="str">
        <f>VLOOKUP(B1,WklyHmwk17,7)</f>
        <v>IMC Chpt 1 (1,3,7), IMC Chpt 2 (1-6), IMC Chpt 18 (1,3,6,7)</v>
      </c>
      <c r="H18" s="63"/>
      <c r="I18" s="63"/>
      <c r="J18" s="63"/>
      <c r="K18" s="63"/>
    </row>
    <row r="19" spans="1:11" x14ac:dyDescent="0.15">
      <c r="C19" s="61" t="s">
        <v>128</v>
      </c>
      <c r="D19" s="20" t="str">
        <f>VLOOKUP(B1,WklyJobs17,7)</f>
        <v>MMC Job 01, MMC Job 02, MMC Job 03, MMC Job 04, MMC Job 05</v>
      </c>
      <c r="G19" s="63" t="str">
        <f>IF(ISERROR(INDEX(I12:J14,SMALL(IF(I12:I14=H12,ROW(I12:I14)),ROW(1:1)),2)),"",INDEX(I12:J14,SMALL(IF(I12:I14=B1,ROW(I12:I14)),ROW(1:1)),2))</f>
        <v/>
      </c>
      <c r="H19" s="63"/>
      <c r="I19" s="63"/>
      <c r="J19" s="63"/>
      <c r="K19" s="63"/>
    </row>
    <row r="21" spans="1:11" x14ac:dyDescent="0.15">
      <c r="B21" s="20">
        <f>VLOOKUP(A22,Running80,4,0)</f>
        <v>2</v>
      </c>
      <c r="C21" s="56" t="str">
        <f>"Week "&amp;B21</f>
        <v>Week 2</v>
      </c>
    </row>
    <row r="22" spans="1:11" x14ac:dyDescent="0.15">
      <c r="A22" s="20">
        <f>A14+3</f>
        <v>9</v>
      </c>
      <c r="B22" s="20" t="str">
        <f>VLOOKUP(A22,Running80,2)</f>
        <v/>
      </c>
      <c r="C22" s="58" t="str">
        <f>IF(ISNUMBER(B22),"Day "&amp;B22,"No School")</f>
        <v>No School</v>
      </c>
      <c r="D22" s="59">
        <f>VLOOKUP(A22,Running80,5)</f>
        <v>43346</v>
      </c>
      <c r="E22" s="60"/>
      <c r="F22" s="60"/>
    </row>
    <row r="23" spans="1:11" x14ac:dyDescent="0.15">
      <c r="C23" s="61" t="s">
        <v>8</v>
      </c>
      <c r="D23" s="20" t="str">
        <f>IFERROR(VLOOKUP(A22,Course80,5,0),"")</f>
        <v/>
      </c>
    </row>
    <row r="24" spans="1:11" x14ac:dyDescent="0.15">
      <c r="C24" s="61" t="s">
        <v>9</v>
      </c>
      <c r="D24" s="20" t="str">
        <f>IFERROR(VLOOKUP(A22,Course80,6,0),"")</f>
        <v/>
      </c>
      <c r="E24" s="61" t="s">
        <v>11</v>
      </c>
      <c r="F24" s="62" t="str">
        <f>IFERROR(VLOOKUP(A22,Course80,8,0),"")</f>
        <v/>
      </c>
    </row>
    <row r="25" spans="1:11" x14ac:dyDescent="0.15">
      <c r="A25" s="20">
        <f>A22+1</f>
        <v>10</v>
      </c>
      <c r="B25" s="20">
        <f>VLOOKUP(A25,Running80,2)</f>
        <v>6</v>
      </c>
      <c r="C25" s="58" t="str">
        <f>IF(ISNUMBER(B25),"Day "&amp;B25,"No School")</f>
        <v>Day 6</v>
      </c>
      <c r="D25" s="59">
        <f>VLOOKUP(A25,Running80,5)</f>
        <v>43347</v>
      </c>
      <c r="E25" s="60"/>
      <c r="F25" s="60"/>
    </row>
    <row r="26" spans="1:11" x14ac:dyDescent="0.15">
      <c r="C26" s="61" t="s">
        <v>8</v>
      </c>
      <c r="D26" s="20" t="str">
        <f>IFERROR(VLOOKUP(A25,Course80,5,0),"")</f>
        <v>Manual Motor Controls</v>
      </c>
    </row>
    <row r="27" spans="1:11" x14ac:dyDescent="0.15">
      <c r="C27" s="61" t="s">
        <v>9</v>
      </c>
      <c r="D27" s="20" t="str">
        <f>IFERROR(VLOOKUP(A25,Course80,6,0),"")</f>
        <v>Truth Tables and Boolean Logic</v>
      </c>
      <c r="E27" s="61" t="s">
        <v>11</v>
      </c>
      <c r="F27" s="62">
        <f>IFERROR(VLOOKUP(A25,Course80,8,0),"")</f>
        <v>1</v>
      </c>
    </row>
    <row r="28" spans="1:11" x14ac:dyDescent="0.15">
      <c r="A28" s="20">
        <f>A25+1</f>
        <v>11</v>
      </c>
      <c r="B28" s="20">
        <f>VLOOKUP(A28,Running80,2)</f>
        <v>7</v>
      </c>
      <c r="C28" s="58" t="str">
        <f>IF(ISNUMBER(B28),"Day "&amp;B28,"No School")</f>
        <v>Day 7</v>
      </c>
      <c r="D28" s="59">
        <f>VLOOKUP(A28,Running80,5)</f>
        <v>43348</v>
      </c>
      <c r="E28" s="60"/>
      <c r="F28" s="60"/>
    </row>
    <row r="29" spans="1:11" x14ac:dyDescent="0.15">
      <c r="C29" s="61" t="s">
        <v>8</v>
      </c>
      <c r="D29" s="20" t="str">
        <f>IFERROR(VLOOKUP(A28,Course80,5,0),"")</f>
        <v>Manual Motor Controls</v>
      </c>
    </row>
    <row r="30" spans="1:11" x14ac:dyDescent="0.15">
      <c r="C30" s="61" t="s">
        <v>9</v>
      </c>
      <c r="D30" s="20" t="str">
        <f>IFERROR(VLOOKUP(A28,Course80,6,0),"")</f>
        <v>Relays and Contactors</v>
      </c>
      <c r="E30" s="61" t="s">
        <v>11</v>
      </c>
      <c r="F30" s="62">
        <f>IFERROR(VLOOKUP(A28,Course80,8,0),"")</f>
        <v>1</v>
      </c>
    </row>
    <row r="31" spans="1:11" x14ac:dyDescent="0.15">
      <c r="A31" s="20">
        <f>A28+1</f>
        <v>12</v>
      </c>
      <c r="B31" s="20">
        <f>VLOOKUP(A31,Running80,2)</f>
        <v>8</v>
      </c>
      <c r="C31" s="58" t="str">
        <f>IF(ISNUMBER(B31),"Day "&amp;B31,"No School")</f>
        <v>Day 8</v>
      </c>
      <c r="D31" s="59">
        <f>VLOOKUP(A31,Running80,5)</f>
        <v>43349</v>
      </c>
      <c r="E31" s="60"/>
      <c r="F31" s="60"/>
    </row>
    <row r="32" spans="1:11" x14ac:dyDescent="0.15">
      <c r="C32" s="61" t="s">
        <v>8</v>
      </c>
      <c r="D32" s="20" t="str">
        <f>IFERROR(VLOOKUP(A31,Course80,5,0),"")</f>
        <v>Manual Motor Controls</v>
      </c>
    </row>
    <row r="33" spans="1:6" x14ac:dyDescent="0.15">
      <c r="C33" s="61" t="s">
        <v>9</v>
      </c>
      <c r="D33" s="20" t="str">
        <f>IFERROR(VLOOKUP(A31,Course80,6,0),"")</f>
        <v>Latching Circuits</v>
      </c>
      <c r="E33" s="61" t="s">
        <v>11</v>
      </c>
      <c r="F33" s="62">
        <f>IFERROR(VLOOKUP(A31,Course80,8,0),"")</f>
        <v>1</v>
      </c>
    </row>
    <row r="34" spans="1:6" x14ac:dyDescent="0.15">
      <c r="A34" s="20">
        <f>A31+1</f>
        <v>13</v>
      </c>
      <c r="B34" s="20">
        <f>VLOOKUP(A34,Running80,2)</f>
        <v>9</v>
      </c>
      <c r="C34" s="58" t="str">
        <f>IF(ISNUMBER(B34),"Day "&amp;B34,"No School")</f>
        <v>Day 9</v>
      </c>
      <c r="D34" s="59">
        <f>VLOOKUP(A34,Running80,5)</f>
        <v>43350</v>
      </c>
      <c r="E34" s="60"/>
      <c r="F34" s="60"/>
    </row>
    <row r="35" spans="1:6" x14ac:dyDescent="0.15">
      <c r="C35" s="61" t="s">
        <v>8</v>
      </c>
      <c r="D35" s="20" t="str">
        <f>IFERROR(VLOOKUP(A34,Course80,5,0),"")</f>
        <v>Manual Motor Controls</v>
      </c>
    </row>
    <row r="36" spans="1:6" x14ac:dyDescent="0.15">
      <c r="C36" s="61" t="s">
        <v>9</v>
      </c>
      <c r="D36" s="20" t="str">
        <f>IFERROR(VLOOKUP(A34,Course80,6,0),"")</f>
        <v>TEST: NEMA Symbols</v>
      </c>
      <c r="E36" s="61" t="s">
        <v>11</v>
      </c>
      <c r="F36" s="62">
        <f>IFERROR(VLOOKUP(A34,Course80,8,0),"")</f>
        <v>1</v>
      </c>
    </row>
    <row r="37" spans="1:6" x14ac:dyDescent="0.15">
      <c r="C37" s="58" t="s">
        <v>129</v>
      </c>
      <c r="D37" s="59" t="str">
        <f>C21</f>
        <v>Week 2</v>
      </c>
      <c r="E37" s="60"/>
      <c r="F37" s="60"/>
    </row>
    <row r="38" spans="1:6" x14ac:dyDescent="0.15">
      <c r="C38" s="61" t="s">
        <v>10</v>
      </c>
      <c r="D38" s="20" t="str">
        <f>VLOOKUP(B21,WklyHmwk17,7)</f>
        <v>IMC Chpt 5 [p52-60] (6-8), IMC Chpt 50 (4-5,7-8)</v>
      </c>
    </row>
    <row r="39" spans="1:6" x14ac:dyDescent="0.15">
      <c r="C39" s="61" t="s">
        <v>128</v>
      </c>
      <c r="D39" s="20" t="str">
        <f>VLOOKUP(B21,WklyJobs17,7)</f>
        <v>MMC Job 07, MMC Job 08, MMC Job 09, MMC Job 10</v>
      </c>
    </row>
    <row r="41" spans="1:6" x14ac:dyDescent="0.15">
      <c r="B41" s="20">
        <f>VLOOKUP(A42,Running80,4,0)</f>
        <v>3</v>
      </c>
      <c r="C41" s="56" t="str">
        <f>"Week "&amp;B41</f>
        <v>Week 3</v>
      </c>
    </row>
    <row r="42" spans="1:6" x14ac:dyDescent="0.15">
      <c r="A42" s="20">
        <f>A34+3</f>
        <v>16</v>
      </c>
      <c r="B42" s="20">
        <f>VLOOKUP(A42,Running80,2)</f>
        <v>10</v>
      </c>
      <c r="C42" s="58" t="str">
        <f>IF(ISNUMBER(B42),"Day "&amp;B42,"No School")</f>
        <v>Day 10</v>
      </c>
      <c r="D42" s="59">
        <f>VLOOKUP(A42,Running80,5)</f>
        <v>43353</v>
      </c>
      <c r="E42" s="60"/>
      <c r="F42" s="60"/>
    </row>
    <row r="43" spans="1:6" x14ac:dyDescent="0.15">
      <c r="C43" s="61" t="s">
        <v>8</v>
      </c>
      <c r="D43" s="20" t="str">
        <f>IFERROR(VLOOKUP(A42,Course80,5,0),"")</f>
        <v>Manual Motor Controls</v>
      </c>
    </row>
    <row r="44" spans="1:6" x14ac:dyDescent="0.15">
      <c r="C44" s="61" t="s">
        <v>9</v>
      </c>
      <c r="D44" s="20" t="str">
        <f>IFERROR(VLOOKUP(A42,Course80,6,0),"")</f>
        <v>Stop/Start Circuit</v>
      </c>
      <c r="E44" s="61" t="s">
        <v>11</v>
      </c>
      <c r="F44" s="62">
        <f>IFERROR(VLOOKUP(A42,Course80,8,0),"")</f>
        <v>1</v>
      </c>
    </row>
    <row r="45" spans="1:6" x14ac:dyDescent="0.15">
      <c r="A45" s="20">
        <f>A42+1</f>
        <v>17</v>
      </c>
      <c r="B45" s="20">
        <f>VLOOKUP(A45,Running80,2)</f>
        <v>11</v>
      </c>
      <c r="C45" s="58" t="str">
        <f>IF(ISNUMBER(B45),"Day "&amp;B45,"No School")</f>
        <v>Day 11</v>
      </c>
      <c r="D45" s="59">
        <f>VLOOKUP(A45,Running80,5)</f>
        <v>43354</v>
      </c>
      <c r="E45" s="60"/>
      <c r="F45" s="60"/>
    </row>
    <row r="46" spans="1:6" x14ac:dyDescent="0.15">
      <c r="C46" s="61" t="s">
        <v>8</v>
      </c>
      <c r="D46" s="20" t="str">
        <f>IFERROR(VLOOKUP(A45,Course80,5,0),"")</f>
        <v>Manual Motor Controls</v>
      </c>
    </row>
    <row r="47" spans="1:6" x14ac:dyDescent="0.15">
      <c r="C47" s="61" t="s">
        <v>9</v>
      </c>
      <c r="D47" s="20" t="str">
        <f>IFERROR(VLOOKUP(A45,Course80,6,0),"")</f>
        <v>Stop/Start Circuit using and ESTOP</v>
      </c>
      <c r="E47" s="61" t="s">
        <v>11</v>
      </c>
      <c r="F47" s="62">
        <f>IFERROR(VLOOKUP(A45,Course80,8,0),"")</f>
        <v>1</v>
      </c>
    </row>
    <row r="48" spans="1:6" x14ac:dyDescent="0.15">
      <c r="A48" s="20">
        <f>A45+1</f>
        <v>18</v>
      </c>
      <c r="B48" s="20">
        <f>VLOOKUP(A48,Running80,2)</f>
        <v>12</v>
      </c>
      <c r="C48" s="58" t="str">
        <f>IF(ISNUMBER(B48),"Day "&amp;B48,"No School")</f>
        <v>Day 12</v>
      </c>
      <c r="D48" s="59">
        <f>VLOOKUP(A48,Running80,5)</f>
        <v>43355</v>
      </c>
      <c r="E48" s="60"/>
      <c r="F48" s="60"/>
    </row>
    <row r="49" spans="1:6" x14ac:dyDescent="0.15">
      <c r="C49" s="61" t="s">
        <v>8</v>
      </c>
      <c r="D49" s="20" t="str">
        <f>IFERROR(VLOOKUP(A48,Course80,5,0),"")</f>
        <v>Manual Motor Controls</v>
      </c>
    </row>
    <row r="50" spans="1:6" x14ac:dyDescent="0.15">
      <c r="C50" s="61" t="s">
        <v>9</v>
      </c>
      <c r="D50" s="20" t="str">
        <f>IFERROR(VLOOKUP(A48,Course80,6,0),"")</f>
        <v>Stop/Start Circuit using and ESTOP and Indicator Lights</v>
      </c>
      <c r="E50" s="61" t="s">
        <v>11</v>
      </c>
      <c r="F50" s="62">
        <f>IFERROR(VLOOKUP(A48,Course80,8,0),"")</f>
        <v>1</v>
      </c>
    </row>
    <row r="51" spans="1:6" x14ac:dyDescent="0.15">
      <c r="A51" s="20">
        <f>A48+1</f>
        <v>19</v>
      </c>
      <c r="B51" s="20">
        <f>VLOOKUP(A51,Running80,2)</f>
        <v>13</v>
      </c>
      <c r="C51" s="58" t="str">
        <f>IF(ISNUMBER(B51),"Day "&amp;B51,"No School")</f>
        <v>Day 13</v>
      </c>
      <c r="D51" s="59">
        <f>VLOOKUP(A51,Running80,5)</f>
        <v>43356</v>
      </c>
      <c r="E51" s="60"/>
      <c r="F51" s="60"/>
    </row>
    <row r="52" spans="1:6" x14ac:dyDescent="0.15">
      <c r="C52" s="61" t="s">
        <v>8</v>
      </c>
      <c r="D52" s="20" t="str">
        <f>IFERROR(VLOOKUP(A51,Course80,5,0),"")</f>
        <v>Manual Motor Controls</v>
      </c>
    </row>
    <row r="53" spans="1:6" x14ac:dyDescent="0.15">
      <c r="C53" s="61" t="s">
        <v>9</v>
      </c>
      <c r="D53" s="20" t="str">
        <f>IFERROR(VLOOKUP(A51,Course80,6,0),"")</f>
        <v>Stop/Start/ESTOP and Stopped and Running Lights Controls 1P motor</v>
      </c>
      <c r="E53" s="61" t="s">
        <v>11</v>
      </c>
      <c r="F53" s="62">
        <f>IFERROR(VLOOKUP(A51,Course80,8,0),"")</f>
        <v>1</v>
      </c>
    </row>
    <row r="54" spans="1:6" x14ac:dyDescent="0.15">
      <c r="A54" s="20">
        <f>A51+1</f>
        <v>20</v>
      </c>
      <c r="B54" s="20">
        <f>VLOOKUP(A54,Running80,2)</f>
        <v>14</v>
      </c>
      <c r="C54" s="58" t="str">
        <f>IF(ISNUMBER(B54),"Day "&amp;B54,"No School")</f>
        <v>Day 14</v>
      </c>
      <c r="D54" s="59">
        <f>VLOOKUP(A54,Running80,5)</f>
        <v>43357</v>
      </c>
      <c r="E54" s="60"/>
      <c r="F54" s="60"/>
    </row>
    <row r="55" spans="1:6" x14ac:dyDescent="0.15">
      <c r="C55" s="61" t="s">
        <v>8</v>
      </c>
      <c r="D55" s="20" t="str">
        <f>IFERROR(VLOOKUP(A54,Course80,5,0),"")</f>
        <v>Manual Motor Controls</v>
      </c>
    </row>
    <row r="56" spans="1:6" x14ac:dyDescent="0.15">
      <c r="C56" s="61" t="s">
        <v>9</v>
      </c>
      <c r="D56" s="20" t="str">
        <f>IFERROR(VLOOKUP(A54,Course80,6,0),"")</f>
        <v>TEST: NEMA Symbols Boolean Logic</v>
      </c>
      <c r="E56" s="61" t="s">
        <v>11</v>
      </c>
      <c r="F56" s="62">
        <f>IFERROR(VLOOKUP(A54,Course80,8,0),"")</f>
        <v>1</v>
      </c>
    </row>
    <row r="57" spans="1:6" x14ac:dyDescent="0.15">
      <c r="C57" s="58" t="s">
        <v>129</v>
      </c>
      <c r="D57" s="59" t="str">
        <f>C41</f>
        <v>Week 3</v>
      </c>
      <c r="E57" s="60"/>
      <c r="F57" s="60"/>
    </row>
    <row r="58" spans="1:6" x14ac:dyDescent="0.15">
      <c r="C58" s="61" t="s">
        <v>10</v>
      </c>
      <c r="D58" s="20" t="str">
        <f>VLOOKUP(B41,WklyHmwk17,7)</f>
        <v>IMC Chpt 8 (2,3), IMC Chpt 11 (1,2), IMC Chpt 19 (1,2)</v>
      </c>
    </row>
    <row r="59" spans="1:6" x14ac:dyDescent="0.15">
      <c r="C59" s="61" t="s">
        <v>128</v>
      </c>
      <c r="D59" s="20" t="str">
        <f>VLOOKUP(B41,WklyJobs17,7)</f>
        <v>MMC Job 11, MMC Job 12, MMC Job 13</v>
      </c>
    </row>
    <row r="61" spans="1:6" x14ac:dyDescent="0.15">
      <c r="B61" s="20">
        <f>VLOOKUP(A62,Running80,4,0)</f>
        <v>4</v>
      </c>
      <c r="C61" s="56" t="str">
        <f>"Week "&amp;B61</f>
        <v>Week 4</v>
      </c>
    </row>
    <row r="62" spans="1:6" x14ac:dyDescent="0.15">
      <c r="A62" s="20">
        <f>A54+3</f>
        <v>23</v>
      </c>
      <c r="B62" s="20">
        <f>VLOOKUP(A62,Running80,2)</f>
        <v>15</v>
      </c>
      <c r="C62" s="58" t="str">
        <f>IF(ISNUMBER(B62),"Day "&amp;B62,"No School")</f>
        <v>Day 15</v>
      </c>
      <c r="D62" s="59">
        <f>VLOOKUP(A62,Running80,5)</f>
        <v>43360</v>
      </c>
      <c r="E62" s="60"/>
      <c r="F62" s="60"/>
    </row>
    <row r="63" spans="1:6" x14ac:dyDescent="0.15">
      <c r="C63" s="61" t="s">
        <v>8</v>
      </c>
      <c r="D63" s="20" t="str">
        <f>IFERROR(VLOOKUP(A62,Course80,5,0),"")</f>
        <v>Manual Motor Controls</v>
      </c>
    </row>
    <row r="64" spans="1:6" x14ac:dyDescent="0.15">
      <c r="C64" s="61" t="s">
        <v>9</v>
      </c>
      <c r="D64" s="20" t="str">
        <f>IFERROR(VLOOKUP(A62,Course80,6,0),"")</f>
        <v>Stop/Start/Jog Circuit with two pushbuttons</v>
      </c>
      <c r="E64" s="61" t="s">
        <v>11</v>
      </c>
      <c r="F64" s="62">
        <f>IFERROR(VLOOKUP(A62,Course80,8,0),"")</f>
        <v>1</v>
      </c>
    </row>
    <row r="65" spans="1:6" x14ac:dyDescent="0.15">
      <c r="A65" s="20">
        <f>A62+1</f>
        <v>24</v>
      </c>
      <c r="B65" s="20">
        <f>VLOOKUP(A65,Running80,2)</f>
        <v>16</v>
      </c>
      <c r="C65" s="58" t="str">
        <f>IF(ISNUMBER(B65),"Day "&amp;B65,"No School")</f>
        <v>Day 16</v>
      </c>
      <c r="D65" s="59">
        <f>VLOOKUP(A65,Running80,5)</f>
        <v>43361</v>
      </c>
      <c r="E65" s="60"/>
      <c r="F65" s="60"/>
    </row>
    <row r="66" spans="1:6" x14ac:dyDescent="0.15">
      <c r="C66" s="61" t="s">
        <v>8</v>
      </c>
      <c r="D66" s="20" t="str">
        <f>IFERROR(VLOOKUP(A65,Course80,5,0),"")</f>
        <v>Manual Motor Controls</v>
      </c>
    </row>
    <row r="67" spans="1:6" x14ac:dyDescent="0.15">
      <c r="C67" s="61" t="s">
        <v>9</v>
      </c>
      <c r="D67" s="20" t="str">
        <f>IFERROR(VLOOKUP(A65,Course80,6,0),"")</f>
        <v>Stop/Start/Jog Circuit with selector switch</v>
      </c>
      <c r="E67" s="61" t="s">
        <v>11</v>
      </c>
      <c r="F67" s="62">
        <f>IFERROR(VLOOKUP(A65,Course80,8,0),"")</f>
        <v>1</v>
      </c>
    </row>
    <row r="68" spans="1:6" x14ac:dyDescent="0.15">
      <c r="A68" s="20">
        <f>A65+1</f>
        <v>25</v>
      </c>
      <c r="B68" s="20">
        <f>VLOOKUP(A68,Running80,2)</f>
        <v>17</v>
      </c>
      <c r="C68" s="58" t="str">
        <f>IF(ISNUMBER(B68),"Day "&amp;B68,"No School")</f>
        <v>Day 17</v>
      </c>
      <c r="D68" s="59">
        <f>VLOOKUP(A68,Running80,5)</f>
        <v>43362</v>
      </c>
      <c r="E68" s="60"/>
      <c r="F68" s="60"/>
    </row>
    <row r="69" spans="1:6" x14ac:dyDescent="0.15">
      <c r="C69" s="61" t="s">
        <v>8</v>
      </c>
      <c r="D69" s="20" t="str">
        <f>IFERROR(VLOOKUP(A68,Course80,5,0),"")</f>
        <v>Manual Motor Controls</v>
      </c>
    </row>
    <row r="70" spans="1:6" x14ac:dyDescent="0.15">
      <c r="C70" s="61" t="s">
        <v>9</v>
      </c>
      <c r="D70" s="20" t="str">
        <f>IFERROR(VLOOKUP(A68,Course80,6,0),"")</f>
        <v>Stop/Start/Jog Circuit with three pushbuttons</v>
      </c>
      <c r="E70" s="61" t="s">
        <v>11</v>
      </c>
      <c r="F70" s="62">
        <f>IFERROR(VLOOKUP(A68,Course80,8,0),"")</f>
        <v>1</v>
      </c>
    </row>
    <row r="71" spans="1:6" x14ac:dyDescent="0.15">
      <c r="A71" s="20">
        <f>A68+1</f>
        <v>26</v>
      </c>
      <c r="B71" s="20">
        <f>VLOOKUP(A71,Running80,2)</f>
        <v>18</v>
      </c>
      <c r="C71" s="58" t="str">
        <f>IF(ISNUMBER(B71),"Day "&amp;B71,"No School")</f>
        <v>Day 18</v>
      </c>
      <c r="D71" s="59">
        <f>VLOOKUP(A71,Running80,5)</f>
        <v>43363</v>
      </c>
      <c r="E71" s="60"/>
      <c r="F71" s="60"/>
    </row>
    <row r="72" spans="1:6" x14ac:dyDescent="0.15">
      <c r="C72" s="61" t="s">
        <v>8</v>
      </c>
      <c r="D72" s="20" t="str">
        <f>IFERROR(VLOOKUP(A71,Course80,5,0),"")</f>
        <v>Manual Motor Controls</v>
      </c>
    </row>
    <row r="73" spans="1:6" x14ac:dyDescent="0.15">
      <c r="C73" s="61" t="s">
        <v>9</v>
      </c>
      <c r="D73" s="20" t="str">
        <f>IFERROR(VLOOKUP(A71,Course80,6,0),"")</f>
        <v>Stop/Start/Jog Circuit with three pushbuttons, three lights and 1P Motor</v>
      </c>
      <c r="E73" s="61" t="s">
        <v>11</v>
      </c>
      <c r="F73" s="62">
        <f>IFERROR(VLOOKUP(A71,Course80,8,0),"")</f>
        <v>1</v>
      </c>
    </row>
    <row r="74" spans="1:6" x14ac:dyDescent="0.15">
      <c r="A74" s="20">
        <f>A71+1</f>
        <v>27</v>
      </c>
      <c r="B74" s="20">
        <f>VLOOKUP(A74,Running80,2)</f>
        <v>19</v>
      </c>
      <c r="C74" s="58" t="str">
        <f>IF(ISNUMBER(B74),"Day "&amp;B74,"No School")</f>
        <v>Day 19</v>
      </c>
      <c r="D74" s="59">
        <f>VLOOKUP(A74,Running80,5)</f>
        <v>43364</v>
      </c>
      <c r="E74" s="60"/>
      <c r="F74" s="60"/>
    </row>
    <row r="75" spans="1:6" x14ac:dyDescent="0.15">
      <c r="C75" s="61" t="s">
        <v>8</v>
      </c>
      <c r="D75" s="20" t="str">
        <f>IFERROR(VLOOKUP(A74,Course80,5,0),"")</f>
        <v>Manual Motor Controls</v>
      </c>
    </row>
    <row r="76" spans="1:6" x14ac:dyDescent="0.15">
      <c r="C76" s="61" t="s">
        <v>9</v>
      </c>
      <c r="D76" s="20" t="str">
        <f>IFERROR(VLOOKUP(A74,Course80,6,0),"")</f>
        <v>TEST: Basic Motor Controls and Single Phase Motors</v>
      </c>
      <c r="E76" s="61" t="s">
        <v>11</v>
      </c>
      <c r="F76" s="62">
        <f>IFERROR(VLOOKUP(A74,Course80,8,0),"")</f>
        <v>1</v>
      </c>
    </row>
    <row r="77" spans="1:6" x14ac:dyDescent="0.15">
      <c r="C77" s="58" t="s">
        <v>129</v>
      </c>
      <c r="D77" s="59" t="str">
        <f>C61</f>
        <v>Week 4</v>
      </c>
      <c r="E77" s="60"/>
      <c r="F77" s="60"/>
    </row>
    <row r="78" spans="1:6" x14ac:dyDescent="0.15">
      <c r="C78" s="61" t="s">
        <v>10</v>
      </c>
      <c r="D78" s="20" t="str">
        <f>VLOOKUP(B61,WklyHmwk17,7)</f>
        <v>IMC Chpt 9 (2-4), IMC Chpt 14 (2,4,5), IMC Chpt 30 (1,2)</v>
      </c>
    </row>
    <row r="79" spans="1:6" x14ac:dyDescent="0.15">
      <c r="C79" s="61" t="s">
        <v>128</v>
      </c>
      <c r="D79" s="20" t="str">
        <f>VLOOKUP(B61,WklyJobs17,7)</f>
        <v>MMC Job 14, MMC Job 15, MMC Job 16, MMC Job 17</v>
      </c>
    </row>
    <row r="81" spans="1:6" x14ac:dyDescent="0.15">
      <c r="B81" s="20">
        <f>VLOOKUP(A82,Running80,4,0)</f>
        <v>5</v>
      </c>
      <c r="C81" s="56" t="str">
        <f>"Week "&amp;B81</f>
        <v>Week 5</v>
      </c>
    </row>
    <row r="82" spans="1:6" x14ac:dyDescent="0.15">
      <c r="A82" s="20">
        <f>A74+3</f>
        <v>30</v>
      </c>
      <c r="B82" s="20">
        <f>VLOOKUP(A82,Running80,2)</f>
        <v>20</v>
      </c>
      <c r="C82" s="58" t="str">
        <f>IF(ISNUMBER(B82),"Day "&amp;B82,"No School")</f>
        <v>Day 20</v>
      </c>
      <c r="D82" s="59">
        <f>VLOOKUP(A82,Running80,5)</f>
        <v>43367</v>
      </c>
      <c r="E82" s="60"/>
      <c r="F82" s="60"/>
    </row>
    <row r="83" spans="1:6" x14ac:dyDescent="0.15">
      <c r="C83" s="61" t="s">
        <v>8</v>
      </c>
      <c r="D83" s="20" t="str">
        <f>IFERROR(VLOOKUP(A82,Course80,5,0),"")</f>
        <v>Manual Motor Controls</v>
      </c>
    </row>
    <row r="84" spans="1:6" x14ac:dyDescent="0.15">
      <c r="C84" s="61" t="s">
        <v>9</v>
      </c>
      <c r="D84" s="20" t="str">
        <f>IFERROR(VLOOKUP(A82,Course80,6,0),"")</f>
        <v>Forward/Reverse of a 1P Motor</v>
      </c>
      <c r="E84" s="61" t="s">
        <v>11</v>
      </c>
      <c r="F84" s="62">
        <f>IFERROR(VLOOKUP(A82,Course80,8,0),"")</f>
        <v>1</v>
      </c>
    </row>
    <row r="85" spans="1:6" x14ac:dyDescent="0.15">
      <c r="A85" s="20">
        <f>A82+1</f>
        <v>31</v>
      </c>
      <c r="B85" s="20">
        <f>VLOOKUP(A85,Running80,2)</f>
        <v>21</v>
      </c>
      <c r="C85" s="58" t="str">
        <f>IF(ISNUMBER(B85),"Day "&amp;B85,"No School")</f>
        <v>Day 21</v>
      </c>
      <c r="D85" s="59">
        <f>VLOOKUP(A85,Running80,5)</f>
        <v>43368</v>
      </c>
      <c r="E85" s="60"/>
      <c r="F85" s="60"/>
    </row>
    <row r="86" spans="1:6" x14ac:dyDescent="0.15">
      <c r="C86" s="61" t="s">
        <v>8</v>
      </c>
      <c r="D86" s="20" t="str">
        <f>IFERROR(VLOOKUP(A85,Course80,5,0),"")</f>
        <v>Manual Motor Controls</v>
      </c>
    </row>
    <row r="87" spans="1:6" x14ac:dyDescent="0.15">
      <c r="C87" s="61" t="s">
        <v>9</v>
      </c>
      <c r="D87" s="20" t="str">
        <f>IFERROR(VLOOKUP(A85,Course80,6,0),"")</f>
        <v>Forward/Reverse of a 1P Motor</v>
      </c>
      <c r="E87" s="61" t="s">
        <v>11</v>
      </c>
      <c r="F87" s="62">
        <f>IFERROR(VLOOKUP(A85,Course80,8,0),"")</f>
        <v>1</v>
      </c>
    </row>
    <row r="88" spans="1:6" x14ac:dyDescent="0.15">
      <c r="A88" s="20">
        <f>A85+1</f>
        <v>32</v>
      </c>
      <c r="B88" s="20">
        <f>VLOOKUP(A88,Running80,2)</f>
        <v>22</v>
      </c>
      <c r="C88" s="58" t="str">
        <f>IF(ISNUMBER(B88),"Day "&amp;B88,"No School")</f>
        <v>Day 22</v>
      </c>
      <c r="D88" s="59">
        <f>VLOOKUP(A88,Running80,5)</f>
        <v>43369</v>
      </c>
      <c r="E88" s="60"/>
      <c r="F88" s="60"/>
    </row>
    <row r="89" spans="1:6" x14ac:dyDescent="0.15">
      <c r="C89" s="61" t="s">
        <v>8</v>
      </c>
      <c r="D89" s="20" t="str">
        <f>IFERROR(VLOOKUP(A88,Course80,5,0),"")</f>
        <v>Manual Motor Controls</v>
      </c>
    </row>
    <row r="90" spans="1:6" x14ac:dyDescent="0.15">
      <c r="C90" s="61" t="s">
        <v>9</v>
      </c>
      <c r="D90" s="20" t="str">
        <f>IFERROR(VLOOKUP(A88,Course80,6,0),"")</f>
        <v>Forward/Reverse plus Jog of a 1P Motor</v>
      </c>
      <c r="E90" s="61" t="s">
        <v>11</v>
      </c>
      <c r="F90" s="62">
        <f>IFERROR(VLOOKUP(A88,Course80,8,0),"")</f>
        <v>1</v>
      </c>
    </row>
    <row r="91" spans="1:6" x14ac:dyDescent="0.15">
      <c r="A91" s="20">
        <f>A88+1</f>
        <v>33</v>
      </c>
      <c r="B91" s="20">
        <f>VLOOKUP(A91,Running80,2)</f>
        <v>23</v>
      </c>
      <c r="C91" s="58" t="str">
        <f>IF(ISNUMBER(B91),"Day "&amp;B91,"No School")</f>
        <v>Day 23</v>
      </c>
      <c r="D91" s="59">
        <f>VLOOKUP(A91,Running80,5)</f>
        <v>43370</v>
      </c>
      <c r="E91" s="60"/>
      <c r="F91" s="60"/>
    </row>
    <row r="92" spans="1:6" x14ac:dyDescent="0.15">
      <c r="C92" s="61" t="s">
        <v>8</v>
      </c>
      <c r="D92" s="20" t="str">
        <f>IFERROR(VLOOKUP(A91,Course80,5,0),"")</f>
        <v>Manual Motor Controls</v>
      </c>
    </row>
    <row r="93" spans="1:6" x14ac:dyDescent="0.15">
      <c r="C93" s="61" t="s">
        <v>9</v>
      </c>
      <c r="D93" s="20" t="str">
        <f>IFERROR(VLOOKUP(A91,Course80,6,0),"")</f>
        <v>Forward/Reverse plus Jog of a 1P Motor</v>
      </c>
      <c r="E93" s="61" t="s">
        <v>11</v>
      </c>
      <c r="F93" s="62">
        <f>IFERROR(VLOOKUP(A91,Course80,8,0),"")</f>
        <v>1</v>
      </c>
    </row>
    <row r="94" spans="1:6" x14ac:dyDescent="0.15">
      <c r="A94" s="20">
        <f>A91+1</f>
        <v>34</v>
      </c>
      <c r="B94" s="20">
        <f>VLOOKUP(A94,Running80,2)</f>
        <v>24</v>
      </c>
      <c r="C94" s="58" t="str">
        <f>IF(ISNUMBER(B94),"Day "&amp;B94,"No School")</f>
        <v>Day 24</v>
      </c>
      <c r="D94" s="59">
        <f>VLOOKUP(A94,Running80,5)</f>
        <v>43371</v>
      </c>
      <c r="E94" s="60"/>
      <c r="F94" s="60"/>
    </row>
    <row r="95" spans="1:6" x14ac:dyDescent="0.15">
      <c r="C95" s="61" t="s">
        <v>8</v>
      </c>
      <c r="D95" s="20" t="str">
        <f>IFERROR(VLOOKUP(A94,Course80,5,0),"")</f>
        <v>Manual Motor Controls</v>
      </c>
    </row>
    <row r="96" spans="1:6" x14ac:dyDescent="0.15">
      <c r="C96" s="61" t="s">
        <v>9</v>
      </c>
      <c r="D96" s="20" t="str">
        <f>IFERROR(VLOOKUP(A94,Course80,6,0),"")</f>
        <v>TEST: Single and Three Phase Motors</v>
      </c>
      <c r="E96" s="61" t="s">
        <v>11</v>
      </c>
      <c r="F96" s="62">
        <f>IFERROR(VLOOKUP(A94,Course80,8,0),"")</f>
        <v>1</v>
      </c>
    </row>
    <row r="97" spans="1:6" x14ac:dyDescent="0.15">
      <c r="C97" s="58" t="s">
        <v>129</v>
      </c>
      <c r="D97" s="59" t="str">
        <f>C81</f>
        <v>Week 5</v>
      </c>
      <c r="E97" s="60"/>
      <c r="F97" s="60"/>
    </row>
    <row r="98" spans="1:6" x14ac:dyDescent="0.15">
      <c r="C98" s="61" t="s">
        <v>10</v>
      </c>
      <c r="D98" s="20" t="str">
        <f>VLOOKUP(B81,WklyHmwk17,7)</f>
        <v>IMC Chpt 10, IMC Chpt 16, IMC Chpt 17</v>
      </c>
    </row>
    <row r="99" spans="1:6" x14ac:dyDescent="0.15">
      <c r="C99" s="61" t="s">
        <v>128</v>
      </c>
      <c r="D99" s="20" t="str">
        <f>VLOOKUP(B81,WklyJobs17,7)</f>
        <v>MMC Job 18, MMC Job 19, MMC Job 20</v>
      </c>
    </row>
    <row r="101" spans="1:6" x14ac:dyDescent="0.15">
      <c r="B101" s="20">
        <f>VLOOKUP(A102,Running80,4,0)</f>
        <v>6</v>
      </c>
      <c r="C101" s="56" t="str">
        <f>"Week "&amp;B101</f>
        <v>Week 6</v>
      </c>
    </row>
    <row r="102" spans="1:6" x14ac:dyDescent="0.15">
      <c r="A102" s="20">
        <f>A94+3</f>
        <v>37</v>
      </c>
      <c r="B102" s="20">
        <f>VLOOKUP(A102,Running80,2)</f>
        <v>25</v>
      </c>
      <c r="C102" s="58" t="str">
        <f>IF(ISNUMBER(B102),"Day "&amp;B102,"No School")</f>
        <v>Day 25</v>
      </c>
      <c r="D102" s="59">
        <f>VLOOKUP(A102,Running80,5)</f>
        <v>43374</v>
      </c>
      <c r="E102" s="60"/>
      <c r="F102" s="60"/>
    </row>
    <row r="103" spans="1:6" x14ac:dyDescent="0.15">
      <c r="C103" s="61" t="s">
        <v>8</v>
      </c>
      <c r="D103" s="20" t="str">
        <f>IFERROR(VLOOKUP(A102,Course80,5,0),"")</f>
        <v>Manual Motor Controls</v>
      </c>
    </row>
    <row r="104" spans="1:6" x14ac:dyDescent="0.15">
      <c r="C104" s="61" t="s">
        <v>9</v>
      </c>
      <c r="D104" s="20" t="str">
        <f>IFERROR(VLOOKUP(A102,Course80,6,0),"")</f>
        <v>Stop/Start of a 3P Motor, Motor Nameplate</v>
      </c>
      <c r="E104" s="61" t="s">
        <v>11</v>
      </c>
      <c r="F104" s="62">
        <f>IFERROR(VLOOKUP(A102,Course80,8,0),"")</f>
        <v>3</v>
      </c>
    </row>
    <row r="105" spans="1:6" x14ac:dyDescent="0.15">
      <c r="A105" s="20">
        <f>A102+1</f>
        <v>38</v>
      </c>
      <c r="B105" s="20">
        <f>VLOOKUP(A105,Running80,2)</f>
        <v>26</v>
      </c>
      <c r="C105" s="58" t="str">
        <f>IF(ISNUMBER(B105),"Day "&amp;B105,"No School")</f>
        <v>Day 26</v>
      </c>
      <c r="D105" s="59">
        <f>VLOOKUP(A105,Running80,5)</f>
        <v>43375</v>
      </c>
      <c r="E105" s="60"/>
      <c r="F105" s="60"/>
    </row>
    <row r="106" spans="1:6" x14ac:dyDescent="0.15">
      <c r="C106" s="61" t="s">
        <v>8</v>
      </c>
      <c r="D106" s="20" t="str">
        <f>IFERROR(VLOOKUP(A105,Course80,5,0),"")</f>
        <v>Manual Motor Controls</v>
      </c>
    </row>
    <row r="107" spans="1:6" x14ac:dyDescent="0.15">
      <c r="C107" s="61" t="s">
        <v>9</v>
      </c>
      <c r="D107" s="20" t="str">
        <f>IFERROR(VLOOKUP(A105,Course80,6,0),"")</f>
        <v>Stop/Start w/Overload of a 3P Motor, Motor Nameplate</v>
      </c>
      <c r="E107" s="61" t="s">
        <v>11</v>
      </c>
      <c r="F107" s="62">
        <f>IFERROR(VLOOKUP(A105,Course80,8,0),"")</f>
        <v>3</v>
      </c>
    </row>
    <row r="108" spans="1:6" x14ac:dyDescent="0.15">
      <c r="A108" s="20">
        <f>A105+1</f>
        <v>39</v>
      </c>
      <c r="B108" s="20">
        <f>VLOOKUP(A108,Running80,2)</f>
        <v>27</v>
      </c>
      <c r="C108" s="58" t="str">
        <f>IF(ISNUMBER(B108),"Day "&amp;B108,"No School")</f>
        <v>Day 27</v>
      </c>
      <c r="D108" s="59">
        <f>VLOOKUP(A108,Running80,5)</f>
        <v>43376</v>
      </c>
      <c r="E108" s="60"/>
      <c r="F108" s="60"/>
    </row>
    <row r="109" spans="1:6" x14ac:dyDescent="0.15">
      <c r="C109" s="61" t="s">
        <v>8</v>
      </c>
      <c r="D109" s="20" t="str">
        <f>IFERROR(VLOOKUP(A108,Course80,5,0),"")</f>
        <v>Manual Motor Controls</v>
      </c>
    </row>
    <row r="110" spans="1:6" x14ac:dyDescent="0.15">
      <c r="C110" s="61" t="s">
        <v>9</v>
      </c>
      <c r="D110" s="20" t="str">
        <f>IFERROR(VLOOKUP(A108,Course80,6,0),"")</f>
        <v>Stop/Stop/Jog with Overload of a 3P Motor, Motor Nameplate</v>
      </c>
      <c r="E110" s="61" t="s">
        <v>11</v>
      </c>
      <c r="F110" s="62">
        <f>IFERROR(VLOOKUP(A108,Course80,8,0),"")</f>
        <v>3</v>
      </c>
    </row>
    <row r="111" spans="1:6" x14ac:dyDescent="0.15">
      <c r="A111" s="20">
        <f>A108+1</f>
        <v>40</v>
      </c>
      <c r="B111" s="20">
        <f>VLOOKUP(A111,Running80,2)</f>
        <v>28</v>
      </c>
      <c r="C111" s="58" t="str">
        <f>IF(ISNUMBER(B111),"Day "&amp;B111,"No School")</f>
        <v>Day 28</v>
      </c>
      <c r="D111" s="59">
        <f>VLOOKUP(A111,Running80,5)</f>
        <v>43377</v>
      </c>
      <c r="E111" s="60"/>
      <c r="F111" s="60"/>
    </row>
    <row r="112" spans="1:6" x14ac:dyDescent="0.15">
      <c r="C112" s="61" t="s">
        <v>8</v>
      </c>
      <c r="D112" s="20" t="str">
        <f>IFERROR(VLOOKUP(A111,Course80,5,0),"")</f>
        <v>Manual Motor Controls</v>
      </c>
    </row>
    <row r="113" spans="1:6" x14ac:dyDescent="0.15">
      <c r="C113" s="61" t="s">
        <v>9</v>
      </c>
      <c r="D113" s="20" t="str">
        <f>IFERROR(VLOOKUP(A111,Course80,6,0),"")</f>
        <v>Forward/Reverse with Overload of a 3P Motor, Motor Nameplate</v>
      </c>
      <c r="E113" s="61" t="s">
        <v>11</v>
      </c>
      <c r="F113" s="62">
        <f>IFERROR(VLOOKUP(A111,Course80,8,0),"")</f>
        <v>3</v>
      </c>
    </row>
    <row r="114" spans="1:6" x14ac:dyDescent="0.15">
      <c r="A114" s="20">
        <f>A111+1</f>
        <v>41</v>
      </c>
      <c r="B114" s="20">
        <f>VLOOKUP(A114,Running80,2)</f>
        <v>29</v>
      </c>
      <c r="C114" s="58" t="str">
        <f>IF(ISNUMBER(B114),"Day "&amp;B114,"No School")</f>
        <v>Day 29</v>
      </c>
      <c r="D114" s="59">
        <f>VLOOKUP(A114,Running80,5)</f>
        <v>43378</v>
      </c>
      <c r="E114" s="60"/>
      <c r="F114" s="60"/>
    </row>
    <row r="115" spans="1:6" x14ac:dyDescent="0.15">
      <c r="C115" s="61" t="s">
        <v>8</v>
      </c>
      <c r="D115" s="20" t="str">
        <f>IFERROR(VLOOKUP(A114,Course80,5,0),"")</f>
        <v>Manual Motor Controls</v>
      </c>
    </row>
    <row r="116" spans="1:6" x14ac:dyDescent="0.15">
      <c r="C116" s="61" t="s">
        <v>9</v>
      </c>
      <c r="D116" s="20" t="str">
        <f>IFERROR(VLOOKUP(A114,Course80,6,0),"")</f>
        <v>TEST: Motor Nameplate and Three Phase Motors</v>
      </c>
      <c r="E116" s="61" t="s">
        <v>11</v>
      </c>
      <c r="F116" s="62">
        <f>IFERROR(VLOOKUP(A114,Course80,8,0),"")</f>
        <v>2</v>
      </c>
    </row>
    <row r="117" spans="1:6" x14ac:dyDescent="0.15">
      <c r="C117" s="58" t="s">
        <v>129</v>
      </c>
      <c r="D117" s="59" t="str">
        <f>C101</f>
        <v>Week 6</v>
      </c>
      <c r="E117" s="60"/>
      <c r="F117" s="60"/>
    </row>
    <row r="118" spans="1:6" x14ac:dyDescent="0.15">
      <c r="C118" s="61" t="s">
        <v>10</v>
      </c>
      <c r="D118" s="20" t="str">
        <f>VLOOKUP(B101,WklyHmwk17,7)</f>
        <v>IMC Chpt 4, IMC Chpt 7, IMC Chpt 29</v>
      </c>
    </row>
    <row r="119" spans="1:6" x14ac:dyDescent="0.15">
      <c r="C119" s="61" t="s">
        <v>128</v>
      </c>
      <c r="D119" s="20" t="str">
        <f>VLOOKUP(B101,WklyJobs17,7)</f>
        <v>MMC Job 21, MMC Job 22</v>
      </c>
    </row>
    <row r="121" spans="1:6" x14ac:dyDescent="0.15">
      <c r="B121" s="20">
        <f>VLOOKUP(A122,Running80,4,0)</f>
        <v>7</v>
      </c>
      <c r="C121" s="56" t="str">
        <f>"Week "&amp;B121</f>
        <v>Week 7</v>
      </c>
    </row>
    <row r="122" spans="1:6" x14ac:dyDescent="0.15">
      <c r="A122" s="20">
        <f>A114+3</f>
        <v>44</v>
      </c>
      <c r="B122" s="20">
        <f>VLOOKUP(A122,Running80,2)</f>
        <v>30</v>
      </c>
      <c r="C122" s="58" t="str">
        <f>IF(ISNUMBER(B122),"Day "&amp;B122,"No School")</f>
        <v>Day 30</v>
      </c>
      <c r="D122" s="59">
        <f>VLOOKUP(A122,Running80,5)</f>
        <v>43381</v>
      </c>
      <c r="E122" s="60"/>
      <c r="F122" s="60"/>
    </row>
    <row r="123" spans="1:6" x14ac:dyDescent="0.15">
      <c r="C123" s="61" t="s">
        <v>8</v>
      </c>
      <c r="D123" s="20" t="str">
        <f>IFERROR(VLOOKUP(A122,Course80,5,0),"")</f>
        <v>Manual Motor Controls</v>
      </c>
    </row>
    <row r="124" spans="1:6" x14ac:dyDescent="0.15">
      <c r="C124" s="61" t="s">
        <v>9</v>
      </c>
      <c r="D124" s="20" t="str">
        <f>IFERROR(VLOOKUP(A122,Course80,6,0),"")</f>
        <v>Forward/Reverse/Jog with Overload of a 3P Motor</v>
      </c>
      <c r="E124" s="61" t="s">
        <v>11</v>
      </c>
      <c r="F124" s="62">
        <f>IFERROR(VLOOKUP(A122,Course80,8,0),"")</f>
        <v>3</v>
      </c>
    </row>
    <row r="125" spans="1:6" x14ac:dyDescent="0.15">
      <c r="A125" s="20">
        <f>A122+1</f>
        <v>45</v>
      </c>
      <c r="B125" s="20">
        <f>VLOOKUP(A125,Running80,2)</f>
        <v>31</v>
      </c>
      <c r="C125" s="58" t="str">
        <f>IF(ISNUMBER(B125),"Day "&amp;B125,"No School")</f>
        <v>Day 31</v>
      </c>
      <c r="D125" s="59">
        <f>VLOOKUP(A125,Running80,5)</f>
        <v>43382</v>
      </c>
      <c r="E125" s="60"/>
      <c r="F125" s="60"/>
    </row>
    <row r="126" spans="1:6" x14ac:dyDescent="0.15">
      <c r="C126" s="61" t="s">
        <v>8</v>
      </c>
      <c r="D126" s="20" t="str">
        <f>IFERROR(VLOOKUP(A125,Course80,5,0),"")</f>
        <v>Manual Motor Controls</v>
      </c>
    </row>
    <row r="127" spans="1:6" x14ac:dyDescent="0.15">
      <c r="C127" s="61" t="s">
        <v>9</v>
      </c>
      <c r="D127" s="20" t="str">
        <f>IFERROR(VLOOKUP(A125,Course80,6,0),"")</f>
        <v>On-Delay Timer</v>
      </c>
      <c r="E127" s="61" t="s">
        <v>11</v>
      </c>
      <c r="F127" s="62">
        <f>IFERROR(VLOOKUP(A125,Course80,8,0),"")</f>
        <v>2</v>
      </c>
    </row>
    <row r="128" spans="1:6" x14ac:dyDescent="0.15">
      <c r="A128" s="20">
        <f>A125+1</f>
        <v>46</v>
      </c>
      <c r="B128" s="20">
        <f>VLOOKUP(A128,Running80,2)</f>
        <v>32</v>
      </c>
      <c r="C128" s="58" t="str">
        <f>IF(ISNUMBER(B128),"Day "&amp;B128,"No School")</f>
        <v>Day 32</v>
      </c>
      <c r="D128" s="59">
        <f>VLOOKUP(A128,Running80,5)</f>
        <v>43383</v>
      </c>
      <c r="E128" s="60"/>
      <c r="F128" s="60"/>
    </row>
    <row r="129" spans="1:6" x14ac:dyDescent="0.15">
      <c r="C129" s="61" t="s">
        <v>8</v>
      </c>
      <c r="D129" s="20" t="str">
        <f>IFERROR(VLOOKUP(A128,Course80,5,0),"")</f>
        <v>Manual Motor Controls</v>
      </c>
    </row>
    <row r="130" spans="1:6" x14ac:dyDescent="0.15">
      <c r="C130" s="61" t="s">
        <v>9</v>
      </c>
      <c r="D130" s="20" t="str">
        <f>IFERROR(VLOOKUP(A128,Course80,6,0),"")</f>
        <v>Off-Delay Timer</v>
      </c>
      <c r="E130" s="61" t="s">
        <v>11</v>
      </c>
      <c r="F130" s="62">
        <f>IFERROR(VLOOKUP(A128,Course80,8,0),"")</f>
        <v>2</v>
      </c>
    </row>
    <row r="131" spans="1:6" x14ac:dyDescent="0.15">
      <c r="A131" s="20">
        <f>A128+1</f>
        <v>47</v>
      </c>
      <c r="B131" s="20">
        <f>VLOOKUP(A131,Running80,2)</f>
        <v>33</v>
      </c>
      <c r="C131" s="58" t="str">
        <f>IF(ISNUMBER(B131),"Day "&amp;B131,"No School")</f>
        <v>Day 33</v>
      </c>
      <c r="D131" s="59">
        <f>VLOOKUP(A131,Running80,5)</f>
        <v>43384</v>
      </c>
      <c r="E131" s="60"/>
      <c r="F131" s="60"/>
    </row>
    <row r="132" spans="1:6" x14ac:dyDescent="0.15">
      <c r="C132" s="61" t="s">
        <v>8</v>
      </c>
      <c r="D132" s="20" t="str">
        <f>IFERROR(VLOOKUP(A131,Course80,5,0),"")</f>
        <v>Manual Motor Controls</v>
      </c>
    </row>
    <row r="133" spans="1:6" x14ac:dyDescent="0.15">
      <c r="C133" s="61" t="s">
        <v>9</v>
      </c>
      <c r="D133" s="20" t="str">
        <f>IFERROR(VLOOKUP(A131,Course80,6,0),"")</f>
        <v>Time Delay Circuits</v>
      </c>
      <c r="E133" s="61" t="s">
        <v>11</v>
      </c>
      <c r="F133" s="62">
        <f>IFERROR(VLOOKUP(A131,Course80,8,0),"")</f>
        <v>2</v>
      </c>
    </row>
    <row r="134" spans="1:6" x14ac:dyDescent="0.15">
      <c r="A134" s="20">
        <f>A131+1</f>
        <v>48</v>
      </c>
      <c r="B134" s="20">
        <f>VLOOKUP(A134,Running80,2)</f>
        <v>34</v>
      </c>
      <c r="C134" s="58" t="str">
        <f>IF(ISNUMBER(B134),"Day "&amp;B134,"No School")</f>
        <v>Day 34</v>
      </c>
      <c r="D134" s="59">
        <f>VLOOKUP(A134,Running80,5)</f>
        <v>43385</v>
      </c>
      <c r="E134" s="60"/>
      <c r="F134" s="60"/>
    </row>
    <row r="135" spans="1:6" x14ac:dyDescent="0.15">
      <c r="C135" s="61" t="s">
        <v>8</v>
      </c>
      <c r="D135" s="20" t="str">
        <f>IFERROR(VLOOKUP(A134,Course80,5,0),"")</f>
        <v>Manual Motor Controls</v>
      </c>
    </row>
    <row r="136" spans="1:6" x14ac:dyDescent="0.15">
      <c r="C136" s="61" t="s">
        <v>9</v>
      </c>
      <c r="D136" s="20" t="str">
        <f>IFERROR(VLOOKUP(A134,Course80,6,0),"")</f>
        <v>TEST: Three Phase Motors and Motor Starters</v>
      </c>
      <c r="E136" s="61" t="s">
        <v>11</v>
      </c>
      <c r="F136" s="62">
        <f>IFERROR(VLOOKUP(A134,Course80,8,0),"")</f>
        <v>2</v>
      </c>
    </row>
    <row r="137" spans="1:6" x14ac:dyDescent="0.15">
      <c r="C137" s="58" t="s">
        <v>129</v>
      </c>
      <c r="D137" s="59" t="str">
        <f>C121</f>
        <v>Week 7</v>
      </c>
      <c r="E137" s="60"/>
      <c r="F137" s="60"/>
    </row>
    <row r="138" spans="1:6" x14ac:dyDescent="0.15">
      <c r="C138" s="61" t="s">
        <v>10</v>
      </c>
      <c r="D138" s="20" t="str">
        <f>VLOOKUP(B121,WklyHmwk17,7)</f>
        <v/>
      </c>
    </row>
    <row r="139" spans="1:6" x14ac:dyDescent="0.15">
      <c r="C139" s="61" t="s">
        <v>128</v>
      </c>
      <c r="D139" s="20" t="str">
        <f>VLOOKUP(B121,WklyJobs17,7)</f>
        <v>MMC Job 23, MMC Job 24, MMC Job 25</v>
      </c>
    </row>
    <row r="141" spans="1:6" x14ac:dyDescent="0.15">
      <c r="B141" s="20">
        <f>VLOOKUP(A142,Running80,4,0)</f>
        <v>8</v>
      </c>
      <c r="C141" s="56" t="str">
        <f>"Week "&amp;B141</f>
        <v>Week 8</v>
      </c>
    </row>
    <row r="142" spans="1:6" x14ac:dyDescent="0.15">
      <c r="A142" s="20">
        <f>A134+3</f>
        <v>51</v>
      </c>
      <c r="B142" s="20">
        <f>VLOOKUP(A142,Running80,2)</f>
        <v>35</v>
      </c>
      <c r="C142" s="58" t="str">
        <f>IF(ISNUMBER(B142),"Day "&amp;B142,"No School")</f>
        <v>Day 35</v>
      </c>
      <c r="D142" s="59">
        <f>VLOOKUP(A142,Running80,5)</f>
        <v>43388</v>
      </c>
      <c r="E142" s="60"/>
      <c r="F142" s="60"/>
    </row>
    <row r="143" spans="1:6" x14ac:dyDescent="0.15">
      <c r="C143" s="61" t="s">
        <v>8</v>
      </c>
      <c r="D143" s="20" t="str">
        <f>IFERROR(VLOOKUP(A142,Course80,5,0),"")</f>
        <v>Manual Motor Controls</v>
      </c>
    </row>
    <row r="144" spans="1:6" x14ac:dyDescent="0.15">
      <c r="C144" s="61" t="s">
        <v>9</v>
      </c>
      <c r="D144" s="20" t="str">
        <f>IFERROR(VLOOKUP(A142,Course80,6,0),"")</f>
        <v>Final MMC Project</v>
      </c>
      <c r="E144" s="61" t="s">
        <v>11</v>
      </c>
      <c r="F144" s="62">
        <f>IFERROR(VLOOKUP(A142,Course80,8,0),"")</f>
        <v>2</v>
      </c>
    </row>
    <row r="145" spans="1:6" x14ac:dyDescent="0.15">
      <c r="A145" s="20">
        <f>A142+1</f>
        <v>52</v>
      </c>
      <c r="B145" s="20">
        <f>VLOOKUP(A145,Running80,2)</f>
        <v>36</v>
      </c>
      <c r="C145" s="58" t="str">
        <f>IF(ISNUMBER(B145),"Day "&amp;B145,"No School")</f>
        <v>Day 36</v>
      </c>
      <c r="D145" s="59">
        <f>VLOOKUP(A145,Running80,5)</f>
        <v>43389</v>
      </c>
      <c r="E145" s="60"/>
      <c r="F145" s="60"/>
    </row>
    <row r="146" spans="1:6" x14ac:dyDescent="0.15">
      <c r="C146" s="61" t="s">
        <v>8</v>
      </c>
      <c r="D146" s="20" t="str">
        <f>IFERROR(VLOOKUP(A145,Course80,5,0),"")</f>
        <v>Manual Motor Controls</v>
      </c>
    </row>
    <row r="147" spans="1:6" x14ac:dyDescent="0.15">
      <c r="C147" s="61" t="s">
        <v>9</v>
      </c>
      <c r="D147" s="20" t="str">
        <f>IFERROR(VLOOKUP(A145,Course80,6,0),"")</f>
        <v>Final MMC Project</v>
      </c>
      <c r="E147" s="61" t="s">
        <v>11</v>
      </c>
      <c r="F147" s="62">
        <f>IFERROR(VLOOKUP(A145,Course80,8,0),"")</f>
        <v>2</v>
      </c>
    </row>
    <row r="148" spans="1:6" x14ac:dyDescent="0.15">
      <c r="A148" s="20">
        <f>A145+1</f>
        <v>53</v>
      </c>
      <c r="B148" s="20">
        <f>VLOOKUP(A148,Running80,2)</f>
        <v>37</v>
      </c>
      <c r="C148" s="58" t="str">
        <f>IF(ISNUMBER(B148),"Day "&amp;B148,"No School")</f>
        <v>Day 37</v>
      </c>
      <c r="D148" s="59">
        <f>VLOOKUP(A148,Running80,5)</f>
        <v>43390</v>
      </c>
      <c r="E148" s="60"/>
      <c r="F148" s="60"/>
    </row>
    <row r="149" spans="1:6" x14ac:dyDescent="0.15">
      <c r="C149" s="61" t="s">
        <v>8</v>
      </c>
      <c r="D149" s="20" t="str">
        <f>IFERROR(VLOOKUP(A148,Course80,5,0),"")</f>
        <v>Manual Motor Controls</v>
      </c>
    </row>
    <row r="150" spans="1:6" x14ac:dyDescent="0.15">
      <c r="C150" s="61" t="s">
        <v>9</v>
      </c>
      <c r="D150" s="20" t="str">
        <f>IFERROR(VLOOKUP(A148,Course80,6,0),"")</f>
        <v>Final MMC Project</v>
      </c>
      <c r="E150" s="61" t="s">
        <v>11</v>
      </c>
      <c r="F150" s="62">
        <f>IFERROR(VLOOKUP(A148,Course80,8,0),"")</f>
        <v>2</v>
      </c>
    </row>
    <row r="151" spans="1:6" x14ac:dyDescent="0.15">
      <c r="A151" s="20">
        <f>A148+1</f>
        <v>54</v>
      </c>
      <c r="B151" s="20">
        <f>VLOOKUP(A151,Running80,2)</f>
        <v>38</v>
      </c>
      <c r="C151" s="58" t="str">
        <f>IF(ISNUMBER(B151),"Day "&amp;B151,"No School")</f>
        <v>Day 38</v>
      </c>
      <c r="D151" s="59">
        <f>VLOOKUP(A151,Running80,5)</f>
        <v>43391</v>
      </c>
      <c r="E151" s="60"/>
      <c r="F151" s="60"/>
    </row>
    <row r="152" spans="1:6" x14ac:dyDescent="0.15">
      <c r="C152" s="61" t="s">
        <v>8</v>
      </c>
      <c r="D152" s="20" t="str">
        <f>IFERROR(VLOOKUP(A151,Course80,5,0),"")</f>
        <v>Manual Motor Controls</v>
      </c>
    </row>
    <row r="153" spans="1:6" x14ac:dyDescent="0.15">
      <c r="C153" s="61" t="s">
        <v>9</v>
      </c>
      <c r="D153" s="20" t="str">
        <f>IFERROR(VLOOKUP(A151,Course80,6,0),"")</f>
        <v>MID-TERM: Manual Motor Controls</v>
      </c>
      <c r="E153" s="61" t="s">
        <v>11</v>
      </c>
      <c r="F153" s="62">
        <f>IFERROR(VLOOKUP(A151,Course80,8,0),"")</f>
        <v>2</v>
      </c>
    </row>
    <row r="154" spans="1:6" x14ac:dyDescent="0.15">
      <c r="A154" s="20">
        <f>A151+1</f>
        <v>55</v>
      </c>
      <c r="B154" s="20">
        <f>VLOOKUP(A154,Running80,2)</f>
        <v>39</v>
      </c>
      <c r="C154" s="58" t="str">
        <f>IF(ISNUMBER(B154),"Day "&amp;B154,"No School")</f>
        <v>Day 39</v>
      </c>
      <c r="D154" s="59">
        <f>VLOOKUP(A154,Running80,5)</f>
        <v>43392</v>
      </c>
      <c r="E154" s="60"/>
      <c r="F154" s="60"/>
    </row>
    <row r="155" spans="1:6" x14ac:dyDescent="0.15">
      <c r="C155" s="61" t="s">
        <v>8</v>
      </c>
      <c r="D155" s="20" t="str">
        <f>IFERROR(VLOOKUP(A154,Course80,5,0),"")</f>
        <v>Intro to PLC</v>
      </c>
    </row>
    <row r="156" spans="1:6" x14ac:dyDescent="0.15">
      <c r="C156" s="61" t="s">
        <v>9</v>
      </c>
      <c r="D156" s="20" t="str">
        <f>IFERROR(VLOOKUP(A154,Course80,6,0),"")</f>
        <v>Intro to PLCs</v>
      </c>
      <c r="E156" s="61" t="s">
        <v>11</v>
      </c>
      <c r="F156" s="62">
        <f>IFERROR(VLOOKUP(A154,Course80,8,0),"")</f>
        <v>4</v>
      </c>
    </row>
    <row r="157" spans="1:6" x14ac:dyDescent="0.15">
      <c r="C157" s="58" t="s">
        <v>129</v>
      </c>
      <c r="D157" s="59" t="str">
        <f>C141</f>
        <v>Week 8</v>
      </c>
      <c r="E157" s="60"/>
      <c r="F157" s="60"/>
    </row>
    <row r="158" spans="1:6" x14ac:dyDescent="0.15">
      <c r="C158" s="61" t="s">
        <v>10</v>
      </c>
      <c r="D158" s="20" t="str">
        <f>VLOOKUP(B141,WklyHmwk17,7)</f>
        <v>HOP Chpt 1</v>
      </c>
    </row>
    <row r="159" spans="1:6" x14ac:dyDescent="0.15">
      <c r="C159" s="61" t="s">
        <v>128</v>
      </c>
      <c r="D159" s="20" t="str">
        <f>VLOOKUP(B141,WklyJobs17,7)</f>
        <v>MMC Job 26, MMC Job 27</v>
      </c>
    </row>
    <row r="161" spans="1:6" x14ac:dyDescent="0.15">
      <c r="B161" s="20">
        <f>VLOOKUP(A162,Running80,4,0)</f>
        <v>9</v>
      </c>
      <c r="C161" s="56" t="str">
        <f>"Week "&amp;B161</f>
        <v>Week 9</v>
      </c>
    </row>
    <row r="162" spans="1:6" x14ac:dyDescent="0.15">
      <c r="A162" s="20">
        <f>A154+3</f>
        <v>58</v>
      </c>
      <c r="B162" s="20">
        <f>VLOOKUP(A162,Running80,2)</f>
        <v>40</v>
      </c>
      <c r="C162" s="58" t="str">
        <f>IF(ISNUMBER(B162),"Day "&amp;B162,"No School")</f>
        <v>Day 40</v>
      </c>
      <c r="D162" s="59">
        <f>VLOOKUP(A162,Running80,5)</f>
        <v>43395</v>
      </c>
      <c r="E162" s="60"/>
      <c r="F162" s="60"/>
    </row>
    <row r="163" spans="1:6" x14ac:dyDescent="0.15">
      <c r="C163" s="61" t="s">
        <v>8</v>
      </c>
      <c r="D163" s="20" t="str">
        <f>IFERROR(VLOOKUP(A162,Course80,5,0),"")</f>
        <v>Intro to PLC</v>
      </c>
    </row>
    <row r="164" spans="1:6" x14ac:dyDescent="0.15">
      <c r="C164" s="61" t="s">
        <v>9</v>
      </c>
      <c r="D164" s="20" t="str">
        <f>IFERROR(VLOOKUP(A162,Course80,6,0),"")</f>
        <v>PLC Components and Scan Cycle</v>
      </c>
      <c r="E164" s="61" t="s">
        <v>11</v>
      </c>
      <c r="F164" s="62">
        <f>IFERROR(VLOOKUP(A162,Course80,8,0),"")</f>
        <v>4</v>
      </c>
    </row>
    <row r="165" spans="1:6" x14ac:dyDescent="0.15">
      <c r="A165" s="20">
        <f>A162+1</f>
        <v>59</v>
      </c>
      <c r="B165" s="20">
        <f>VLOOKUP(A165,Running80,2)</f>
        <v>41</v>
      </c>
      <c r="C165" s="58" t="str">
        <f>IF(ISNUMBER(B165),"Day "&amp;B165,"No School")</f>
        <v>Day 41</v>
      </c>
      <c r="D165" s="59">
        <f>VLOOKUP(A165,Running80,5)</f>
        <v>43396</v>
      </c>
      <c r="E165" s="60"/>
      <c r="F165" s="60"/>
    </row>
    <row r="166" spans="1:6" x14ac:dyDescent="0.15">
      <c r="C166" s="61" t="s">
        <v>8</v>
      </c>
      <c r="D166" s="20" t="str">
        <f>IFERROR(VLOOKUP(A165,Course80,5,0),"")</f>
        <v>Intro to PLC</v>
      </c>
    </row>
    <row r="167" spans="1:6" x14ac:dyDescent="0.15">
      <c r="C167" s="61" t="s">
        <v>9</v>
      </c>
      <c r="D167" s="20" t="str">
        <f>IFERROR(VLOOKUP(A165,Course80,6,0),"")</f>
        <v>Input and Output Tables</v>
      </c>
      <c r="E167" s="61" t="s">
        <v>11</v>
      </c>
      <c r="F167" s="62">
        <f>IFERROR(VLOOKUP(A165,Course80,8,0),"")</f>
        <v>4</v>
      </c>
    </row>
    <row r="168" spans="1:6" x14ac:dyDescent="0.15">
      <c r="A168" s="20">
        <f>A165+1</f>
        <v>60</v>
      </c>
      <c r="B168" s="20">
        <f>VLOOKUP(A168,Running80,2)</f>
        <v>42</v>
      </c>
      <c r="C168" s="58" t="str">
        <f>IF(ISNUMBER(B168),"Day "&amp;B168,"No School")</f>
        <v>Day 42</v>
      </c>
      <c r="D168" s="59">
        <f>VLOOKUP(A168,Running80,5)</f>
        <v>43397</v>
      </c>
      <c r="E168" s="60"/>
      <c r="F168" s="60"/>
    </row>
    <row r="169" spans="1:6" x14ac:dyDescent="0.15">
      <c r="C169" s="61" t="s">
        <v>8</v>
      </c>
      <c r="D169" s="20" t="str">
        <f>IFERROR(VLOOKUP(A168,Course80,5,0),"")</f>
        <v>Intro to PLC</v>
      </c>
    </row>
    <row r="170" spans="1:6" x14ac:dyDescent="0.15">
      <c r="C170" s="61" t="s">
        <v>9</v>
      </c>
      <c r="D170" s="20" t="str">
        <f>IFERROR(VLOOKUP(A168,Course80,6,0),"")</f>
        <v>Labels and Descriptions</v>
      </c>
      <c r="E170" s="61" t="s">
        <v>11</v>
      </c>
      <c r="F170" s="62">
        <f>IFERROR(VLOOKUP(A168,Course80,8,0),"")</f>
        <v>4</v>
      </c>
    </row>
    <row r="171" spans="1:6" x14ac:dyDescent="0.15">
      <c r="A171" s="20">
        <f>A168+1</f>
        <v>61</v>
      </c>
      <c r="B171" s="20">
        <f>VLOOKUP(A171,Running80,2)</f>
        <v>43</v>
      </c>
      <c r="C171" s="58" t="str">
        <f>IF(ISNUMBER(B171),"Day "&amp;B171,"No School")</f>
        <v>Day 43</v>
      </c>
      <c r="D171" s="59">
        <f>VLOOKUP(A171,Running80,5)</f>
        <v>43398</v>
      </c>
      <c r="E171" s="60"/>
      <c r="F171" s="60"/>
    </row>
    <row r="172" spans="1:6" x14ac:dyDescent="0.15">
      <c r="C172" s="61" t="s">
        <v>8</v>
      </c>
      <c r="D172" s="20" t="str">
        <f>IFERROR(VLOOKUP(A171,Course80,5,0),"")</f>
        <v>Intro to PLC</v>
      </c>
    </row>
    <row r="173" spans="1:6" x14ac:dyDescent="0.15">
      <c r="C173" s="61" t="s">
        <v>9</v>
      </c>
      <c r="D173" s="20" t="str">
        <f>IFERROR(VLOOKUP(A171,Course80,6,0),"")</f>
        <v>TEST: PLC Basics</v>
      </c>
      <c r="E173" s="61" t="s">
        <v>11</v>
      </c>
      <c r="F173" s="62">
        <f>IFERROR(VLOOKUP(A171,Course80,8,0),"")</f>
        <v>4</v>
      </c>
    </row>
    <row r="174" spans="1:6" x14ac:dyDescent="0.15">
      <c r="A174" s="20">
        <f>A171+1</f>
        <v>62</v>
      </c>
      <c r="B174" s="20">
        <f>VLOOKUP(A174,Running80,2)</f>
        <v>44</v>
      </c>
      <c r="C174" s="58" t="str">
        <f>IF(ISNUMBER(B174),"Day "&amp;B174,"No School")</f>
        <v>Day 44</v>
      </c>
      <c r="D174" s="59">
        <f>VLOOKUP(A174,Running80,5)</f>
        <v>43399</v>
      </c>
      <c r="E174" s="60"/>
      <c r="F174" s="60"/>
    </row>
    <row r="175" spans="1:6" x14ac:dyDescent="0.15">
      <c r="C175" s="61" t="s">
        <v>8</v>
      </c>
      <c r="D175" s="20" t="str">
        <f>IFERROR(VLOOKUP(A174,Course80,5,0),"")</f>
        <v>Intro to PLC</v>
      </c>
    </row>
    <row r="176" spans="1:6" x14ac:dyDescent="0.15">
      <c r="C176" s="61" t="s">
        <v>9</v>
      </c>
      <c r="D176" s="20" t="str">
        <f>IFERROR(VLOOKUP(A174,Course80,6,0),"")</f>
        <v>Internal Tables</v>
      </c>
      <c r="E176" s="61" t="s">
        <v>11</v>
      </c>
      <c r="F176" s="62">
        <f>IFERROR(VLOOKUP(A174,Course80,8,0),"")</f>
        <v>4</v>
      </c>
    </row>
    <row r="177" spans="1:6" x14ac:dyDescent="0.15">
      <c r="C177" s="58" t="s">
        <v>129</v>
      </c>
      <c r="D177" s="59" t="str">
        <f>C161</f>
        <v>Week 9</v>
      </c>
      <c r="E177" s="60"/>
      <c r="F177" s="60"/>
    </row>
    <row r="178" spans="1:6" x14ac:dyDescent="0.15">
      <c r="C178" s="61" t="s">
        <v>10</v>
      </c>
      <c r="D178" s="20" t="str">
        <f>VLOOKUP(B161,WklyHmwk17,7)</f>
        <v/>
      </c>
    </row>
    <row r="179" spans="1:6" x14ac:dyDescent="0.15">
      <c r="C179" s="61" t="s">
        <v>128</v>
      </c>
      <c r="D179" s="20" t="str">
        <f>VLOOKUP(B161,WklyJobs17,7)</f>
        <v>I2P Job 01, I2P Job 02, I2P Job 03, I2P Job 04</v>
      </c>
    </row>
    <row r="181" spans="1:6" x14ac:dyDescent="0.15">
      <c r="B181" s="20">
        <f>VLOOKUP(A182,Running80,4,0)</f>
        <v>10</v>
      </c>
      <c r="C181" s="56" t="str">
        <f>"Week "&amp;B181</f>
        <v>Week 10</v>
      </c>
    </row>
    <row r="182" spans="1:6" x14ac:dyDescent="0.15">
      <c r="A182" s="20">
        <f>A174+3</f>
        <v>65</v>
      </c>
      <c r="B182" s="20">
        <f>VLOOKUP(A182,Running80,2)</f>
        <v>45</v>
      </c>
      <c r="C182" s="58" t="str">
        <f>IF(ISNUMBER(B182),"Day "&amp;B182,"No School")</f>
        <v>Day 45</v>
      </c>
      <c r="D182" s="59">
        <f>VLOOKUP(A182,Running80,5)</f>
        <v>43402</v>
      </c>
      <c r="E182" s="60"/>
      <c r="F182" s="60"/>
    </row>
    <row r="183" spans="1:6" x14ac:dyDescent="0.15">
      <c r="C183" s="61" t="s">
        <v>8</v>
      </c>
      <c r="D183" s="20" t="str">
        <f>IFERROR(VLOOKUP(A182,Course80,5,0),"")</f>
        <v>Intro to PLC</v>
      </c>
    </row>
    <row r="184" spans="1:6" x14ac:dyDescent="0.15">
      <c r="C184" s="61" t="s">
        <v>9</v>
      </c>
      <c r="D184" s="20" t="str">
        <f>IFERROR(VLOOKUP(A182,Course80,6,0),"")</f>
        <v>Binary Number System</v>
      </c>
      <c r="E184" s="61" t="s">
        <v>11</v>
      </c>
      <c r="F184" s="62">
        <f>IFERROR(VLOOKUP(A182,Course80,8,0),"")</f>
        <v>4</v>
      </c>
    </row>
    <row r="185" spans="1:6" x14ac:dyDescent="0.15">
      <c r="A185" s="20">
        <f>A182+1</f>
        <v>66</v>
      </c>
      <c r="B185" s="20">
        <f>VLOOKUP(A185,Running80,2)</f>
        <v>46</v>
      </c>
      <c r="C185" s="58" t="str">
        <f>IF(ISNUMBER(B185),"Day "&amp;B185,"No School")</f>
        <v>Day 46</v>
      </c>
      <c r="D185" s="59">
        <f>VLOOKUP(A185,Running80,5)</f>
        <v>43403</v>
      </c>
      <c r="E185" s="60"/>
      <c r="F185" s="60"/>
    </row>
    <row r="186" spans="1:6" x14ac:dyDescent="0.15">
      <c r="C186" s="61" t="s">
        <v>8</v>
      </c>
      <c r="D186" s="20" t="str">
        <f>IFERROR(VLOOKUP(A185,Course80,5,0),"")</f>
        <v>Intro to PLC</v>
      </c>
    </row>
    <row r="187" spans="1:6" x14ac:dyDescent="0.15">
      <c r="C187" s="61" t="s">
        <v>9</v>
      </c>
      <c r="D187" s="20" t="str">
        <f>IFERROR(VLOOKUP(A185,Course80,6,0),"")</f>
        <v>Basic Motor Control</v>
      </c>
      <c r="E187" s="61" t="s">
        <v>11</v>
      </c>
      <c r="F187" s="62">
        <f>IFERROR(VLOOKUP(A185,Course80,8,0),"")</f>
        <v>4</v>
      </c>
    </row>
    <row r="188" spans="1:6" x14ac:dyDescent="0.15">
      <c r="A188" s="20">
        <f>A185+1</f>
        <v>67</v>
      </c>
      <c r="B188" s="20">
        <f>VLOOKUP(A188,Running80,2)</f>
        <v>47</v>
      </c>
      <c r="C188" s="58" t="str">
        <f>IF(ISNUMBER(B188),"Day "&amp;B188,"No School")</f>
        <v>Day 47</v>
      </c>
      <c r="D188" s="59">
        <f>VLOOKUP(A188,Running80,5)</f>
        <v>43404</v>
      </c>
      <c r="E188" s="60"/>
      <c r="F188" s="60"/>
    </row>
    <row r="189" spans="1:6" x14ac:dyDescent="0.15">
      <c r="C189" s="61" t="s">
        <v>8</v>
      </c>
      <c r="D189" s="20" t="str">
        <f>IFERROR(VLOOKUP(A188,Course80,5,0),"")</f>
        <v>Intro to PLC</v>
      </c>
    </row>
    <row r="190" spans="1:6" x14ac:dyDescent="0.15">
      <c r="C190" s="61" t="s">
        <v>9</v>
      </c>
      <c r="D190" s="20" t="str">
        <f>IFERROR(VLOOKUP(A188,Course80,6,0),"")</f>
        <v>Binary Number System</v>
      </c>
      <c r="E190" s="61" t="s">
        <v>11</v>
      </c>
      <c r="F190" s="62">
        <f>IFERROR(VLOOKUP(A188,Course80,8,0),"")</f>
        <v>4</v>
      </c>
    </row>
    <row r="191" spans="1:6" x14ac:dyDescent="0.15">
      <c r="A191" s="20">
        <f>A188+1</f>
        <v>68</v>
      </c>
      <c r="B191" s="20">
        <f>VLOOKUP(A191,Running80,2)</f>
        <v>48</v>
      </c>
      <c r="C191" s="58" t="str">
        <f>IF(ISNUMBER(B191),"Day "&amp;B191,"No School")</f>
        <v>Day 48</v>
      </c>
      <c r="D191" s="59">
        <f>VLOOKUP(A191,Running80,5)</f>
        <v>43405</v>
      </c>
      <c r="E191" s="60"/>
      <c r="F191" s="60"/>
    </row>
    <row r="192" spans="1:6" x14ac:dyDescent="0.15">
      <c r="C192" s="61" t="s">
        <v>8</v>
      </c>
      <c r="D192" s="20" t="str">
        <f>IFERROR(VLOOKUP(A191,Course80,5,0),"")</f>
        <v>Intro to PLC</v>
      </c>
    </row>
    <row r="193" spans="1:6" x14ac:dyDescent="0.15">
      <c r="C193" s="61" t="s">
        <v>9</v>
      </c>
      <c r="D193" s="20" t="str">
        <f>IFERROR(VLOOKUP(A191,Course80,6,0),"")</f>
        <v>Basic Motor Control</v>
      </c>
      <c r="E193" s="61" t="s">
        <v>11</v>
      </c>
      <c r="F193" s="62">
        <f>IFERROR(VLOOKUP(A191,Course80,8,0),"")</f>
        <v>4</v>
      </c>
    </row>
    <row r="194" spans="1:6" x14ac:dyDescent="0.15">
      <c r="A194" s="20">
        <f>A191+1</f>
        <v>69</v>
      </c>
      <c r="B194" s="20">
        <f>VLOOKUP(A194,Running80,2)</f>
        <v>49</v>
      </c>
      <c r="C194" s="58" t="str">
        <f>IF(ISNUMBER(B194),"Day "&amp;B194,"No School")</f>
        <v>Day 49</v>
      </c>
      <c r="D194" s="59">
        <f>VLOOKUP(A194,Running80,5)</f>
        <v>43406</v>
      </c>
      <c r="E194" s="60"/>
      <c r="F194" s="60"/>
    </row>
    <row r="195" spans="1:6" x14ac:dyDescent="0.15">
      <c r="C195" s="61" t="s">
        <v>8</v>
      </c>
      <c r="D195" s="20" t="str">
        <f>IFERROR(VLOOKUP(A194,Course80,5,0),"")</f>
        <v>Intro to PLC</v>
      </c>
    </row>
    <row r="196" spans="1:6" x14ac:dyDescent="0.15">
      <c r="C196" s="61" t="s">
        <v>9</v>
      </c>
      <c r="D196" s="20" t="str">
        <f>IFERROR(VLOOKUP(A194,Course80,6,0),"")</f>
        <v>TEST: Numbers and Number Conversion</v>
      </c>
      <c r="E196" s="61" t="s">
        <v>11</v>
      </c>
      <c r="F196" s="62">
        <f>IFERROR(VLOOKUP(A194,Course80,8,0),"")</f>
        <v>4</v>
      </c>
    </row>
    <row r="197" spans="1:6" x14ac:dyDescent="0.15">
      <c r="C197" s="58" t="s">
        <v>129</v>
      </c>
      <c r="D197" s="59" t="str">
        <f>C181</f>
        <v>Week 10</v>
      </c>
      <c r="E197" s="60"/>
      <c r="F197" s="60"/>
    </row>
    <row r="198" spans="1:6" x14ac:dyDescent="0.15">
      <c r="C198" s="61" t="s">
        <v>10</v>
      </c>
      <c r="D198" s="20" t="str">
        <f>VLOOKUP(B181,WklyHmwk17,7)</f>
        <v>HOP Chpt 2</v>
      </c>
    </row>
    <row r="199" spans="1:6" x14ac:dyDescent="0.15">
      <c r="C199" s="61" t="s">
        <v>128</v>
      </c>
      <c r="D199" s="20" t="str">
        <f>VLOOKUP(B181,WklyJobs17,7)</f>
        <v>I2P Job 05, I2P Job 06, I2P Job 07</v>
      </c>
    </row>
    <row r="201" spans="1:6" x14ac:dyDescent="0.15">
      <c r="B201" s="20">
        <f>VLOOKUP(A202,Running80,4,0)</f>
        <v>11</v>
      </c>
      <c r="C201" s="56" t="str">
        <f>"Week "&amp;B201</f>
        <v>Week 11</v>
      </c>
    </row>
    <row r="202" spans="1:6" x14ac:dyDescent="0.15">
      <c r="A202" s="20">
        <f>A194+3</f>
        <v>72</v>
      </c>
      <c r="B202" s="20">
        <f>VLOOKUP(A202,Running80,2)</f>
        <v>50</v>
      </c>
      <c r="C202" s="58" t="str">
        <f>IF(ISNUMBER(B202),"Day "&amp;B202,"No School")</f>
        <v>Day 50</v>
      </c>
      <c r="D202" s="59">
        <f>VLOOKUP(A202,Running80,5)</f>
        <v>43409</v>
      </c>
      <c r="E202" s="60"/>
      <c r="F202" s="60"/>
    </row>
    <row r="203" spans="1:6" x14ac:dyDescent="0.15">
      <c r="C203" s="61" t="s">
        <v>8</v>
      </c>
      <c r="D203" s="20" t="str">
        <f>IFERROR(VLOOKUP(A202,Course80,5,0),"")</f>
        <v>Intro to PLC</v>
      </c>
    </row>
    <row r="204" spans="1:6" x14ac:dyDescent="0.15">
      <c r="C204" s="61" t="s">
        <v>9</v>
      </c>
      <c r="D204" s="20" t="str">
        <f>IFERROR(VLOOKUP(A202,Course80,6,0),"")</f>
        <v>Octal Number System</v>
      </c>
      <c r="E204" s="61" t="s">
        <v>11</v>
      </c>
      <c r="F204" s="62">
        <f>IFERROR(VLOOKUP(A202,Course80,8,0),"")</f>
        <v>4</v>
      </c>
    </row>
    <row r="205" spans="1:6" x14ac:dyDescent="0.15">
      <c r="A205" s="20">
        <f>A202+1</f>
        <v>73</v>
      </c>
      <c r="B205" s="20">
        <f>VLOOKUP(A205,Running80,2)</f>
        <v>51</v>
      </c>
      <c r="C205" s="58" t="str">
        <f>IF(ISNUMBER(B205),"Day "&amp;B205,"No School")</f>
        <v>Day 51</v>
      </c>
      <c r="D205" s="59">
        <f>VLOOKUP(A205,Running80,5)</f>
        <v>43410</v>
      </c>
      <c r="E205" s="60"/>
      <c r="F205" s="60"/>
    </row>
    <row r="206" spans="1:6" x14ac:dyDescent="0.15">
      <c r="C206" s="61" t="s">
        <v>8</v>
      </c>
      <c r="D206" s="20" t="str">
        <f>IFERROR(VLOOKUP(A205,Course80,5,0),"")</f>
        <v>Intro to PLC</v>
      </c>
    </row>
    <row r="207" spans="1:6" x14ac:dyDescent="0.15">
      <c r="C207" s="61" t="s">
        <v>9</v>
      </c>
      <c r="D207" s="20" t="str">
        <f>IFERROR(VLOOKUP(A205,Course80,6,0),"")</f>
        <v>Three Phase Motor Control</v>
      </c>
      <c r="E207" s="61" t="s">
        <v>11</v>
      </c>
      <c r="F207" s="62">
        <f>IFERROR(VLOOKUP(A205,Course80,8,0),"")</f>
        <v>4</v>
      </c>
    </row>
    <row r="208" spans="1:6" x14ac:dyDescent="0.15">
      <c r="A208" s="20">
        <f>A205+1</f>
        <v>74</v>
      </c>
      <c r="B208" s="20">
        <f>VLOOKUP(A208,Running80,2)</f>
        <v>52</v>
      </c>
      <c r="C208" s="58" t="str">
        <f>IF(ISNUMBER(B208),"Day "&amp;B208,"No School")</f>
        <v>Day 52</v>
      </c>
      <c r="D208" s="59">
        <f>VLOOKUP(A208,Running80,5)</f>
        <v>43411</v>
      </c>
      <c r="E208" s="60"/>
      <c r="F208" s="60"/>
    </row>
    <row r="209" spans="1:6" x14ac:dyDescent="0.15">
      <c r="C209" s="61" t="s">
        <v>8</v>
      </c>
      <c r="D209" s="20" t="str">
        <f>IFERROR(VLOOKUP(A208,Course80,5,0),"")</f>
        <v>Intro to PLC</v>
      </c>
    </row>
    <row r="210" spans="1:6" x14ac:dyDescent="0.15">
      <c r="C210" s="61" t="s">
        <v>9</v>
      </c>
      <c r="D210" s="20" t="str">
        <f>IFERROR(VLOOKUP(A208,Course80,6,0),"")</f>
        <v>Octal Number System</v>
      </c>
      <c r="E210" s="61" t="s">
        <v>11</v>
      </c>
      <c r="F210" s="62">
        <f>IFERROR(VLOOKUP(A208,Course80,8,0),"")</f>
        <v>4</v>
      </c>
    </row>
    <row r="211" spans="1:6" x14ac:dyDescent="0.15">
      <c r="A211" s="20">
        <f>A208+1</f>
        <v>75</v>
      </c>
      <c r="B211" s="20">
        <f>VLOOKUP(A211,Running80,2)</f>
        <v>53</v>
      </c>
      <c r="C211" s="58" t="str">
        <f>IF(ISNUMBER(B211),"Day "&amp;B211,"No School")</f>
        <v>Day 53</v>
      </c>
      <c r="D211" s="59">
        <f>VLOOKUP(A211,Running80,5)</f>
        <v>43412</v>
      </c>
      <c r="E211" s="60"/>
      <c r="F211" s="60"/>
    </row>
    <row r="212" spans="1:6" x14ac:dyDescent="0.15">
      <c r="C212" s="61" t="s">
        <v>8</v>
      </c>
      <c r="D212" s="20" t="str">
        <f>IFERROR(VLOOKUP(A211,Course80,5,0),"")</f>
        <v>Intro to PLC</v>
      </c>
    </row>
    <row r="213" spans="1:6" x14ac:dyDescent="0.15">
      <c r="C213" s="61" t="s">
        <v>9</v>
      </c>
      <c r="D213" s="20" t="str">
        <f>IFERROR(VLOOKUP(A211,Course80,6,0),"")</f>
        <v>Three Phase Motor Control</v>
      </c>
      <c r="E213" s="61" t="s">
        <v>11</v>
      </c>
      <c r="F213" s="62">
        <f>IFERROR(VLOOKUP(A211,Course80,8,0),"")</f>
        <v>4</v>
      </c>
    </row>
    <row r="214" spans="1:6" x14ac:dyDescent="0.15">
      <c r="A214" s="20">
        <f>A211+1</f>
        <v>76</v>
      </c>
      <c r="B214" s="20">
        <f>VLOOKUP(A214,Running80,2)</f>
        <v>54</v>
      </c>
      <c r="C214" s="58" t="str">
        <f>IF(ISNUMBER(B214),"Day "&amp;B214,"No School")</f>
        <v>Day 54</v>
      </c>
      <c r="D214" s="59">
        <f>VLOOKUP(A214,Running80,5)</f>
        <v>43413</v>
      </c>
      <c r="E214" s="60"/>
      <c r="F214" s="60"/>
    </row>
    <row r="215" spans="1:6" x14ac:dyDescent="0.15">
      <c r="C215" s="61" t="s">
        <v>8</v>
      </c>
      <c r="D215" s="20" t="str">
        <f>IFERROR(VLOOKUP(A214,Course80,5,0),"")</f>
        <v>Intro to PLC</v>
      </c>
    </row>
    <row r="216" spans="1:6" x14ac:dyDescent="0.15">
      <c r="C216" s="61" t="s">
        <v>9</v>
      </c>
      <c r="D216" s="20" t="str">
        <f>IFERROR(VLOOKUP(A214,Course80,6,0),"")</f>
        <v>TEST: Number Conversion and PLC Basics</v>
      </c>
      <c r="E216" s="61" t="s">
        <v>11</v>
      </c>
      <c r="F216" s="62">
        <f>IFERROR(VLOOKUP(A214,Course80,8,0),"")</f>
        <v>4</v>
      </c>
    </row>
    <row r="217" spans="1:6" x14ac:dyDescent="0.15">
      <c r="C217" s="58" t="s">
        <v>129</v>
      </c>
      <c r="D217" s="59" t="str">
        <f>C201</f>
        <v>Week 11</v>
      </c>
      <c r="E217" s="60"/>
      <c r="F217" s="60"/>
    </row>
    <row r="218" spans="1:6" x14ac:dyDescent="0.15">
      <c r="C218" s="61" t="s">
        <v>10</v>
      </c>
      <c r="D218" s="20" t="str">
        <f>VLOOKUP(B201,WklyHmwk17,7)</f>
        <v/>
      </c>
    </row>
    <row r="219" spans="1:6" x14ac:dyDescent="0.15">
      <c r="C219" s="61" t="s">
        <v>128</v>
      </c>
      <c r="D219" s="20" t="str">
        <f>VLOOKUP(B201,WklyJobs17,7)</f>
        <v>I2P Job 08, I2P Job 09, I2P Job 10</v>
      </c>
    </row>
    <row r="221" spans="1:6" x14ac:dyDescent="0.15">
      <c r="B221" s="20">
        <f>VLOOKUP(A222,Running80,4,0)</f>
        <v>12</v>
      </c>
      <c r="C221" s="56" t="str">
        <f>"Week "&amp;B221</f>
        <v>Week 12</v>
      </c>
    </row>
    <row r="222" spans="1:6" x14ac:dyDescent="0.15">
      <c r="A222" s="20">
        <f>A214+3</f>
        <v>79</v>
      </c>
      <c r="B222" s="20" t="str">
        <f>VLOOKUP(A222,Running80,2)</f>
        <v/>
      </c>
      <c r="C222" s="58" t="str">
        <f>IF(ISNUMBER(B222),"Day "&amp;B222,"No School")</f>
        <v>No School</v>
      </c>
      <c r="D222" s="59">
        <f>VLOOKUP(A222,Running80,5)</f>
        <v>43416</v>
      </c>
      <c r="E222" s="60"/>
      <c r="F222" s="60"/>
    </row>
    <row r="223" spans="1:6" x14ac:dyDescent="0.15">
      <c r="C223" s="61" t="s">
        <v>8</v>
      </c>
      <c r="D223" s="20" t="str">
        <f>IFERROR(VLOOKUP(A222,Course80,5,0),"")</f>
        <v/>
      </c>
    </row>
    <row r="224" spans="1:6" x14ac:dyDescent="0.15">
      <c r="C224" s="61" t="s">
        <v>9</v>
      </c>
      <c r="D224" s="20" t="str">
        <f>IFERROR(VLOOKUP(A222,Course80,6,0),"")</f>
        <v/>
      </c>
      <c r="E224" s="61" t="s">
        <v>11</v>
      </c>
      <c r="F224" s="62" t="str">
        <f>IFERROR(VLOOKUP(A222,Course80,8,0),"")</f>
        <v/>
      </c>
    </row>
    <row r="225" spans="1:6" x14ac:dyDescent="0.15">
      <c r="A225" s="20">
        <f>A222+1</f>
        <v>80</v>
      </c>
      <c r="B225" s="20">
        <f>VLOOKUP(A225,Running80,2)</f>
        <v>55</v>
      </c>
      <c r="C225" s="58" t="str">
        <f>IF(ISNUMBER(B225),"Day "&amp;B225,"No School")</f>
        <v>Day 55</v>
      </c>
      <c r="D225" s="59">
        <f>VLOOKUP(A225,Running80,5)</f>
        <v>43417</v>
      </c>
      <c r="E225" s="60"/>
      <c r="F225" s="60"/>
    </row>
    <row r="226" spans="1:6" x14ac:dyDescent="0.15">
      <c r="C226" s="61" t="s">
        <v>8</v>
      </c>
      <c r="D226" s="20" t="str">
        <f>IFERROR(VLOOKUP(A225,Course80,5,0),"")</f>
        <v>Intro to PLC</v>
      </c>
    </row>
    <row r="227" spans="1:6" x14ac:dyDescent="0.15">
      <c r="C227" s="61" t="s">
        <v>9</v>
      </c>
      <c r="D227" s="20" t="str">
        <f>IFERROR(VLOOKUP(A225,Course80,6,0),"")</f>
        <v>Hexadecimal Number System</v>
      </c>
      <c r="E227" s="61" t="s">
        <v>11</v>
      </c>
      <c r="F227" s="62">
        <f>IFERROR(VLOOKUP(A225,Course80,8,0),"")</f>
        <v>4</v>
      </c>
    </row>
    <row r="228" spans="1:6" x14ac:dyDescent="0.15">
      <c r="A228" s="20">
        <f>A225+1</f>
        <v>81</v>
      </c>
      <c r="B228" s="20">
        <f>VLOOKUP(A228,Running80,2)</f>
        <v>56</v>
      </c>
      <c r="C228" s="58" t="str">
        <f>IF(ISNUMBER(B228),"Day "&amp;B228,"No School")</f>
        <v>Day 56</v>
      </c>
      <c r="D228" s="59">
        <f>VLOOKUP(A228,Running80,5)</f>
        <v>43418</v>
      </c>
      <c r="E228" s="60"/>
      <c r="F228" s="60"/>
    </row>
    <row r="229" spans="1:6" x14ac:dyDescent="0.15">
      <c r="C229" s="61" t="s">
        <v>8</v>
      </c>
      <c r="D229" s="20" t="str">
        <f>IFERROR(VLOOKUP(A228,Course80,5,0),"")</f>
        <v>Intro to PLC</v>
      </c>
    </row>
    <row r="230" spans="1:6" x14ac:dyDescent="0.15">
      <c r="C230" s="61" t="s">
        <v>9</v>
      </c>
      <c r="D230" s="20" t="str">
        <f>IFERROR(VLOOKUP(A228,Course80,6,0),"")</f>
        <v>Forward-Reverse Phase Motor Control</v>
      </c>
      <c r="E230" s="61" t="s">
        <v>11</v>
      </c>
      <c r="F230" s="62">
        <f>IFERROR(VLOOKUP(A228,Course80,8,0),"")</f>
        <v>4</v>
      </c>
    </row>
    <row r="231" spans="1:6" x14ac:dyDescent="0.15">
      <c r="A231" s="20">
        <f>A228+1</f>
        <v>82</v>
      </c>
      <c r="B231" s="20">
        <f>VLOOKUP(A231,Running80,2)</f>
        <v>57</v>
      </c>
      <c r="C231" s="58" t="str">
        <f>IF(ISNUMBER(B231),"Day "&amp;B231,"No School")</f>
        <v>Day 57</v>
      </c>
      <c r="D231" s="59">
        <f>VLOOKUP(A231,Running80,5)</f>
        <v>43419</v>
      </c>
      <c r="E231" s="60"/>
      <c r="F231" s="60"/>
    </row>
    <row r="232" spans="1:6" x14ac:dyDescent="0.15">
      <c r="C232" s="61" t="s">
        <v>8</v>
      </c>
      <c r="D232" s="20" t="str">
        <f>IFERROR(VLOOKUP(A231,Course80,5,0),"")</f>
        <v>Intro to PLC</v>
      </c>
    </row>
    <row r="233" spans="1:6" x14ac:dyDescent="0.15">
      <c r="C233" s="61" t="s">
        <v>9</v>
      </c>
      <c r="D233" s="20" t="str">
        <f>IFERROR(VLOOKUP(A231,Course80,6,0),"")</f>
        <v>Hexadecimal Number System</v>
      </c>
      <c r="E233" s="61" t="s">
        <v>11</v>
      </c>
      <c r="F233" s="62">
        <f>IFERROR(VLOOKUP(A231,Course80,8,0),"")</f>
        <v>4</v>
      </c>
    </row>
    <row r="234" spans="1:6" x14ac:dyDescent="0.15">
      <c r="A234" s="20">
        <f>A231+1</f>
        <v>83</v>
      </c>
      <c r="B234" s="20">
        <f>VLOOKUP(A234,Running80,2)</f>
        <v>58</v>
      </c>
      <c r="C234" s="58" t="str">
        <f>IF(ISNUMBER(B234),"Day "&amp;B234,"No School")</f>
        <v>Day 58</v>
      </c>
      <c r="D234" s="59">
        <f>VLOOKUP(A234,Running80,5)</f>
        <v>43420</v>
      </c>
      <c r="E234" s="60"/>
      <c r="F234" s="60"/>
    </row>
    <row r="235" spans="1:6" x14ac:dyDescent="0.15">
      <c r="C235" s="61" t="s">
        <v>8</v>
      </c>
      <c r="D235" s="20" t="str">
        <f>IFERROR(VLOOKUP(A234,Course80,5,0),"")</f>
        <v>Intro to PLC</v>
      </c>
    </row>
    <row r="236" spans="1:6" x14ac:dyDescent="0.15">
      <c r="C236" s="61" t="s">
        <v>9</v>
      </c>
      <c r="D236" s="20" t="str">
        <f>IFERROR(VLOOKUP(A234,Course80,6,0),"")</f>
        <v>TEST: Number Conversion and Logic Diagrams</v>
      </c>
      <c r="E236" s="61" t="s">
        <v>11</v>
      </c>
      <c r="F236" s="62">
        <f>IFERROR(VLOOKUP(A234,Course80,8,0),"")</f>
        <v>4</v>
      </c>
    </row>
    <row r="237" spans="1:6" x14ac:dyDescent="0.15">
      <c r="C237" s="58" t="s">
        <v>129</v>
      </c>
      <c r="D237" s="59" t="str">
        <f>C221</f>
        <v>Week 12</v>
      </c>
      <c r="E237" s="60"/>
      <c r="F237" s="60"/>
    </row>
    <row r="238" spans="1:6" x14ac:dyDescent="0.15">
      <c r="C238" s="61" t="s">
        <v>10</v>
      </c>
      <c r="D238" s="20" t="str">
        <f>VLOOKUP(B221,WklyHmwk17,7)</f>
        <v>HOP Chpt 3</v>
      </c>
    </row>
    <row r="239" spans="1:6" x14ac:dyDescent="0.15">
      <c r="C239" s="61" t="s">
        <v>128</v>
      </c>
      <c r="D239" s="20" t="str">
        <f>VLOOKUP(B221,WklyJobs17,7)</f>
        <v>I2P Job 11, I2P Job 12, I2P Job 13</v>
      </c>
    </row>
    <row r="241" spans="1:6" x14ac:dyDescent="0.15">
      <c r="B241" s="20">
        <f>VLOOKUP(A242,Running80,4,0)</f>
        <v>13</v>
      </c>
      <c r="C241" s="56" t="str">
        <f>"Week "&amp;B241</f>
        <v>Week 13</v>
      </c>
    </row>
    <row r="242" spans="1:6" x14ac:dyDescent="0.15">
      <c r="A242" s="20">
        <f>A234+3</f>
        <v>86</v>
      </c>
      <c r="B242" s="20">
        <f>VLOOKUP(A242,Running80,2)</f>
        <v>59</v>
      </c>
      <c r="C242" s="58" t="str">
        <f>IF(ISNUMBER(B242),"Day "&amp;B242,"No School")</f>
        <v>Day 59</v>
      </c>
      <c r="D242" s="59">
        <f>VLOOKUP(A242,Running80,5)</f>
        <v>43423</v>
      </c>
      <c r="E242" s="60"/>
      <c r="F242" s="60"/>
    </row>
    <row r="243" spans="1:6" x14ac:dyDescent="0.15">
      <c r="C243" s="61" t="s">
        <v>8</v>
      </c>
      <c r="D243" s="20" t="str">
        <f>IFERROR(VLOOKUP(A242,Course80,5,0),"")</f>
        <v>Intro to PLC</v>
      </c>
    </row>
    <row r="244" spans="1:6" x14ac:dyDescent="0.15">
      <c r="C244" s="61" t="s">
        <v>9</v>
      </c>
      <c r="D244" s="20" t="str">
        <f>IFERROR(VLOOKUP(A242,Course80,6,0),"")</f>
        <v>BCD Number System</v>
      </c>
      <c r="E244" s="61" t="s">
        <v>11</v>
      </c>
      <c r="F244" s="62">
        <f>IFERROR(VLOOKUP(A242,Course80,8,0),"")</f>
        <v>4</v>
      </c>
    </row>
    <row r="245" spans="1:6" x14ac:dyDescent="0.15">
      <c r="A245" s="20">
        <f>A242+1</f>
        <v>87</v>
      </c>
      <c r="B245" s="20">
        <f>VLOOKUP(A245,Running80,2)</f>
        <v>60</v>
      </c>
      <c r="C245" s="58" t="str">
        <f>IF(ISNUMBER(B245),"Day "&amp;B245,"No School")</f>
        <v>Day 60</v>
      </c>
      <c r="D245" s="59">
        <f>VLOOKUP(A245,Running80,5)</f>
        <v>43424</v>
      </c>
      <c r="E245" s="60"/>
      <c r="F245" s="60"/>
    </row>
    <row r="246" spans="1:6" x14ac:dyDescent="0.15">
      <c r="C246" s="61" t="s">
        <v>8</v>
      </c>
      <c r="D246" s="20" t="str">
        <f>IFERROR(VLOOKUP(A245,Course80,5,0),"")</f>
        <v>Intro to PLC</v>
      </c>
    </row>
    <row r="247" spans="1:6" x14ac:dyDescent="0.15">
      <c r="C247" s="61" t="s">
        <v>9</v>
      </c>
      <c r="D247" s="20" t="str">
        <f>IFERROR(VLOOKUP(A245,Course80,6,0),"")</f>
        <v>Forward-Reverse Phase Motor Control</v>
      </c>
      <c r="E247" s="61" t="s">
        <v>11</v>
      </c>
      <c r="F247" s="62">
        <f>IFERROR(VLOOKUP(A245,Course80,8,0),"")</f>
        <v>4</v>
      </c>
    </row>
    <row r="248" spans="1:6" x14ac:dyDescent="0.15">
      <c r="A248" s="20">
        <f>A245+1</f>
        <v>88</v>
      </c>
      <c r="B248" s="20">
        <f>VLOOKUP(A248,Running80,2)</f>
        <v>61</v>
      </c>
      <c r="C248" s="58" t="str">
        <f>IF(ISNUMBER(B248),"Day "&amp;B248,"No School")</f>
        <v>Day 61</v>
      </c>
      <c r="D248" s="59">
        <f>VLOOKUP(A248,Running80,5)</f>
        <v>43425</v>
      </c>
      <c r="E248" s="60"/>
      <c r="F248" s="60"/>
    </row>
    <row r="249" spans="1:6" x14ac:dyDescent="0.15">
      <c r="C249" s="61" t="s">
        <v>8</v>
      </c>
      <c r="D249" s="20" t="str">
        <f>IFERROR(VLOOKUP(A248,Course80,5,0),"")</f>
        <v>Intro to PLC</v>
      </c>
    </row>
    <row r="250" spans="1:6" x14ac:dyDescent="0.15">
      <c r="C250" s="61" t="s">
        <v>9</v>
      </c>
      <c r="D250" s="20" t="str">
        <f>IFERROR(VLOOKUP(A248,Course80,6,0),"")</f>
        <v>BCD Number System</v>
      </c>
      <c r="E250" s="61" t="s">
        <v>11</v>
      </c>
      <c r="F250" s="62">
        <f>IFERROR(VLOOKUP(A248,Course80,8,0),"")</f>
        <v>4</v>
      </c>
    </row>
    <row r="251" spans="1:6" x14ac:dyDescent="0.15">
      <c r="A251" s="20">
        <f>A248+1</f>
        <v>89</v>
      </c>
      <c r="B251" s="20" t="str">
        <f>VLOOKUP(A251,Running80,2)</f>
        <v/>
      </c>
      <c r="C251" s="58" t="str">
        <f>IF(ISNUMBER(B251),"Day "&amp;B251,"No School")</f>
        <v>No School</v>
      </c>
      <c r="D251" s="59">
        <f>VLOOKUP(A251,Running80,5)</f>
        <v>43426</v>
      </c>
      <c r="E251" s="60"/>
      <c r="F251" s="60"/>
    </row>
    <row r="252" spans="1:6" x14ac:dyDescent="0.15">
      <c r="C252" s="61" t="s">
        <v>8</v>
      </c>
      <c r="D252" s="20" t="str">
        <f>IFERROR(VLOOKUP(A251,Course80,5,0),"")</f>
        <v/>
      </c>
    </row>
    <row r="253" spans="1:6" x14ac:dyDescent="0.15">
      <c r="C253" s="61" t="s">
        <v>9</v>
      </c>
      <c r="D253" s="20" t="str">
        <f>IFERROR(VLOOKUP(A251,Course80,6,0),"")</f>
        <v/>
      </c>
      <c r="E253" s="61" t="s">
        <v>11</v>
      </c>
      <c r="F253" s="62" t="str">
        <f>IFERROR(VLOOKUP(A251,Course80,8,0),"")</f>
        <v/>
      </c>
    </row>
    <row r="254" spans="1:6" x14ac:dyDescent="0.15">
      <c r="A254" s="20">
        <f>A251+1</f>
        <v>90</v>
      </c>
      <c r="B254" s="20" t="str">
        <f>VLOOKUP(A254,Running80,2)</f>
        <v/>
      </c>
      <c r="C254" s="58" t="str">
        <f>IF(ISNUMBER(B254),"Day "&amp;B254,"No School")</f>
        <v>No School</v>
      </c>
      <c r="D254" s="59">
        <f>VLOOKUP(A254,Running80,5)</f>
        <v>43427</v>
      </c>
      <c r="E254" s="60"/>
      <c r="F254" s="60"/>
    </row>
    <row r="255" spans="1:6" x14ac:dyDescent="0.15">
      <c r="C255" s="61" t="s">
        <v>8</v>
      </c>
      <c r="D255" s="20" t="str">
        <f>IFERROR(VLOOKUP(A254,Course80,5,0),"")</f>
        <v/>
      </c>
    </row>
    <row r="256" spans="1:6" x14ac:dyDescent="0.15">
      <c r="C256" s="61" t="s">
        <v>9</v>
      </c>
      <c r="D256" s="20" t="str">
        <f>IFERROR(VLOOKUP(A254,Course80,6,0),"")</f>
        <v/>
      </c>
      <c r="E256" s="61" t="s">
        <v>11</v>
      </c>
      <c r="F256" s="62" t="str">
        <f>IFERROR(VLOOKUP(A254,Course80,8,0),"")</f>
        <v/>
      </c>
    </row>
    <row r="257" spans="1:11" x14ac:dyDescent="0.15">
      <c r="C257" s="58" t="s">
        <v>129</v>
      </c>
      <c r="D257" s="59" t="str">
        <f>C241</f>
        <v>Week 13</v>
      </c>
      <c r="E257" s="60"/>
      <c r="F257" s="60"/>
    </row>
    <row r="258" spans="1:11" x14ac:dyDescent="0.15">
      <c r="C258" s="61" t="s">
        <v>10</v>
      </c>
      <c r="D258" s="20" t="str">
        <f>VLOOKUP(B241,WklyHmwk17,7)</f>
        <v/>
      </c>
    </row>
    <row r="259" spans="1:11" x14ac:dyDescent="0.15">
      <c r="C259" s="61" t="s">
        <v>128</v>
      </c>
      <c r="D259" s="20" t="str">
        <f>VLOOKUP(B241,WklyJobs17,7)</f>
        <v>I2P Job 14, I2P Job 15, I2P Job 16</v>
      </c>
    </row>
    <row r="261" spans="1:11" x14ac:dyDescent="0.15">
      <c r="B261" s="20">
        <f>VLOOKUP(A262,Running80,4,0)</f>
        <v>14</v>
      </c>
      <c r="C261" s="56" t="str">
        <f>"Week "&amp;B261</f>
        <v>Week 14</v>
      </c>
      <c r="K261" s="20" t="s">
        <v>252</v>
      </c>
    </row>
    <row r="262" spans="1:11" x14ac:dyDescent="0.15">
      <c r="A262" s="20">
        <f>A254+3</f>
        <v>93</v>
      </c>
      <c r="B262" s="20">
        <f>VLOOKUP(A262,Running80,2)</f>
        <v>62</v>
      </c>
      <c r="C262" s="58" t="str">
        <f>IF(ISNUMBER(B262),"Day "&amp;B262,"No School")</f>
        <v>Day 62</v>
      </c>
      <c r="D262" s="59">
        <f>VLOOKUP(A262,Running80,5)</f>
        <v>43430</v>
      </c>
      <c r="E262" s="60"/>
      <c r="F262" s="60"/>
    </row>
    <row r="263" spans="1:11" x14ac:dyDescent="0.15">
      <c r="C263" s="61" t="s">
        <v>8</v>
      </c>
      <c r="D263" s="20" t="str">
        <f>IFERROR(VLOOKUP(A262,Course80,5,0),"")</f>
        <v>Intro to PLC</v>
      </c>
    </row>
    <row r="264" spans="1:11" x14ac:dyDescent="0.15">
      <c r="C264" s="61" t="s">
        <v>9</v>
      </c>
      <c r="D264" s="20" t="str">
        <f>IFERROR(VLOOKUP(A262,Course80,6,0),"")</f>
        <v>Forward-Reverse Phase Motor Control</v>
      </c>
      <c r="E264" s="61" t="s">
        <v>11</v>
      </c>
      <c r="F264" s="62">
        <f>IFERROR(VLOOKUP(A262,Course80,8,0),"")</f>
        <v>4</v>
      </c>
    </row>
    <row r="265" spans="1:11" x14ac:dyDescent="0.15">
      <c r="A265" s="20">
        <f>A262+1</f>
        <v>94</v>
      </c>
      <c r="B265" s="20">
        <f>VLOOKUP(A265,Running80,2)</f>
        <v>63</v>
      </c>
      <c r="C265" s="58" t="str">
        <f>IF(ISNUMBER(B265),"Day "&amp;B265,"No School")</f>
        <v>Day 63</v>
      </c>
      <c r="D265" s="59">
        <f>VLOOKUP(A265,Running80,5)</f>
        <v>43431</v>
      </c>
      <c r="E265" s="60"/>
      <c r="F265" s="60"/>
    </row>
    <row r="266" spans="1:11" x14ac:dyDescent="0.15">
      <c r="C266" s="61" t="s">
        <v>8</v>
      </c>
      <c r="D266" s="20" t="str">
        <f>IFERROR(VLOOKUP(A265,Course80,5,0),"")</f>
        <v>Intro to PLC</v>
      </c>
    </row>
    <row r="267" spans="1:11" x14ac:dyDescent="0.15">
      <c r="C267" s="61" t="s">
        <v>9</v>
      </c>
      <c r="D267" s="20" t="str">
        <f>IFERROR(VLOOKUP(A265,Course80,6,0),"")</f>
        <v>HOA Control</v>
      </c>
      <c r="E267" s="61" t="s">
        <v>11</v>
      </c>
      <c r="F267" s="62">
        <f>IFERROR(VLOOKUP(A265,Course80,8,0),"")</f>
        <v>4</v>
      </c>
    </row>
    <row r="268" spans="1:11" x14ac:dyDescent="0.15">
      <c r="A268" s="20">
        <f>A265+1</f>
        <v>95</v>
      </c>
      <c r="B268" s="20">
        <f>VLOOKUP(A268,Running80,2)</f>
        <v>64</v>
      </c>
      <c r="C268" s="58" t="str">
        <f>IF(ISNUMBER(B268),"Day "&amp;B268,"No School")</f>
        <v>Day 64</v>
      </c>
      <c r="D268" s="59">
        <f>VLOOKUP(A268,Running80,5)</f>
        <v>43432</v>
      </c>
      <c r="E268" s="60"/>
      <c r="F268" s="60"/>
    </row>
    <row r="269" spans="1:11" x14ac:dyDescent="0.15">
      <c r="C269" s="61" t="s">
        <v>8</v>
      </c>
      <c r="D269" s="20" t="str">
        <f>IFERROR(VLOOKUP(A268,Course80,5,0),"")</f>
        <v>Intro to PLC</v>
      </c>
    </row>
    <row r="270" spans="1:11" x14ac:dyDescent="0.15">
      <c r="C270" s="61" t="s">
        <v>9</v>
      </c>
      <c r="D270" s="20" t="str">
        <f>IFERROR(VLOOKUP(A268,Course80,6,0),"")</f>
        <v>HOA Control</v>
      </c>
      <c r="E270" s="61" t="s">
        <v>11</v>
      </c>
      <c r="F270" s="62">
        <f>IFERROR(VLOOKUP(A268,Course80,8,0),"")</f>
        <v>4</v>
      </c>
    </row>
    <row r="271" spans="1:11" x14ac:dyDescent="0.15">
      <c r="A271" s="20">
        <f>A268+1</f>
        <v>96</v>
      </c>
      <c r="B271" s="20">
        <f>VLOOKUP(A271,Running80,2)</f>
        <v>65</v>
      </c>
      <c r="C271" s="58" t="str">
        <f>IF(ISNUMBER(B271),"Day "&amp;B271,"No School")</f>
        <v>Day 65</v>
      </c>
      <c r="D271" s="59">
        <f>VLOOKUP(A271,Running80,5)</f>
        <v>43433</v>
      </c>
      <c r="E271" s="60"/>
      <c r="F271" s="60"/>
    </row>
    <row r="272" spans="1:11" x14ac:dyDescent="0.15">
      <c r="C272" s="61" t="s">
        <v>8</v>
      </c>
      <c r="D272" s="20" t="str">
        <f>IFERROR(VLOOKUP(A271,Course80,5,0),"")</f>
        <v>Intro to PLC</v>
      </c>
    </row>
    <row r="273" spans="1:6" x14ac:dyDescent="0.15">
      <c r="C273" s="61" t="s">
        <v>9</v>
      </c>
      <c r="D273" s="20" t="str">
        <f>IFERROR(VLOOKUP(A271,Course80,6,0),"")</f>
        <v>HOA Control with MMC</v>
      </c>
      <c r="E273" s="61" t="s">
        <v>11</v>
      </c>
      <c r="F273" s="62">
        <f>IFERROR(VLOOKUP(A271,Course80,8,0),"")</f>
        <v>4</v>
      </c>
    </row>
    <row r="274" spans="1:6" x14ac:dyDescent="0.15">
      <c r="A274" s="20">
        <f>A271+1</f>
        <v>97</v>
      </c>
      <c r="B274" s="20">
        <f>VLOOKUP(A274,Running80,2)</f>
        <v>66</v>
      </c>
      <c r="C274" s="58" t="str">
        <f>IF(ISNUMBER(B274),"Day "&amp;B274,"No School")</f>
        <v>Day 66</v>
      </c>
      <c r="D274" s="59">
        <f>VLOOKUP(A274,Running80,5)</f>
        <v>43434</v>
      </c>
      <c r="E274" s="60"/>
      <c r="F274" s="60"/>
    </row>
    <row r="275" spans="1:6" x14ac:dyDescent="0.15">
      <c r="C275" s="61" t="s">
        <v>8</v>
      </c>
      <c r="D275" s="20" t="str">
        <f>IFERROR(VLOOKUP(A274,Course80,5,0),"")</f>
        <v>Intro to PLC</v>
      </c>
    </row>
    <row r="276" spans="1:6" x14ac:dyDescent="0.15">
      <c r="C276" s="61" t="s">
        <v>9</v>
      </c>
      <c r="D276" s="20" t="str">
        <f>IFERROR(VLOOKUP(A274,Course80,6,0),"")</f>
        <v>TEST: BCD Number System and Logic Diagrams</v>
      </c>
      <c r="E276" s="61" t="s">
        <v>11</v>
      </c>
      <c r="F276" s="62">
        <f>IFERROR(VLOOKUP(A274,Course80,8,0),"")</f>
        <v>4</v>
      </c>
    </row>
    <row r="277" spans="1:6" x14ac:dyDescent="0.15">
      <c r="C277" s="58" t="s">
        <v>129</v>
      </c>
      <c r="D277" s="59" t="str">
        <f>C261</f>
        <v>Week 14</v>
      </c>
      <c r="E277" s="60"/>
      <c r="F277" s="60"/>
    </row>
    <row r="278" spans="1:6" x14ac:dyDescent="0.15">
      <c r="C278" s="61" t="s">
        <v>10</v>
      </c>
      <c r="D278" s="20" t="str">
        <f>VLOOKUP(B261,WklyHmwk17,7)</f>
        <v>HOP Chpt 4</v>
      </c>
    </row>
    <row r="279" spans="1:6" x14ac:dyDescent="0.15">
      <c r="C279" s="61" t="s">
        <v>128</v>
      </c>
      <c r="D279" s="20" t="str">
        <f>VLOOKUP(B261,WklyJobs17,7)</f>
        <v>I2P Job 17, I2P Job 18</v>
      </c>
    </row>
    <row r="281" spans="1:6" x14ac:dyDescent="0.15">
      <c r="B281" s="20">
        <f>VLOOKUP(A282,Running80,4,0)</f>
        <v>15</v>
      </c>
      <c r="C281" s="56" t="str">
        <f>"Week "&amp;B281</f>
        <v>Week 15</v>
      </c>
    </row>
    <row r="282" spans="1:6" x14ac:dyDescent="0.15">
      <c r="A282" s="20">
        <f>A274+3</f>
        <v>100</v>
      </c>
      <c r="B282" s="20">
        <f>VLOOKUP(A282,Running80,2)</f>
        <v>67</v>
      </c>
      <c r="C282" s="58" t="str">
        <f>IF(ISNUMBER(B282),"Day "&amp;B282,"No School")</f>
        <v>Day 67</v>
      </c>
      <c r="D282" s="59">
        <f>VLOOKUP(A282,Running80,5)</f>
        <v>43437</v>
      </c>
      <c r="E282" s="60"/>
      <c r="F282" s="60"/>
    </row>
    <row r="283" spans="1:6" x14ac:dyDescent="0.15">
      <c r="C283" s="61" t="s">
        <v>8</v>
      </c>
      <c r="D283" s="20" t="str">
        <f>IFERROR(VLOOKUP(A282,Course80,5,0),"")</f>
        <v>Transformers</v>
      </c>
    </row>
    <row r="284" spans="1:6" x14ac:dyDescent="0.15">
      <c r="C284" s="61" t="s">
        <v>9</v>
      </c>
      <c r="D284" s="20" t="str">
        <f>IFERROR(VLOOKUP(A282,Course80,6,0),"")</f>
        <v>Buck/Boost Basics</v>
      </c>
      <c r="E284" s="61" t="s">
        <v>11</v>
      </c>
      <c r="F284" s="62">
        <f>IFERROR(VLOOKUP(A282,Course80,8,0),"")</f>
        <v>5</v>
      </c>
    </row>
    <row r="285" spans="1:6" x14ac:dyDescent="0.15">
      <c r="A285" s="20">
        <f>A282+1</f>
        <v>101</v>
      </c>
      <c r="B285" s="20">
        <f>VLOOKUP(A285,Running80,2)</f>
        <v>68</v>
      </c>
      <c r="C285" s="58" t="str">
        <f>IF(ISNUMBER(B285),"Day "&amp;B285,"No School")</f>
        <v>Day 68</v>
      </c>
      <c r="D285" s="59">
        <f>VLOOKUP(A285,Running80,5)</f>
        <v>43438</v>
      </c>
      <c r="E285" s="60"/>
      <c r="F285" s="60"/>
    </row>
    <row r="286" spans="1:6" x14ac:dyDescent="0.15">
      <c r="C286" s="61" t="s">
        <v>8</v>
      </c>
      <c r="D286" s="20" t="str">
        <f>IFERROR(VLOOKUP(A285,Course80,5,0),"")</f>
        <v>Transformers</v>
      </c>
    </row>
    <row r="287" spans="1:6" x14ac:dyDescent="0.15">
      <c r="C287" s="61" t="s">
        <v>9</v>
      </c>
      <c r="D287" s="20" t="str">
        <f>IFERROR(VLOOKUP(A285,Course80,6,0),"")</f>
        <v>Delta-Delta Connection</v>
      </c>
      <c r="E287" s="61" t="s">
        <v>11</v>
      </c>
      <c r="F287" s="62">
        <f>IFERROR(VLOOKUP(A285,Course80,8,0),"")</f>
        <v>5</v>
      </c>
    </row>
    <row r="288" spans="1:6" x14ac:dyDescent="0.15">
      <c r="A288" s="20">
        <f>A285+1</f>
        <v>102</v>
      </c>
      <c r="B288" s="20">
        <f>VLOOKUP(A288,Running80,2)</f>
        <v>69</v>
      </c>
      <c r="C288" s="58" t="str">
        <f>IF(ISNUMBER(B288),"Day "&amp;B288,"No School")</f>
        <v>Day 69</v>
      </c>
      <c r="D288" s="59">
        <f>VLOOKUP(A288,Running80,5)</f>
        <v>43439</v>
      </c>
      <c r="E288" s="60"/>
      <c r="F288" s="60"/>
    </row>
    <row r="289" spans="1:6" x14ac:dyDescent="0.15">
      <c r="C289" s="61" t="s">
        <v>8</v>
      </c>
      <c r="D289" s="20" t="str">
        <f>IFERROR(VLOOKUP(A288,Course80,5,0),"")</f>
        <v>Transformers</v>
      </c>
    </row>
    <row r="290" spans="1:6" x14ac:dyDescent="0.15">
      <c r="C290" s="61" t="s">
        <v>9</v>
      </c>
      <c r="D290" s="20" t="str">
        <f>IFERROR(VLOOKUP(A288,Course80,6,0),"")</f>
        <v>Wye-Delta Connection</v>
      </c>
      <c r="E290" s="61" t="s">
        <v>11</v>
      </c>
      <c r="F290" s="62">
        <f>IFERROR(VLOOKUP(A288,Course80,8,0),"")</f>
        <v>6</v>
      </c>
    </row>
    <row r="291" spans="1:6" x14ac:dyDescent="0.15">
      <c r="A291" s="20">
        <f>A288+1</f>
        <v>103</v>
      </c>
      <c r="B291" s="20">
        <f>VLOOKUP(A291,Running80,2)</f>
        <v>70</v>
      </c>
      <c r="C291" s="58" t="str">
        <f>IF(ISNUMBER(B291),"Day "&amp;B291,"No School")</f>
        <v>Day 70</v>
      </c>
      <c r="D291" s="59">
        <f>VLOOKUP(A291,Running80,5)</f>
        <v>43440</v>
      </c>
      <c r="E291" s="60"/>
      <c r="F291" s="60"/>
    </row>
    <row r="292" spans="1:6" x14ac:dyDescent="0.15">
      <c r="C292" s="61" t="s">
        <v>8</v>
      </c>
      <c r="D292" s="20" t="str">
        <f>IFERROR(VLOOKUP(A291,Course80,5,0),"")</f>
        <v>Transformers</v>
      </c>
    </row>
    <row r="293" spans="1:6" x14ac:dyDescent="0.15">
      <c r="C293" s="61" t="s">
        <v>9</v>
      </c>
      <c r="D293" s="20" t="str">
        <f>IFERROR(VLOOKUP(A291,Course80,6,0),"")</f>
        <v>Wye-Wye Connection</v>
      </c>
      <c r="E293" s="61" t="s">
        <v>11</v>
      </c>
      <c r="F293" s="62">
        <f>IFERROR(VLOOKUP(A291,Course80,8,0),"")</f>
        <v>6</v>
      </c>
    </row>
    <row r="294" spans="1:6" x14ac:dyDescent="0.15">
      <c r="A294" s="20">
        <f>A291+1</f>
        <v>104</v>
      </c>
      <c r="B294" s="20">
        <f>VLOOKUP(A294,Running80,2)</f>
        <v>71</v>
      </c>
      <c r="C294" s="58" t="str">
        <f>IF(ISNUMBER(B294),"Day "&amp;B294,"No School")</f>
        <v>Day 71</v>
      </c>
      <c r="D294" s="59">
        <f>VLOOKUP(A294,Running80,5)</f>
        <v>43441</v>
      </c>
      <c r="E294" s="60"/>
      <c r="F294" s="60"/>
    </row>
    <row r="295" spans="1:6" x14ac:dyDescent="0.15">
      <c r="C295" s="61" t="s">
        <v>8</v>
      </c>
      <c r="D295" s="20" t="str">
        <f>IFERROR(VLOOKUP(A294,Course80,5,0),"")</f>
        <v>Transformers</v>
      </c>
    </row>
    <row r="296" spans="1:6" x14ac:dyDescent="0.15">
      <c r="C296" s="61" t="s">
        <v>9</v>
      </c>
      <c r="D296" s="20" t="str">
        <f>IFERROR(VLOOKUP(A294,Course80,6,0),"")</f>
        <v>TEST: 3P Transformers</v>
      </c>
      <c r="E296" s="61" t="s">
        <v>11</v>
      </c>
      <c r="F296" s="62">
        <f>IFERROR(VLOOKUP(A294,Course80,8,0),"")</f>
        <v>6</v>
      </c>
    </row>
    <row r="297" spans="1:6" x14ac:dyDescent="0.15">
      <c r="C297" s="58" t="s">
        <v>129</v>
      </c>
      <c r="D297" s="59" t="str">
        <f>C281</f>
        <v>Week 15</v>
      </c>
      <c r="E297" s="60"/>
      <c r="F297" s="60"/>
    </row>
    <row r="298" spans="1:6" x14ac:dyDescent="0.15">
      <c r="C298" s="61" t="s">
        <v>10</v>
      </c>
      <c r="D298" s="20" t="str">
        <f>VLOOKUP(B281,WklyHmwk17,7)</f>
        <v/>
      </c>
    </row>
    <row r="299" spans="1:6" x14ac:dyDescent="0.15">
      <c r="C299" s="61" t="s">
        <v>128</v>
      </c>
      <c r="D299" s="20" t="str">
        <f>VLOOKUP(B281,WklyJobs17,7)</f>
        <v>I2P Job 19, I2P Job 20, I2P Job 21, I2P Job 22</v>
      </c>
    </row>
    <row r="301" spans="1:6" x14ac:dyDescent="0.15">
      <c r="B301" s="20">
        <f>VLOOKUP(A302,Running80,4,0)</f>
        <v>16</v>
      </c>
      <c r="C301" s="56" t="str">
        <f>"Week "&amp;B301</f>
        <v>Week 16</v>
      </c>
    </row>
    <row r="302" spans="1:6" x14ac:dyDescent="0.15">
      <c r="A302" s="20">
        <f>A294+3</f>
        <v>107</v>
      </c>
      <c r="B302" s="20">
        <f>VLOOKUP(A302,Running80,2)</f>
        <v>72</v>
      </c>
      <c r="C302" s="58" t="str">
        <f>IF(ISNUMBER(B302),"Day "&amp;B302,"No School")</f>
        <v>Day 72</v>
      </c>
      <c r="D302" s="59">
        <f>VLOOKUP(A302,Running80,5)</f>
        <v>43444</v>
      </c>
      <c r="E302" s="60"/>
      <c r="F302" s="60"/>
    </row>
    <row r="303" spans="1:6" x14ac:dyDescent="0.15">
      <c r="C303" s="61" t="s">
        <v>8</v>
      </c>
      <c r="D303" s="20" t="str">
        <f>IFERROR(VLOOKUP(A302,Course80,5,0),"")</f>
        <v>Intro to Automation</v>
      </c>
    </row>
    <row r="304" spans="1:6" x14ac:dyDescent="0.15">
      <c r="C304" s="61" t="s">
        <v>9</v>
      </c>
      <c r="D304" s="20" t="str">
        <f>IFERROR(VLOOKUP(A302,Course80,6,0),"")</f>
        <v>Final Practice</v>
      </c>
      <c r="E304" s="61" t="s">
        <v>11</v>
      </c>
      <c r="F304" s="62">
        <f>IFERROR(VLOOKUP(A302,Course80,8,0),"")</f>
        <v>4</v>
      </c>
    </row>
    <row r="305" spans="1:6" x14ac:dyDescent="0.15">
      <c r="A305" s="20">
        <f>A302+1</f>
        <v>108</v>
      </c>
      <c r="B305" s="20">
        <f>VLOOKUP(A305,Running80,2)</f>
        <v>73</v>
      </c>
      <c r="C305" s="58" t="str">
        <f>IF(ISNUMBER(B305),"Day "&amp;B305,"No School")</f>
        <v>Day 73</v>
      </c>
      <c r="D305" s="59">
        <f>VLOOKUP(A305,Running80,5)</f>
        <v>43445</v>
      </c>
      <c r="E305" s="60"/>
      <c r="F305" s="60"/>
    </row>
    <row r="306" spans="1:6" x14ac:dyDescent="0.15">
      <c r="C306" s="61" t="s">
        <v>8</v>
      </c>
      <c r="D306" s="20" t="str">
        <f>IFERROR(VLOOKUP(A305,Course80,5,0),"")</f>
        <v>Intro to Automation</v>
      </c>
    </row>
    <row r="307" spans="1:6" x14ac:dyDescent="0.15">
      <c r="C307" s="61" t="s">
        <v>9</v>
      </c>
      <c r="D307" s="20" t="str">
        <f>IFERROR(VLOOKUP(A305,Course80,6,0),"")</f>
        <v>Final Practice</v>
      </c>
      <c r="E307" s="61" t="s">
        <v>11</v>
      </c>
      <c r="F307" s="62">
        <f>IFERROR(VLOOKUP(A305,Course80,8,0),"")</f>
        <v>5</v>
      </c>
    </row>
    <row r="308" spans="1:6" x14ac:dyDescent="0.15">
      <c r="A308" s="20">
        <f>A305+1</f>
        <v>109</v>
      </c>
      <c r="B308" s="20">
        <f>VLOOKUP(A308,Running80,2)</f>
        <v>74</v>
      </c>
      <c r="C308" s="58" t="str">
        <f>IF(ISNUMBER(B308),"Day "&amp;B308,"No School")</f>
        <v>Day 74</v>
      </c>
      <c r="D308" s="59">
        <f>VLOOKUP(A308,Running80,5)</f>
        <v>43446</v>
      </c>
      <c r="E308" s="60"/>
      <c r="F308" s="60"/>
    </row>
    <row r="309" spans="1:6" x14ac:dyDescent="0.15">
      <c r="C309" s="61" t="s">
        <v>8</v>
      </c>
      <c r="D309" s="20" t="str">
        <f>IFERROR(VLOOKUP(A308,Course80,5,0),"")</f>
        <v>Intro to Automation</v>
      </c>
    </row>
    <row r="310" spans="1:6" x14ac:dyDescent="0.15">
      <c r="C310" s="61" t="s">
        <v>9</v>
      </c>
      <c r="D310" s="20" t="str">
        <f>IFERROR(VLOOKUP(A308,Course80,6,0),"")</f>
        <v>Final Practice</v>
      </c>
      <c r="E310" s="61" t="s">
        <v>11</v>
      </c>
      <c r="F310" s="62">
        <f>IFERROR(VLOOKUP(A308,Course80,8,0),"")</f>
        <v>6</v>
      </c>
    </row>
    <row r="311" spans="1:6" x14ac:dyDescent="0.15">
      <c r="A311" s="20">
        <f>A308+1</f>
        <v>110</v>
      </c>
      <c r="B311" s="20">
        <f>VLOOKUP(A311,Running80,2)</f>
        <v>75</v>
      </c>
      <c r="C311" s="58" t="str">
        <f>IF(ISNUMBER(B311),"Day "&amp;B311,"No School")</f>
        <v>Day 75</v>
      </c>
      <c r="D311" s="59">
        <f>VLOOKUP(A311,Running80,5)</f>
        <v>43447</v>
      </c>
      <c r="E311" s="60"/>
      <c r="F311" s="60"/>
    </row>
    <row r="312" spans="1:6" x14ac:dyDescent="0.15">
      <c r="C312" s="61" t="s">
        <v>8</v>
      </c>
      <c r="D312" s="20" t="str">
        <f>IFERROR(VLOOKUP(A311,Course80,5,0),"")</f>
        <v>Intro to Automation</v>
      </c>
    </row>
    <row r="313" spans="1:6" x14ac:dyDescent="0.15">
      <c r="C313" s="61" t="s">
        <v>9</v>
      </c>
      <c r="D313" s="20" t="str">
        <f>IFERROR(VLOOKUP(A311,Course80,6,0),"")</f>
        <v>Final Practice</v>
      </c>
      <c r="E313" s="61" t="s">
        <v>11</v>
      </c>
      <c r="F313" s="62">
        <f>IFERROR(VLOOKUP(A311,Course80,8,0),"")</f>
        <v>6</v>
      </c>
    </row>
    <row r="314" spans="1:6" x14ac:dyDescent="0.15">
      <c r="A314" s="20">
        <f>A311+1</f>
        <v>111</v>
      </c>
      <c r="B314" s="20">
        <f>VLOOKUP(A314,Running80,2)</f>
        <v>76</v>
      </c>
      <c r="C314" s="58" t="str">
        <f>IF(ISNUMBER(B314),"Day "&amp;B314,"No School")</f>
        <v>Day 76</v>
      </c>
      <c r="D314" s="59">
        <f>VLOOKUP(A314,Running80,5)</f>
        <v>43448</v>
      </c>
      <c r="E314" s="60"/>
      <c r="F314" s="60"/>
    </row>
    <row r="315" spans="1:6" x14ac:dyDescent="0.15">
      <c r="C315" s="61" t="s">
        <v>8</v>
      </c>
      <c r="D315" s="20" t="str">
        <f>IFERROR(VLOOKUP(A314,Course80,5,0),"")</f>
        <v>Intro to Automation</v>
      </c>
    </row>
    <row r="316" spans="1:6" x14ac:dyDescent="0.15">
      <c r="C316" s="61" t="s">
        <v>9</v>
      </c>
      <c r="D316" s="20" t="str">
        <f>IFERROR(VLOOKUP(A314,Course80,6,0),"")</f>
        <v>Final Practice</v>
      </c>
      <c r="E316" s="61" t="s">
        <v>11</v>
      </c>
      <c r="F316" s="62">
        <f>IFERROR(VLOOKUP(A314,Course80,8,0),"")</f>
        <v>6</v>
      </c>
    </row>
    <row r="317" spans="1:6" x14ac:dyDescent="0.15">
      <c r="C317" s="58" t="s">
        <v>129</v>
      </c>
      <c r="D317" s="59" t="str">
        <f>C301</f>
        <v>Week 16</v>
      </c>
      <c r="E317" s="60"/>
      <c r="F317" s="60"/>
    </row>
    <row r="318" spans="1:6" x14ac:dyDescent="0.15">
      <c r="C318" s="61" t="s">
        <v>10</v>
      </c>
      <c r="D318" s="20" t="str">
        <f>VLOOKUP(B301,WklyHmwk17,7)</f>
        <v/>
      </c>
    </row>
    <row r="319" spans="1:6" x14ac:dyDescent="0.15">
      <c r="C319" s="61" t="s">
        <v>128</v>
      </c>
      <c r="D319" s="20" t="str">
        <f>VLOOKUP(B301,WklyJobs17,7)</f>
        <v>I2P Job 23, I2P Job 24, I2P Job 25</v>
      </c>
    </row>
    <row r="321" spans="1:6" x14ac:dyDescent="0.15">
      <c r="B321" s="20">
        <f>VLOOKUP(A322,Running80,4,0)</f>
        <v>17</v>
      </c>
      <c r="C321" s="56" t="str">
        <f>"Week "&amp;B321</f>
        <v>Week 17</v>
      </c>
    </row>
    <row r="322" spans="1:6" x14ac:dyDescent="0.15">
      <c r="A322" s="20">
        <f>A314+3</f>
        <v>114</v>
      </c>
      <c r="B322" s="20">
        <f>VLOOKUP(A322,Running80,2)</f>
        <v>77</v>
      </c>
      <c r="C322" s="58" t="str">
        <f>IF(ISNUMBER(B322),"Day "&amp;B322,"No School")</f>
        <v>Day 77</v>
      </c>
      <c r="D322" s="59">
        <f>VLOOKUP(A322,Running80,5)</f>
        <v>43451</v>
      </c>
      <c r="E322" s="60"/>
      <c r="F322" s="60"/>
    </row>
    <row r="323" spans="1:6" x14ac:dyDescent="0.15">
      <c r="C323" s="61" t="s">
        <v>8</v>
      </c>
      <c r="D323" s="20" t="str">
        <f>IFERROR(VLOOKUP(A322,Course80,5,0),"")</f>
        <v>Intro to Automation</v>
      </c>
    </row>
    <row r="324" spans="1:6" x14ac:dyDescent="0.15">
      <c r="C324" s="61" t="s">
        <v>9</v>
      </c>
      <c r="D324" s="20" t="str">
        <f>IFERROR(VLOOKUP(A322,Course80,6,0),"")</f>
        <v>Final Practice</v>
      </c>
      <c r="E324" s="61" t="s">
        <v>11</v>
      </c>
      <c r="F324" s="62">
        <f>IFERROR(VLOOKUP(A322,Course80,8,0),"")</f>
        <v>4</v>
      </c>
    </row>
    <row r="325" spans="1:6" x14ac:dyDescent="0.15">
      <c r="A325" s="20">
        <f>A322+1</f>
        <v>115</v>
      </c>
      <c r="B325" s="20">
        <f>VLOOKUP(A325,Running80,2)</f>
        <v>78</v>
      </c>
      <c r="C325" s="58" t="str">
        <f>IF(ISNUMBER(B325),"Day "&amp;B325,"No School")</f>
        <v>Day 78</v>
      </c>
      <c r="D325" s="59">
        <f>VLOOKUP(A325,Running80,5)</f>
        <v>43452</v>
      </c>
      <c r="E325" s="60"/>
      <c r="F325" s="60"/>
    </row>
    <row r="326" spans="1:6" x14ac:dyDescent="0.15">
      <c r="C326" s="61" t="s">
        <v>8</v>
      </c>
      <c r="D326" s="20" t="str">
        <f>IFERROR(VLOOKUP(A325,Course80,5,0),"")</f>
        <v>Intro to Automation</v>
      </c>
    </row>
    <row r="327" spans="1:6" x14ac:dyDescent="0.15">
      <c r="C327" s="61" t="s">
        <v>9</v>
      </c>
      <c r="D327" s="20" t="str">
        <f>IFERROR(VLOOKUP(A325,Course80,6,0),"")</f>
        <v>TEST: Comprehensive Written Final</v>
      </c>
      <c r="E327" s="61" t="s">
        <v>11</v>
      </c>
      <c r="F327" s="62">
        <f>IFERROR(VLOOKUP(A325,Course80,8,0),"")</f>
        <v>6</v>
      </c>
    </row>
    <row r="328" spans="1:6" x14ac:dyDescent="0.15">
      <c r="A328" s="20">
        <f>A325+1</f>
        <v>116</v>
      </c>
      <c r="B328" s="20">
        <f>VLOOKUP(A328,Running80,2)</f>
        <v>79</v>
      </c>
      <c r="C328" s="58" t="str">
        <f>IF(ISNUMBER(B328),"Day "&amp;B328,"No School")</f>
        <v>Day 79</v>
      </c>
      <c r="D328" s="59">
        <f>VLOOKUP(A328,Running80,5)</f>
        <v>43453</v>
      </c>
      <c r="E328" s="60"/>
      <c r="F328" s="60"/>
    </row>
    <row r="329" spans="1:6" x14ac:dyDescent="0.15">
      <c r="C329" s="61" t="s">
        <v>8</v>
      </c>
      <c r="D329" s="20" t="str">
        <f>IFERROR(VLOOKUP(A328,Course80,5,0),"")</f>
        <v>Intro to Automation</v>
      </c>
    </row>
    <row r="330" spans="1:6" x14ac:dyDescent="0.15">
      <c r="C330" s="61" t="s">
        <v>9</v>
      </c>
      <c r="D330" s="20" t="str">
        <f>IFERROR(VLOOKUP(A328,Course80,6,0),"")</f>
        <v>HANDS ON: HOA Final</v>
      </c>
      <c r="E330" s="61" t="s">
        <v>11</v>
      </c>
      <c r="F330" s="62">
        <f>IFERROR(VLOOKUP(A328,Course80,8,0),"")</f>
        <v>6</v>
      </c>
    </row>
    <row r="331" spans="1:6" x14ac:dyDescent="0.15">
      <c r="A331" s="20">
        <f>A328+1</f>
        <v>117</v>
      </c>
      <c r="B331" s="20">
        <f>VLOOKUP(A331,Running80,2)</f>
        <v>80</v>
      </c>
      <c r="C331" s="58" t="str">
        <f>IF(ISNUMBER(B331),"Day "&amp;B331,"No School")</f>
        <v>Day 80</v>
      </c>
      <c r="D331" s="59">
        <f>VLOOKUP(A331,Running80,5)</f>
        <v>43454</v>
      </c>
      <c r="E331" s="60"/>
      <c r="F331" s="60"/>
    </row>
    <row r="332" spans="1:6" x14ac:dyDescent="0.15">
      <c r="C332" s="61" t="s">
        <v>8</v>
      </c>
      <c r="D332" s="20" t="str">
        <f>IFERROR(VLOOKUP(A331,Course80,5,0),"")</f>
        <v>Intro to Automation</v>
      </c>
    </row>
    <row r="333" spans="1:6" x14ac:dyDescent="0.15">
      <c r="C333" s="61" t="s">
        <v>9</v>
      </c>
      <c r="D333" s="20" t="str">
        <f>IFERROR(VLOOKUP(A331,Course80,6,0),"")</f>
        <v>HANDS ON: HOA Final</v>
      </c>
      <c r="E333" s="61" t="s">
        <v>11</v>
      </c>
      <c r="F333" s="62">
        <f>IFERROR(VLOOKUP(A331,Course80,8,0),"")</f>
        <v>6</v>
      </c>
    </row>
    <row r="334" spans="1:6" x14ac:dyDescent="0.15">
      <c r="A334" s="20">
        <f>A331+1</f>
        <v>118</v>
      </c>
      <c r="B334" s="20" t="str">
        <f>VLOOKUP(A334,Running80,2)</f>
        <v/>
      </c>
      <c r="C334" s="58" t="str">
        <f>IF(ISNUMBER(B334),"Day "&amp;B334,"No School")</f>
        <v>No School</v>
      </c>
      <c r="D334" s="59">
        <f>VLOOKUP(A334,Running80,5)</f>
        <v>43455</v>
      </c>
      <c r="E334" s="60"/>
      <c r="F334" s="60"/>
    </row>
    <row r="335" spans="1:6" x14ac:dyDescent="0.15">
      <c r="C335" s="61" t="s">
        <v>8</v>
      </c>
      <c r="D335" s="20" t="str">
        <f>IFERROR(VLOOKUP(A334,Course80,5,0),"")</f>
        <v/>
      </c>
    </row>
    <row r="336" spans="1:6" x14ac:dyDescent="0.15">
      <c r="C336" s="61" t="s">
        <v>9</v>
      </c>
      <c r="D336" s="20" t="str">
        <f>IFERROR(VLOOKUP(A334,Course80,6,0),"")</f>
        <v/>
      </c>
      <c r="E336" s="61" t="s">
        <v>11</v>
      </c>
      <c r="F336" s="62" t="str">
        <f>IFERROR(VLOOKUP(A334,Course80,8,0),"")</f>
        <v/>
      </c>
    </row>
    <row r="337" spans="3:6" x14ac:dyDescent="0.15">
      <c r="C337" s="58" t="s">
        <v>129</v>
      </c>
      <c r="D337" s="59" t="str">
        <f>C321</f>
        <v>Week 17</v>
      </c>
      <c r="E337" s="60"/>
      <c r="F337" s="60"/>
    </row>
    <row r="338" spans="3:6" x14ac:dyDescent="0.15">
      <c r="C338" s="61" t="s">
        <v>10</v>
      </c>
      <c r="D338" s="20" t="str">
        <f>VLOOKUP(B321,WklyHmwk17,7)</f>
        <v/>
      </c>
    </row>
    <row r="339" spans="3:6" x14ac:dyDescent="0.15">
      <c r="C339" s="61" t="s">
        <v>128</v>
      </c>
      <c r="D339" s="20" t="str">
        <f>VLOOKUP(B321,WklyJobs17,7)</f>
        <v>XFR Job 01, XFR Job 02, XFR Job 03, XFR Job 04</v>
      </c>
    </row>
  </sheetData>
  <conditionalFormatting sqref="D18:D19">
    <cfRule type="containsText" dxfId="534" priority="1359" operator="containsText" text="HANDS ON:">
      <formula>NOT(ISERROR(SEARCH("HANDS ON:",D18)))</formula>
    </cfRule>
  </conditionalFormatting>
  <conditionalFormatting sqref="D38:D39">
    <cfRule type="containsText" dxfId="533" priority="1010" operator="containsText" text="HANDS ON:">
      <formula>NOT(ISERROR(SEARCH("HANDS ON:",D38)))</formula>
    </cfRule>
  </conditionalFormatting>
  <conditionalFormatting sqref="D4">
    <cfRule type="containsText" dxfId="532" priority="737" operator="containsText" text="MID-TERM:">
      <formula>NOT(ISERROR(SEARCH("MID-TERM:",D4)))</formula>
    </cfRule>
    <cfRule type="containsText" dxfId="531" priority="738" operator="containsText" text="QUIZ:">
      <formula>NOT(ISERROR(SEARCH("QUIZ:",D4)))</formula>
    </cfRule>
    <cfRule type="containsText" dxfId="530" priority="739" operator="containsText" text="TEST:">
      <formula>NOT(ISERROR(SEARCH("TEST:",D4)))</formula>
    </cfRule>
  </conditionalFormatting>
  <conditionalFormatting sqref="D138:D139">
    <cfRule type="containsText" dxfId="529" priority="186" operator="containsText" text="HANDS ON:">
      <formula>NOT(ISERROR(SEARCH("HANDS ON:",D138)))</formula>
    </cfRule>
  </conditionalFormatting>
  <conditionalFormatting sqref="D124">
    <cfRule type="containsText" dxfId="528" priority="183" operator="containsText" text="MID-TERM:">
      <formula>NOT(ISERROR(SEARCH("MID-TERM:",D124)))</formula>
    </cfRule>
    <cfRule type="containsText" dxfId="527" priority="184" operator="containsText" text="QUIZ:">
      <formula>NOT(ISERROR(SEARCH("QUIZ:",D124)))</formula>
    </cfRule>
    <cfRule type="containsText" dxfId="526" priority="185" operator="containsText" text="TEST:">
      <formula>NOT(ISERROR(SEARCH("TEST:",D124)))</formula>
    </cfRule>
  </conditionalFormatting>
  <conditionalFormatting sqref="D127">
    <cfRule type="containsText" dxfId="525" priority="180" operator="containsText" text="MID-TERM:">
      <formula>NOT(ISERROR(SEARCH("MID-TERM:",D127)))</formula>
    </cfRule>
    <cfRule type="containsText" dxfId="524" priority="181" operator="containsText" text="QUIZ:">
      <formula>NOT(ISERROR(SEARCH("QUIZ:",D127)))</formula>
    </cfRule>
    <cfRule type="containsText" dxfId="523" priority="182" operator="containsText" text="TEST:">
      <formula>NOT(ISERROR(SEARCH("TEST:",D127)))</formula>
    </cfRule>
  </conditionalFormatting>
  <conditionalFormatting sqref="D130">
    <cfRule type="containsText" dxfId="522" priority="177" operator="containsText" text="MID-TERM:">
      <formula>NOT(ISERROR(SEARCH("MID-TERM:",D130)))</formula>
    </cfRule>
    <cfRule type="containsText" dxfId="521" priority="178" operator="containsText" text="QUIZ:">
      <formula>NOT(ISERROR(SEARCH("QUIZ:",D130)))</formula>
    </cfRule>
    <cfRule type="containsText" dxfId="520" priority="179" operator="containsText" text="TEST:">
      <formula>NOT(ISERROR(SEARCH("TEST:",D130)))</formula>
    </cfRule>
  </conditionalFormatting>
  <conditionalFormatting sqref="D133">
    <cfRule type="containsText" dxfId="519" priority="174" operator="containsText" text="MID-TERM:">
      <formula>NOT(ISERROR(SEARCH("MID-TERM:",D133)))</formula>
    </cfRule>
    <cfRule type="containsText" dxfId="518" priority="175" operator="containsText" text="QUIZ:">
      <formula>NOT(ISERROR(SEARCH("QUIZ:",D133)))</formula>
    </cfRule>
    <cfRule type="containsText" dxfId="517" priority="176" operator="containsText" text="TEST:">
      <formula>NOT(ISERROR(SEARCH("TEST:",D133)))</formula>
    </cfRule>
  </conditionalFormatting>
  <conditionalFormatting sqref="D136">
    <cfRule type="containsText" dxfId="516" priority="171" operator="containsText" text="MID-TERM:">
      <formula>NOT(ISERROR(SEARCH("MID-TERM:",D136)))</formula>
    </cfRule>
    <cfRule type="containsText" dxfId="515" priority="172" operator="containsText" text="QUIZ:">
      <formula>NOT(ISERROR(SEARCH("QUIZ:",D136)))</formula>
    </cfRule>
    <cfRule type="containsText" dxfId="514" priority="173" operator="containsText" text="TEST:">
      <formula>NOT(ISERROR(SEARCH("TEST:",D136)))</formula>
    </cfRule>
  </conditionalFormatting>
  <conditionalFormatting sqref="D7">
    <cfRule type="containsText" dxfId="513" priority="280" operator="containsText" text="MID-TERM:">
      <formula>NOT(ISERROR(SEARCH("MID-TERM:",D7)))</formula>
    </cfRule>
    <cfRule type="containsText" dxfId="512" priority="281" operator="containsText" text="QUIZ:">
      <formula>NOT(ISERROR(SEARCH("QUIZ:",D7)))</formula>
    </cfRule>
    <cfRule type="containsText" dxfId="511" priority="282" operator="containsText" text="TEST:">
      <formula>NOT(ISERROR(SEARCH("TEST:",D7)))</formula>
    </cfRule>
  </conditionalFormatting>
  <conditionalFormatting sqref="D10">
    <cfRule type="containsText" dxfId="510" priority="277" operator="containsText" text="MID-TERM:">
      <formula>NOT(ISERROR(SEARCH("MID-TERM:",D10)))</formula>
    </cfRule>
    <cfRule type="containsText" dxfId="509" priority="278" operator="containsText" text="QUIZ:">
      <formula>NOT(ISERROR(SEARCH("QUIZ:",D10)))</formula>
    </cfRule>
    <cfRule type="containsText" dxfId="508" priority="279" operator="containsText" text="TEST:">
      <formula>NOT(ISERROR(SEARCH("TEST:",D10)))</formula>
    </cfRule>
  </conditionalFormatting>
  <conditionalFormatting sqref="D13">
    <cfRule type="containsText" dxfId="507" priority="274" operator="containsText" text="MID-TERM:">
      <formula>NOT(ISERROR(SEARCH("MID-TERM:",D13)))</formula>
    </cfRule>
    <cfRule type="containsText" dxfId="506" priority="275" operator="containsText" text="QUIZ:">
      <formula>NOT(ISERROR(SEARCH("QUIZ:",D13)))</formula>
    </cfRule>
    <cfRule type="containsText" dxfId="505" priority="276" operator="containsText" text="TEST:">
      <formula>NOT(ISERROR(SEARCH("TEST:",D13)))</formula>
    </cfRule>
  </conditionalFormatting>
  <conditionalFormatting sqref="D16">
    <cfRule type="containsText" dxfId="504" priority="271" operator="containsText" text="MID-TERM:">
      <formula>NOT(ISERROR(SEARCH("MID-TERM:",D16)))</formula>
    </cfRule>
    <cfRule type="containsText" dxfId="503" priority="272" operator="containsText" text="QUIZ:">
      <formula>NOT(ISERROR(SEARCH("QUIZ:",D16)))</formula>
    </cfRule>
    <cfRule type="containsText" dxfId="502" priority="273" operator="containsText" text="TEST:">
      <formula>NOT(ISERROR(SEARCH("TEST:",D16)))</formula>
    </cfRule>
  </conditionalFormatting>
  <conditionalFormatting sqref="D24">
    <cfRule type="containsText" dxfId="501" priority="268" operator="containsText" text="MID-TERM:">
      <formula>NOT(ISERROR(SEARCH("MID-TERM:",D24)))</formula>
    </cfRule>
    <cfRule type="containsText" dxfId="500" priority="269" operator="containsText" text="QUIZ:">
      <formula>NOT(ISERROR(SEARCH("QUIZ:",D24)))</formula>
    </cfRule>
    <cfRule type="containsText" dxfId="499" priority="270" operator="containsText" text="TEST:">
      <formula>NOT(ISERROR(SEARCH("TEST:",D24)))</formula>
    </cfRule>
  </conditionalFormatting>
  <conditionalFormatting sqref="D27">
    <cfRule type="containsText" dxfId="498" priority="265" operator="containsText" text="MID-TERM:">
      <formula>NOT(ISERROR(SEARCH("MID-TERM:",D27)))</formula>
    </cfRule>
    <cfRule type="containsText" dxfId="497" priority="266" operator="containsText" text="QUIZ:">
      <formula>NOT(ISERROR(SEARCH("QUIZ:",D27)))</formula>
    </cfRule>
    <cfRule type="containsText" dxfId="496" priority="267" operator="containsText" text="TEST:">
      <formula>NOT(ISERROR(SEARCH("TEST:",D27)))</formula>
    </cfRule>
  </conditionalFormatting>
  <conditionalFormatting sqref="D30">
    <cfRule type="containsText" dxfId="495" priority="262" operator="containsText" text="MID-TERM:">
      <formula>NOT(ISERROR(SEARCH("MID-TERM:",D30)))</formula>
    </cfRule>
    <cfRule type="containsText" dxfId="494" priority="263" operator="containsText" text="QUIZ:">
      <formula>NOT(ISERROR(SEARCH("QUIZ:",D30)))</formula>
    </cfRule>
    <cfRule type="containsText" dxfId="493" priority="264" operator="containsText" text="TEST:">
      <formula>NOT(ISERROR(SEARCH("TEST:",D30)))</formula>
    </cfRule>
  </conditionalFormatting>
  <conditionalFormatting sqref="D33">
    <cfRule type="containsText" dxfId="492" priority="259" operator="containsText" text="MID-TERM:">
      <formula>NOT(ISERROR(SEARCH("MID-TERM:",D33)))</formula>
    </cfRule>
    <cfRule type="containsText" dxfId="491" priority="260" operator="containsText" text="QUIZ:">
      <formula>NOT(ISERROR(SEARCH("QUIZ:",D33)))</formula>
    </cfRule>
    <cfRule type="containsText" dxfId="490" priority="261" operator="containsText" text="TEST:">
      <formula>NOT(ISERROR(SEARCH("TEST:",D33)))</formula>
    </cfRule>
  </conditionalFormatting>
  <conditionalFormatting sqref="D36">
    <cfRule type="containsText" dxfId="489" priority="256" operator="containsText" text="MID-TERM:">
      <formula>NOT(ISERROR(SEARCH("MID-TERM:",D36)))</formula>
    </cfRule>
    <cfRule type="containsText" dxfId="488" priority="257" operator="containsText" text="QUIZ:">
      <formula>NOT(ISERROR(SEARCH("QUIZ:",D36)))</formula>
    </cfRule>
    <cfRule type="containsText" dxfId="487" priority="258" operator="containsText" text="TEST:">
      <formula>NOT(ISERROR(SEARCH("TEST:",D36)))</formula>
    </cfRule>
  </conditionalFormatting>
  <conditionalFormatting sqref="D58:D59">
    <cfRule type="containsText" dxfId="486" priority="254" operator="containsText" text="HANDS ON:">
      <formula>NOT(ISERROR(SEARCH("HANDS ON:",D58)))</formula>
    </cfRule>
  </conditionalFormatting>
  <conditionalFormatting sqref="D44">
    <cfRule type="containsText" dxfId="485" priority="251" operator="containsText" text="MID-TERM:">
      <formula>NOT(ISERROR(SEARCH("MID-TERM:",D44)))</formula>
    </cfRule>
    <cfRule type="containsText" dxfId="484" priority="252" operator="containsText" text="QUIZ:">
      <formula>NOT(ISERROR(SEARCH("QUIZ:",D44)))</formula>
    </cfRule>
    <cfRule type="containsText" dxfId="483" priority="253" operator="containsText" text="TEST:">
      <formula>NOT(ISERROR(SEARCH("TEST:",D44)))</formula>
    </cfRule>
  </conditionalFormatting>
  <conditionalFormatting sqref="D47">
    <cfRule type="containsText" dxfId="482" priority="248" operator="containsText" text="MID-TERM:">
      <formula>NOT(ISERROR(SEARCH("MID-TERM:",D47)))</formula>
    </cfRule>
    <cfRule type="containsText" dxfId="481" priority="249" operator="containsText" text="QUIZ:">
      <formula>NOT(ISERROR(SEARCH("QUIZ:",D47)))</formula>
    </cfRule>
    <cfRule type="containsText" dxfId="480" priority="250" operator="containsText" text="TEST:">
      <formula>NOT(ISERROR(SEARCH("TEST:",D47)))</formula>
    </cfRule>
  </conditionalFormatting>
  <conditionalFormatting sqref="D50">
    <cfRule type="containsText" dxfId="479" priority="245" operator="containsText" text="MID-TERM:">
      <formula>NOT(ISERROR(SEARCH("MID-TERM:",D50)))</formula>
    </cfRule>
    <cfRule type="containsText" dxfId="478" priority="246" operator="containsText" text="QUIZ:">
      <formula>NOT(ISERROR(SEARCH("QUIZ:",D50)))</formula>
    </cfRule>
    <cfRule type="containsText" dxfId="477" priority="247" operator="containsText" text="TEST:">
      <formula>NOT(ISERROR(SEARCH("TEST:",D50)))</formula>
    </cfRule>
  </conditionalFormatting>
  <conditionalFormatting sqref="D53">
    <cfRule type="containsText" dxfId="476" priority="242" operator="containsText" text="MID-TERM:">
      <formula>NOT(ISERROR(SEARCH("MID-TERM:",D53)))</formula>
    </cfRule>
    <cfRule type="containsText" dxfId="475" priority="243" operator="containsText" text="QUIZ:">
      <formula>NOT(ISERROR(SEARCH("QUIZ:",D53)))</formula>
    </cfRule>
    <cfRule type="containsText" dxfId="474" priority="244" operator="containsText" text="TEST:">
      <formula>NOT(ISERROR(SEARCH("TEST:",D53)))</formula>
    </cfRule>
  </conditionalFormatting>
  <conditionalFormatting sqref="D56">
    <cfRule type="containsText" dxfId="473" priority="239" operator="containsText" text="MID-TERM:">
      <formula>NOT(ISERROR(SEARCH("MID-TERM:",D56)))</formula>
    </cfRule>
    <cfRule type="containsText" dxfId="472" priority="240" operator="containsText" text="QUIZ:">
      <formula>NOT(ISERROR(SEARCH("QUIZ:",D56)))</formula>
    </cfRule>
    <cfRule type="containsText" dxfId="471" priority="241" operator="containsText" text="TEST:">
      <formula>NOT(ISERROR(SEARCH("TEST:",D56)))</formula>
    </cfRule>
  </conditionalFormatting>
  <conditionalFormatting sqref="D78:D79">
    <cfRule type="containsText" dxfId="470" priority="237" operator="containsText" text="HANDS ON:">
      <formula>NOT(ISERROR(SEARCH("HANDS ON:",D78)))</formula>
    </cfRule>
  </conditionalFormatting>
  <conditionalFormatting sqref="D64">
    <cfRule type="containsText" dxfId="469" priority="234" operator="containsText" text="MID-TERM:">
      <formula>NOT(ISERROR(SEARCH("MID-TERM:",D64)))</formula>
    </cfRule>
    <cfRule type="containsText" dxfId="468" priority="235" operator="containsText" text="QUIZ:">
      <formula>NOT(ISERROR(SEARCH("QUIZ:",D64)))</formula>
    </cfRule>
    <cfRule type="containsText" dxfId="467" priority="236" operator="containsText" text="TEST:">
      <formula>NOT(ISERROR(SEARCH("TEST:",D64)))</formula>
    </cfRule>
  </conditionalFormatting>
  <conditionalFormatting sqref="D67">
    <cfRule type="containsText" dxfId="466" priority="231" operator="containsText" text="MID-TERM:">
      <formula>NOT(ISERROR(SEARCH("MID-TERM:",D67)))</formula>
    </cfRule>
    <cfRule type="containsText" dxfId="465" priority="232" operator="containsText" text="QUIZ:">
      <formula>NOT(ISERROR(SEARCH("QUIZ:",D67)))</formula>
    </cfRule>
    <cfRule type="containsText" dxfId="464" priority="233" operator="containsText" text="TEST:">
      <formula>NOT(ISERROR(SEARCH("TEST:",D67)))</formula>
    </cfRule>
  </conditionalFormatting>
  <conditionalFormatting sqref="D70">
    <cfRule type="containsText" dxfId="463" priority="228" operator="containsText" text="MID-TERM:">
      <formula>NOT(ISERROR(SEARCH("MID-TERM:",D70)))</formula>
    </cfRule>
    <cfRule type="containsText" dxfId="462" priority="229" operator="containsText" text="QUIZ:">
      <formula>NOT(ISERROR(SEARCH("QUIZ:",D70)))</formula>
    </cfRule>
    <cfRule type="containsText" dxfId="461" priority="230" operator="containsText" text="TEST:">
      <formula>NOT(ISERROR(SEARCH("TEST:",D70)))</formula>
    </cfRule>
  </conditionalFormatting>
  <conditionalFormatting sqref="D73">
    <cfRule type="containsText" dxfId="460" priority="225" operator="containsText" text="MID-TERM:">
      <formula>NOT(ISERROR(SEARCH("MID-TERM:",D73)))</formula>
    </cfRule>
    <cfRule type="containsText" dxfId="459" priority="226" operator="containsText" text="QUIZ:">
      <formula>NOT(ISERROR(SEARCH("QUIZ:",D73)))</formula>
    </cfRule>
    <cfRule type="containsText" dxfId="458" priority="227" operator="containsText" text="TEST:">
      <formula>NOT(ISERROR(SEARCH("TEST:",D73)))</formula>
    </cfRule>
  </conditionalFormatting>
  <conditionalFormatting sqref="D76">
    <cfRule type="containsText" dxfId="457" priority="222" operator="containsText" text="MID-TERM:">
      <formula>NOT(ISERROR(SEARCH("MID-TERM:",D76)))</formula>
    </cfRule>
    <cfRule type="containsText" dxfId="456" priority="223" operator="containsText" text="QUIZ:">
      <formula>NOT(ISERROR(SEARCH("QUIZ:",D76)))</formula>
    </cfRule>
    <cfRule type="containsText" dxfId="455" priority="224" operator="containsText" text="TEST:">
      <formula>NOT(ISERROR(SEARCH("TEST:",D76)))</formula>
    </cfRule>
  </conditionalFormatting>
  <conditionalFormatting sqref="D98:D99">
    <cfRule type="containsText" dxfId="454" priority="220" operator="containsText" text="HANDS ON:">
      <formula>NOT(ISERROR(SEARCH("HANDS ON:",D98)))</formula>
    </cfRule>
  </conditionalFormatting>
  <conditionalFormatting sqref="D84">
    <cfRule type="containsText" dxfId="453" priority="217" operator="containsText" text="MID-TERM:">
      <formula>NOT(ISERROR(SEARCH("MID-TERM:",D84)))</formula>
    </cfRule>
    <cfRule type="containsText" dxfId="452" priority="218" operator="containsText" text="QUIZ:">
      <formula>NOT(ISERROR(SEARCH("QUIZ:",D84)))</formula>
    </cfRule>
    <cfRule type="containsText" dxfId="451" priority="219" operator="containsText" text="TEST:">
      <formula>NOT(ISERROR(SEARCH("TEST:",D84)))</formula>
    </cfRule>
  </conditionalFormatting>
  <conditionalFormatting sqref="D87">
    <cfRule type="containsText" dxfId="450" priority="214" operator="containsText" text="MID-TERM:">
      <formula>NOT(ISERROR(SEARCH("MID-TERM:",D87)))</formula>
    </cfRule>
    <cfRule type="containsText" dxfId="449" priority="215" operator="containsText" text="QUIZ:">
      <formula>NOT(ISERROR(SEARCH("QUIZ:",D87)))</formula>
    </cfRule>
    <cfRule type="containsText" dxfId="448" priority="216" operator="containsText" text="TEST:">
      <formula>NOT(ISERROR(SEARCH("TEST:",D87)))</formula>
    </cfRule>
  </conditionalFormatting>
  <conditionalFormatting sqref="D90">
    <cfRule type="containsText" dxfId="447" priority="211" operator="containsText" text="MID-TERM:">
      <formula>NOT(ISERROR(SEARCH("MID-TERM:",D90)))</formula>
    </cfRule>
    <cfRule type="containsText" dxfId="446" priority="212" operator="containsText" text="QUIZ:">
      <formula>NOT(ISERROR(SEARCH("QUIZ:",D90)))</formula>
    </cfRule>
    <cfRule type="containsText" dxfId="445" priority="213" operator="containsText" text="TEST:">
      <formula>NOT(ISERROR(SEARCH("TEST:",D90)))</formula>
    </cfRule>
  </conditionalFormatting>
  <conditionalFormatting sqref="D93">
    <cfRule type="containsText" dxfId="444" priority="208" operator="containsText" text="MID-TERM:">
      <formula>NOT(ISERROR(SEARCH("MID-TERM:",D93)))</formula>
    </cfRule>
    <cfRule type="containsText" dxfId="443" priority="209" operator="containsText" text="QUIZ:">
      <formula>NOT(ISERROR(SEARCH("QUIZ:",D93)))</formula>
    </cfRule>
    <cfRule type="containsText" dxfId="442" priority="210" operator="containsText" text="TEST:">
      <formula>NOT(ISERROR(SEARCH("TEST:",D93)))</formula>
    </cfRule>
  </conditionalFormatting>
  <conditionalFormatting sqref="D96">
    <cfRule type="containsText" dxfId="441" priority="205" operator="containsText" text="MID-TERM:">
      <formula>NOT(ISERROR(SEARCH("MID-TERM:",D96)))</formula>
    </cfRule>
    <cfRule type="containsText" dxfId="440" priority="206" operator="containsText" text="QUIZ:">
      <formula>NOT(ISERROR(SEARCH("QUIZ:",D96)))</formula>
    </cfRule>
    <cfRule type="containsText" dxfId="439" priority="207" operator="containsText" text="TEST:">
      <formula>NOT(ISERROR(SEARCH("TEST:",D96)))</formula>
    </cfRule>
  </conditionalFormatting>
  <conditionalFormatting sqref="D118:D119">
    <cfRule type="containsText" dxfId="438" priority="203" operator="containsText" text="HANDS ON:">
      <formula>NOT(ISERROR(SEARCH("HANDS ON:",D118)))</formula>
    </cfRule>
  </conditionalFormatting>
  <conditionalFormatting sqref="D104">
    <cfRule type="containsText" dxfId="437" priority="200" operator="containsText" text="MID-TERM:">
      <formula>NOT(ISERROR(SEARCH("MID-TERM:",D104)))</formula>
    </cfRule>
    <cfRule type="containsText" dxfId="436" priority="201" operator="containsText" text="QUIZ:">
      <formula>NOT(ISERROR(SEARCH("QUIZ:",D104)))</formula>
    </cfRule>
    <cfRule type="containsText" dxfId="435" priority="202" operator="containsText" text="TEST:">
      <formula>NOT(ISERROR(SEARCH("TEST:",D104)))</formula>
    </cfRule>
  </conditionalFormatting>
  <conditionalFormatting sqref="D107">
    <cfRule type="containsText" dxfId="434" priority="197" operator="containsText" text="MID-TERM:">
      <formula>NOT(ISERROR(SEARCH("MID-TERM:",D107)))</formula>
    </cfRule>
    <cfRule type="containsText" dxfId="433" priority="198" operator="containsText" text="QUIZ:">
      <formula>NOT(ISERROR(SEARCH("QUIZ:",D107)))</formula>
    </cfRule>
    <cfRule type="containsText" dxfId="432" priority="199" operator="containsText" text="TEST:">
      <formula>NOT(ISERROR(SEARCH("TEST:",D107)))</formula>
    </cfRule>
  </conditionalFormatting>
  <conditionalFormatting sqref="D110">
    <cfRule type="containsText" dxfId="431" priority="194" operator="containsText" text="MID-TERM:">
      <formula>NOT(ISERROR(SEARCH("MID-TERM:",D110)))</formula>
    </cfRule>
    <cfRule type="containsText" dxfId="430" priority="195" operator="containsText" text="QUIZ:">
      <formula>NOT(ISERROR(SEARCH("QUIZ:",D110)))</formula>
    </cfRule>
    <cfRule type="containsText" dxfId="429" priority="196" operator="containsText" text="TEST:">
      <formula>NOT(ISERROR(SEARCH("TEST:",D110)))</formula>
    </cfRule>
  </conditionalFormatting>
  <conditionalFormatting sqref="D113">
    <cfRule type="containsText" dxfId="428" priority="191" operator="containsText" text="MID-TERM:">
      <formula>NOT(ISERROR(SEARCH("MID-TERM:",D113)))</formula>
    </cfRule>
    <cfRule type="containsText" dxfId="427" priority="192" operator="containsText" text="QUIZ:">
      <formula>NOT(ISERROR(SEARCH("QUIZ:",D113)))</formula>
    </cfRule>
    <cfRule type="containsText" dxfId="426" priority="193" operator="containsText" text="TEST:">
      <formula>NOT(ISERROR(SEARCH("TEST:",D113)))</formula>
    </cfRule>
  </conditionalFormatting>
  <conditionalFormatting sqref="D116">
    <cfRule type="containsText" dxfId="425" priority="188" operator="containsText" text="MID-TERM:">
      <formula>NOT(ISERROR(SEARCH("MID-TERM:",D116)))</formula>
    </cfRule>
    <cfRule type="containsText" dxfId="424" priority="189" operator="containsText" text="QUIZ:">
      <formula>NOT(ISERROR(SEARCH("QUIZ:",D116)))</formula>
    </cfRule>
    <cfRule type="containsText" dxfId="423" priority="190" operator="containsText" text="TEST:">
      <formula>NOT(ISERROR(SEARCH("TEST:",D116)))</formula>
    </cfRule>
  </conditionalFormatting>
  <conditionalFormatting sqref="D158:D159">
    <cfRule type="containsText" dxfId="422" priority="169" operator="containsText" text="HANDS ON:">
      <formula>NOT(ISERROR(SEARCH("HANDS ON:",D158)))</formula>
    </cfRule>
  </conditionalFormatting>
  <conditionalFormatting sqref="D144">
    <cfRule type="containsText" dxfId="421" priority="166" operator="containsText" text="MID-TERM:">
      <formula>NOT(ISERROR(SEARCH("MID-TERM:",D144)))</formula>
    </cfRule>
    <cfRule type="containsText" dxfId="420" priority="167" operator="containsText" text="QUIZ:">
      <formula>NOT(ISERROR(SEARCH("QUIZ:",D144)))</formula>
    </cfRule>
    <cfRule type="containsText" dxfId="419" priority="168" operator="containsText" text="TEST:">
      <formula>NOT(ISERROR(SEARCH("TEST:",D144)))</formula>
    </cfRule>
  </conditionalFormatting>
  <conditionalFormatting sqref="D147">
    <cfRule type="containsText" dxfId="418" priority="163" operator="containsText" text="MID-TERM:">
      <formula>NOT(ISERROR(SEARCH("MID-TERM:",D147)))</formula>
    </cfRule>
    <cfRule type="containsText" dxfId="417" priority="164" operator="containsText" text="QUIZ:">
      <formula>NOT(ISERROR(SEARCH("QUIZ:",D147)))</formula>
    </cfRule>
    <cfRule type="containsText" dxfId="416" priority="165" operator="containsText" text="TEST:">
      <formula>NOT(ISERROR(SEARCH("TEST:",D147)))</formula>
    </cfRule>
  </conditionalFormatting>
  <conditionalFormatting sqref="D150">
    <cfRule type="containsText" dxfId="415" priority="160" operator="containsText" text="MID-TERM:">
      <formula>NOT(ISERROR(SEARCH("MID-TERM:",D150)))</formula>
    </cfRule>
    <cfRule type="containsText" dxfId="414" priority="161" operator="containsText" text="QUIZ:">
      <formula>NOT(ISERROR(SEARCH("QUIZ:",D150)))</formula>
    </cfRule>
    <cfRule type="containsText" dxfId="413" priority="162" operator="containsText" text="TEST:">
      <formula>NOT(ISERROR(SEARCH("TEST:",D150)))</formula>
    </cfRule>
  </conditionalFormatting>
  <conditionalFormatting sqref="D153">
    <cfRule type="containsText" dxfId="412" priority="157" operator="containsText" text="MID-TERM:">
      <formula>NOT(ISERROR(SEARCH("MID-TERM:",D153)))</formula>
    </cfRule>
    <cfRule type="containsText" dxfId="411" priority="158" operator="containsText" text="QUIZ:">
      <formula>NOT(ISERROR(SEARCH("QUIZ:",D153)))</formula>
    </cfRule>
    <cfRule type="containsText" dxfId="410" priority="159" operator="containsText" text="TEST:">
      <formula>NOT(ISERROR(SEARCH("TEST:",D153)))</formula>
    </cfRule>
  </conditionalFormatting>
  <conditionalFormatting sqref="D156">
    <cfRule type="containsText" dxfId="409" priority="154" operator="containsText" text="MID-TERM:">
      <formula>NOT(ISERROR(SEARCH("MID-TERM:",D156)))</formula>
    </cfRule>
    <cfRule type="containsText" dxfId="408" priority="155" operator="containsText" text="QUIZ:">
      <formula>NOT(ISERROR(SEARCH("QUIZ:",D156)))</formula>
    </cfRule>
    <cfRule type="containsText" dxfId="407" priority="156" operator="containsText" text="TEST:">
      <formula>NOT(ISERROR(SEARCH("TEST:",D156)))</formula>
    </cfRule>
  </conditionalFormatting>
  <conditionalFormatting sqref="D178:D179">
    <cfRule type="containsText" dxfId="406" priority="152" operator="containsText" text="HANDS ON:">
      <formula>NOT(ISERROR(SEARCH("HANDS ON:",D178)))</formula>
    </cfRule>
  </conditionalFormatting>
  <conditionalFormatting sqref="D164">
    <cfRule type="containsText" dxfId="405" priority="149" operator="containsText" text="MID-TERM:">
      <formula>NOT(ISERROR(SEARCH("MID-TERM:",D164)))</formula>
    </cfRule>
    <cfRule type="containsText" dxfId="404" priority="150" operator="containsText" text="QUIZ:">
      <formula>NOT(ISERROR(SEARCH("QUIZ:",D164)))</formula>
    </cfRule>
    <cfRule type="containsText" dxfId="403" priority="151" operator="containsText" text="TEST:">
      <formula>NOT(ISERROR(SEARCH("TEST:",D164)))</formula>
    </cfRule>
  </conditionalFormatting>
  <conditionalFormatting sqref="D167">
    <cfRule type="containsText" dxfId="402" priority="146" operator="containsText" text="MID-TERM:">
      <formula>NOT(ISERROR(SEARCH("MID-TERM:",D167)))</formula>
    </cfRule>
    <cfRule type="containsText" dxfId="401" priority="147" operator="containsText" text="QUIZ:">
      <formula>NOT(ISERROR(SEARCH("QUIZ:",D167)))</formula>
    </cfRule>
    <cfRule type="containsText" dxfId="400" priority="148" operator="containsText" text="TEST:">
      <formula>NOT(ISERROR(SEARCH("TEST:",D167)))</formula>
    </cfRule>
  </conditionalFormatting>
  <conditionalFormatting sqref="D170">
    <cfRule type="containsText" dxfId="399" priority="143" operator="containsText" text="MID-TERM:">
      <formula>NOT(ISERROR(SEARCH("MID-TERM:",D170)))</formula>
    </cfRule>
    <cfRule type="containsText" dxfId="398" priority="144" operator="containsText" text="QUIZ:">
      <formula>NOT(ISERROR(SEARCH("QUIZ:",D170)))</formula>
    </cfRule>
    <cfRule type="containsText" dxfId="397" priority="145" operator="containsText" text="TEST:">
      <formula>NOT(ISERROR(SEARCH("TEST:",D170)))</formula>
    </cfRule>
  </conditionalFormatting>
  <conditionalFormatting sqref="D173">
    <cfRule type="containsText" dxfId="396" priority="140" operator="containsText" text="MID-TERM:">
      <formula>NOT(ISERROR(SEARCH("MID-TERM:",D173)))</formula>
    </cfRule>
    <cfRule type="containsText" dxfId="395" priority="141" operator="containsText" text="QUIZ:">
      <formula>NOT(ISERROR(SEARCH("QUIZ:",D173)))</formula>
    </cfRule>
    <cfRule type="containsText" dxfId="394" priority="142" operator="containsText" text="TEST:">
      <formula>NOT(ISERROR(SEARCH("TEST:",D173)))</formula>
    </cfRule>
  </conditionalFormatting>
  <conditionalFormatting sqref="D176">
    <cfRule type="containsText" dxfId="393" priority="137" operator="containsText" text="MID-TERM:">
      <formula>NOT(ISERROR(SEARCH("MID-TERM:",D176)))</formula>
    </cfRule>
    <cfRule type="containsText" dxfId="392" priority="138" operator="containsText" text="QUIZ:">
      <formula>NOT(ISERROR(SEARCH("QUIZ:",D176)))</formula>
    </cfRule>
    <cfRule type="containsText" dxfId="391" priority="139" operator="containsText" text="TEST:">
      <formula>NOT(ISERROR(SEARCH("TEST:",D176)))</formula>
    </cfRule>
  </conditionalFormatting>
  <conditionalFormatting sqref="D198:D199">
    <cfRule type="containsText" dxfId="390" priority="135" operator="containsText" text="HANDS ON:">
      <formula>NOT(ISERROR(SEARCH("HANDS ON:",D198)))</formula>
    </cfRule>
  </conditionalFormatting>
  <conditionalFormatting sqref="D184">
    <cfRule type="containsText" dxfId="389" priority="132" operator="containsText" text="MID-TERM:">
      <formula>NOT(ISERROR(SEARCH("MID-TERM:",D184)))</formula>
    </cfRule>
    <cfRule type="containsText" dxfId="388" priority="133" operator="containsText" text="QUIZ:">
      <formula>NOT(ISERROR(SEARCH("QUIZ:",D184)))</formula>
    </cfRule>
    <cfRule type="containsText" dxfId="387" priority="134" operator="containsText" text="TEST:">
      <formula>NOT(ISERROR(SEARCH("TEST:",D184)))</formula>
    </cfRule>
  </conditionalFormatting>
  <conditionalFormatting sqref="D187">
    <cfRule type="containsText" dxfId="386" priority="129" operator="containsText" text="MID-TERM:">
      <formula>NOT(ISERROR(SEARCH("MID-TERM:",D187)))</formula>
    </cfRule>
    <cfRule type="containsText" dxfId="385" priority="130" operator="containsText" text="QUIZ:">
      <formula>NOT(ISERROR(SEARCH("QUIZ:",D187)))</formula>
    </cfRule>
    <cfRule type="containsText" dxfId="384" priority="131" operator="containsText" text="TEST:">
      <formula>NOT(ISERROR(SEARCH("TEST:",D187)))</formula>
    </cfRule>
  </conditionalFormatting>
  <conditionalFormatting sqref="D190">
    <cfRule type="containsText" dxfId="383" priority="126" operator="containsText" text="MID-TERM:">
      <formula>NOT(ISERROR(SEARCH("MID-TERM:",D190)))</formula>
    </cfRule>
    <cfRule type="containsText" dxfId="382" priority="127" operator="containsText" text="QUIZ:">
      <formula>NOT(ISERROR(SEARCH("QUIZ:",D190)))</formula>
    </cfRule>
    <cfRule type="containsText" dxfId="381" priority="128" operator="containsText" text="TEST:">
      <formula>NOT(ISERROR(SEARCH("TEST:",D190)))</formula>
    </cfRule>
  </conditionalFormatting>
  <conditionalFormatting sqref="D193">
    <cfRule type="containsText" dxfId="380" priority="123" operator="containsText" text="MID-TERM:">
      <formula>NOT(ISERROR(SEARCH("MID-TERM:",D193)))</formula>
    </cfRule>
    <cfRule type="containsText" dxfId="379" priority="124" operator="containsText" text="QUIZ:">
      <formula>NOT(ISERROR(SEARCH("QUIZ:",D193)))</formula>
    </cfRule>
    <cfRule type="containsText" dxfId="378" priority="125" operator="containsText" text="TEST:">
      <formula>NOT(ISERROR(SEARCH("TEST:",D193)))</formula>
    </cfRule>
  </conditionalFormatting>
  <conditionalFormatting sqref="D196">
    <cfRule type="containsText" dxfId="377" priority="120" operator="containsText" text="MID-TERM:">
      <formula>NOT(ISERROR(SEARCH("MID-TERM:",D196)))</formula>
    </cfRule>
    <cfRule type="containsText" dxfId="376" priority="121" operator="containsText" text="QUIZ:">
      <formula>NOT(ISERROR(SEARCH("QUIZ:",D196)))</formula>
    </cfRule>
    <cfRule type="containsText" dxfId="375" priority="122" operator="containsText" text="TEST:">
      <formula>NOT(ISERROR(SEARCH("TEST:",D196)))</formula>
    </cfRule>
  </conditionalFormatting>
  <conditionalFormatting sqref="D218:D219">
    <cfRule type="containsText" dxfId="374" priority="118" operator="containsText" text="HANDS ON:">
      <formula>NOT(ISERROR(SEARCH("HANDS ON:",D218)))</formula>
    </cfRule>
  </conditionalFormatting>
  <conditionalFormatting sqref="D204">
    <cfRule type="containsText" dxfId="373" priority="115" operator="containsText" text="MID-TERM:">
      <formula>NOT(ISERROR(SEARCH("MID-TERM:",D204)))</formula>
    </cfRule>
    <cfRule type="containsText" dxfId="372" priority="116" operator="containsText" text="QUIZ:">
      <formula>NOT(ISERROR(SEARCH("QUIZ:",D204)))</formula>
    </cfRule>
    <cfRule type="containsText" dxfId="371" priority="117" operator="containsText" text="TEST:">
      <formula>NOT(ISERROR(SEARCH("TEST:",D204)))</formula>
    </cfRule>
  </conditionalFormatting>
  <conditionalFormatting sqref="D207">
    <cfRule type="containsText" dxfId="370" priority="112" operator="containsText" text="MID-TERM:">
      <formula>NOT(ISERROR(SEARCH("MID-TERM:",D207)))</formula>
    </cfRule>
    <cfRule type="containsText" dxfId="369" priority="113" operator="containsText" text="QUIZ:">
      <formula>NOT(ISERROR(SEARCH("QUIZ:",D207)))</formula>
    </cfRule>
    <cfRule type="containsText" dxfId="368" priority="114" operator="containsText" text="TEST:">
      <formula>NOT(ISERROR(SEARCH("TEST:",D207)))</formula>
    </cfRule>
  </conditionalFormatting>
  <conditionalFormatting sqref="D210">
    <cfRule type="containsText" dxfId="367" priority="109" operator="containsText" text="MID-TERM:">
      <formula>NOT(ISERROR(SEARCH("MID-TERM:",D210)))</formula>
    </cfRule>
    <cfRule type="containsText" dxfId="366" priority="110" operator="containsText" text="QUIZ:">
      <formula>NOT(ISERROR(SEARCH("QUIZ:",D210)))</formula>
    </cfRule>
    <cfRule type="containsText" dxfId="365" priority="111" operator="containsText" text="TEST:">
      <formula>NOT(ISERROR(SEARCH("TEST:",D210)))</formula>
    </cfRule>
  </conditionalFormatting>
  <conditionalFormatting sqref="D213">
    <cfRule type="containsText" dxfId="364" priority="106" operator="containsText" text="MID-TERM:">
      <formula>NOT(ISERROR(SEARCH("MID-TERM:",D213)))</formula>
    </cfRule>
    <cfRule type="containsText" dxfId="363" priority="107" operator="containsText" text="QUIZ:">
      <formula>NOT(ISERROR(SEARCH("QUIZ:",D213)))</formula>
    </cfRule>
    <cfRule type="containsText" dxfId="362" priority="108" operator="containsText" text="TEST:">
      <formula>NOT(ISERROR(SEARCH("TEST:",D213)))</formula>
    </cfRule>
  </conditionalFormatting>
  <conditionalFormatting sqref="D216">
    <cfRule type="containsText" dxfId="361" priority="103" operator="containsText" text="MID-TERM:">
      <formula>NOT(ISERROR(SEARCH("MID-TERM:",D216)))</formula>
    </cfRule>
    <cfRule type="containsText" dxfId="360" priority="104" operator="containsText" text="QUIZ:">
      <formula>NOT(ISERROR(SEARCH("QUIZ:",D216)))</formula>
    </cfRule>
    <cfRule type="containsText" dxfId="359" priority="105" operator="containsText" text="TEST:">
      <formula>NOT(ISERROR(SEARCH("TEST:",D216)))</formula>
    </cfRule>
  </conditionalFormatting>
  <conditionalFormatting sqref="D238:D239">
    <cfRule type="containsText" dxfId="358" priority="101" operator="containsText" text="HANDS ON:">
      <formula>NOT(ISERROR(SEARCH("HANDS ON:",D238)))</formula>
    </cfRule>
  </conditionalFormatting>
  <conditionalFormatting sqref="D224">
    <cfRule type="containsText" dxfId="357" priority="98" operator="containsText" text="MID-TERM:">
      <formula>NOT(ISERROR(SEARCH("MID-TERM:",D224)))</formula>
    </cfRule>
    <cfRule type="containsText" dxfId="356" priority="99" operator="containsText" text="QUIZ:">
      <formula>NOT(ISERROR(SEARCH("QUIZ:",D224)))</formula>
    </cfRule>
    <cfRule type="containsText" dxfId="355" priority="100" operator="containsText" text="TEST:">
      <formula>NOT(ISERROR(SEARCH("TEST:",D224)))</formula>
    </cfRule>
  </conditionalFormatting>
  <conditionalFormatting sqref="D227">
    <cfRule type="containsText" dxfId="354" priority="95" operator="containsText" text="MID-TERM:">
      <formula>NOT(ISERROR(SEARCH("MID-TERM:",D227)))</formula>
    </cfRule>
    <cfRule type="containsText" dxfId="353" priority="96" operator="containsText" text="QUIZ:">
      <formula>NOT(ISERROR(SEARCH("QUIZ:",D227)))</formula>
    </cfRule>
    <cfRule type="containsText" dxfId="352" priority="97" operator="containsText" text="TEST:">
      <formula>NOT(ISERROR(SEARCH("TEST:",D227)))</formula>
    </cfRule>
  </conditionalFormatting>
  <conditionalFormatting sqref="D230">
    <cfRule type="containsText" dxfId="351" priority="92" operator="containsText" text="MID-TERM:">
      <formula>NOT(ISERROR(SEARCH("MID-TERM:",D230)))</formula>
    </cfRule>
    <cfRule type="containsText" dxfId="350" priority="93" operator="containsText" text="QUIZ:">
      <formula>NOT(ISERROR(SEARCH("QUIZ:",D230)))</formula>
    </cfRule>
    <cfRule type="containsText" dxfId="349" priority="94" operator="containsText" text="TEST:">
      <formula>NOT(ISERROR(SEARCH("TEST:",D230)))</formula>
    </cfRule>
  </conditionalFormatting>
  <conditionalFormatting sqref="D233">
    <cfRule type="containsText" dxfId="348" priority="89" operator="containsText" text="MID-TERM:">
      <formula>NOT(ISERROR(SEARCH("MID-TERM:",D233)))</formula>
    </cfRule>
    <cfRule type="containsText" dxfId="347" priority="90" operator="containsText" text="QUIZ:">
      <formula>NOT(ISERROR(SEARCH("QUIZ:",D233)))</formula>
    </cfRule>
    <cfRule type="containsText" dxfId="346" priority="91" operator="containsText" text="TEST:">
      <formula>NOT(ISERROR(SEARCH("TEST:",D233)))</formula>
    </cfRule>
  </conditionalFormatting>
  <conditionalFormatting sqref="D236">
    <cfRule type="containsText" dxfId="345" priority="86" operator="containsText" text="MID-TERM:">
      <formula>NOT(ISERROR(SEARCH("MID-TERM:",D236)))</formula>
    </cfRule>
    <cfRule type="containsText" dxfId="344" priority="87" operator="containsText" text="QUIZ:">
      <formula>NOT(ISERROR(SEARCH("QUIZ:",D236)))</formula>
    </cfRule>
    <cfRule type="containsText" dxfId="343" priority="88" operator="containsText" text="TEST:">
      <formula>NOT(ISERROR(SEARCH("TEST:",D236)))</formula>
    </cfRule>
  </conditionalFormatting>
  <conditionalFormatting sqref="D258:D259">
    <cfRule type="containsText" dxfId="342" priority="84" operator="containsText" text="HANDS ON:">
      <formula>NOT(ISERROR(SEARCH("HANDS ON:",D258)))</formula>
    </cfRule>
  </conditionalFormatting>
  <conditionalFormatting sqref="D244">
    <cfRule type="containsText" dxfId="341" priority="81" operator="containsText" text="MID-TERM:">
      <formula>NOT(ISERROR(SEARCH("MID-TERM:",D244)))</formula>
    </cfRule>
    <cfRule type="containsText" dxfId="340" priority="82" operator="containsText" text="QUIZ:">
      <formula>NOT(ISERROR(SEARCH("QUIZ:",D244)))</formula>
    </cfRule>
    <cfRule type="containsText" dxfId="339" priority="83" operator="containsText" text="TEST:">
      <formula>NOT(ISERROR(SEARCH("TEST:",D244)))</formula>
    </cfRule>
  </conditionalFormatting>
  <conditionalFormatting sqref="D247">
    <cfRule type="containsText" dxfId="338" priority="78" operator="containsText" text="MID-TERM:">
      <formula>NOT(ISERROR(SEARCH("MID-TERM:",D247)))</formula>
    </cfRule>
    <cfRule type="containsText" dxfId="337" priority="79" operator="containsText" text="QUIZ:">
      <formula>NOT(ISERROR(SEARCH("QUIZ:",D247)))</formula>
    </cfRule>
    <cfRule type="containsText" dxfId="336" priority="80" operator="containsText" text="TEST:">
      <formula>NOT(ISERROR(SEARCH("TEST:",D247)))</formula>
    </cfRule>
  </conditionalFormatting>
  <conditionalFormatting sqref="D250">
    <cfRule type="containsText" dxfId="335" priority="75" operator="containsText" text="MID-TERM:">
      <formula>NOT(ISERROR(SEARCH("MID-TERM:",D250)))</formula>
    </cfRule>
    <cfRule type="containsText" dxfId="334" priority="76" operator="containsText" text="QUIZ:">
      <formula>NOT(ISERROR(SEARCH("QUIZ:",D250)))</formula>
    </cfRule>
    <cfRule type="containsText" dxfId="333" priority="77" operator="containsText" text="TEST:">
      <formula>NOT(ISERROR(SEARCH("TEST:",D250)))</formula>
    </cfRule>
  </conditionalFormatting>
  <conditionalFormatting sqref="D253">
    <cfRule type="containsText" dxfId="332" priority="72" operator="containsText" text="MID-TERM:">
      <formula>NOT(ISERROR(SEARCH("MID-TERM:",D253)))</formula>
    </cfRule>
    <cfRule type="containsText" dxfId="331" priority="73" operator="containsText" text="QUIZ:">
      <formula>NOT(ISERROR(SEARCH("QUIZ:",D253)))</formula>
    </cfRule>
    <cfRule type="containsText" dxfId="330" priority="74" operator="containsText" text="TEST:">
      <formula>NOT(ISERROR(SEARCH("TEST:",D253)))</formula>
    </cfRule>
  </conditionalFormatting>
  <conditionalFormatting sqref="D256">
    <cfRule type="containsText" dxfId="329" priority="69" operator="containsText" text="MID-TERM:">
      <formula>NOT(ISERROR(SEARCH("MID-TERM:",D256)))</formula>
    </cfRule>
    <cfRule type="containsText" dxfId="328" priority="70" operator="containsText" text="QUIZ:">
      <formula>NOT(ISERROR(SEARCH("QUIZ:",D256)))</formula>
    </cfRule>
    <cfRule type="containsText" dxfId="327" priority="71" operator="containsText" text="TEST:">
      <formula>NOT(ISERROR(SEARCH("TEST:",D256)))</formula>
    </cfRule>
  </conditionalFormatting>
  <conditionalFormatting sqref="D278:D279">
    <cfRule type="containsText" dxfId="326" priority="67" operator="containsText" text="HANDS ON:">
      <formula>NOT(ISERROR(SEARCH("HANDS ON:",D278)))</formula>
    </cfRule>
  </conditionalFormatting>
  <conditionalFormatting sqref="D264">
    <cfRule type="containsText" dxfId="325" priority="64" operator="containsText" text="MID-TERM:">
      <formula>NOT(ISERROR(SEARCH("MID-TERM:",D264)))</formula>
    </cfRule>
    <cfRule type="containsText" dxfId="324" priority="65" operator="containsText" text="QUIZ:">
      <formula>NOT(ISERROR(SEARCH("QUIZ:",D264)))</formula>
    </cfRule>
    <cfRule type="containsText" dxfId="323" priority="66" operator="containsText" text="TEST:">
      <formula>NOT(ISERROR(SEARCH("TEST:",D264)))</formula>
    </cfRule>
  </conditionalFormatting>
  <conditionalFormatting sqref="D267">
    <cfRule type="containsText" dxfId="322" priority="61" operator="containsText" text="MID-TERM:">
      <formula>NOT(ISERROR(SEARCH("MID-TERM:",D267)))</formula>
    </cfRule>
    <cfRule type="containsText" dxfId="321" priority="62" operator="containsText" text="QUIZ:">
      <formula>NOT(ISERROR(SEARCH("QUIZ:",D267)))</formula>
    </cfRule>
    <cfRule type="containsText" dxfId="320" priority="63" operator="containsText" text="TEST:">
      <formula>NOT(ISERROR(SEARCH("TEST:",D267)))</formula>
    </cfRule>
  </conditionalFormatting>
  <conditionalFormatting sqref="D270">
    <cfRule type="containsText" dxfId="319" priority="58" operator="containsText" text="MID-TERM:">
      <formula>NOT(ISERROR(SEARCH("MID-TERM:",D270)))</formula>
    </cfRule>
    <cfRule type="containsText" dxfId="318" priority="59" operator="containsText" text="QUIZ:">
      <formula>NOT(ISERROR(SEARCH("QUIZ:",D270)))</formula>
    </cfRule>
    <cfRule type="containsText" dxfId="317" priority="60" operator="containsText" text="TEST:">
      <formula>NOT(ISERROR(SEARCH("TEST:",D270)))</formula>
    </cfRule>
  </conditionalFormatting>
  <conditionalFormatting sqref="D273">
    <cfRule type="containsText" dxfId="316" priority="55" operator="containsText" text="MID-TERM:">
      <formula>NOT(ISERROR(SEARCH("MID-TERM:",D273)))</formula>
    </cfRule>
    <cfRule type="containsText" dxfId="315" priority="56" operator="containsText" text="QUIZ:">
      <formula>NOT(ISERROR(SEARCH("QUIZ:",D273)))</formula>
    </cfRule>
    <cfRule type="containsText" dxfId="314" priority="57" operator="containsText" text="TEST:">
      <formula>NOT(ISERROR(SEARCH("TEST:",D273)))</formula>
    </cfRule>
  </conditionalFormatting>
  <conditionalFormatting sqref="D276">
    <cfRule type="containsText" dxfId="313" priority="52" operator="containsText" text="MID-TERM:">
      <formula>NOT(ISERROR(SEARCH("MID-TERM:",D276)))</formula>
    </cfRule>
    <cfRule type="containsText" dxfId="312" priority="53" operator="containsText" text="QUIZ:">
      <formula>NOT(ISERROR(SEARCH("QUIZ:",D276)))</formula>
    </cfRule>
    <cfRule type="containsText" dxfId="311" priority="54" operator="containsText" text="TEST:">
      <formula>NOT(ISERROR(SEARCH("TEST:",D276)))</formula>
    </cfRule>
  </conditionalFormatting>
  <conditionalFormatting sqref="D298:D299">
    <cfRule type="containsText" dxfId="310" priority="50" operator="containsText" text="HANDS ON:">
      <formula>NOT(ISERROR(SEARCH("HANDS ON:",D298)))</formula>
    </cfRule>
  </conditionalFormatting>
  <conditionalFormatting sqref="D284">
    <cfRule type="containsText" dxfId="309" priority="47" operator="containsText" text="MID-TERM:">
      <formula>NOT(ISERROR(SEARCH("MID-TERM:",D284)))</formula>
    </cfRule>
    <cfRule type="containsText" dxfId="308" priority="48" operator="containsText" text="QUIZ:">
      <formula>NOT(ISERROR(SEARCH("QUIZ:",D284)))</formula>
    </cfRule>
    <cfRule type="containsText" dxfId="307" priority="49" operator="containsText" text="TEST:">
      <formula>NOT(ISERROR(SEARCH("TEST:",D284)))</formula>
    </cfRule>
  </conditionalFormatting>
  <conditionalFormatting sqref="D287">
    <cfRule type="containsText" dxfId="306" priority="44" operator="containsText" text="MID-TERM:">
      <formula>NOT(ISERROR(SEARCH("MID-TERM:",D287)))</formula>
    </cfRule>
    <cfRule type="containsText" dxfId="305" priority="45" operator="containsText" text="QUIZ:">
      <formula>NOT(ISERROR(SEARCH("QUIZ:",D287)))</formula>
    </cfRule>
    <cfRule type="containsText" dxfId="304" priority="46" operator="containsText" text="TEST:">
      <formula>NOT(ISERROR(SEARCH("TEST:",D287)))</formula>
    </cfRule>
  </conditionalFormatting>
  <conditionalFormatting sqref="D290">
    <cfRule type="containsText" dxfId="303" priority="41" operator="containsText" text="MID-TERM:">
      <formula>NOT(ISERROR(SEARCH("MID-TERM:",D290)))</formula>
    </cfRule>
    <cfRule type="containsText" dxfId="302" priority="42" operator="containsText" text="QUIZ:">
      <formula>NOT(ISERROR(SEARCH("QUIZ:",D290)))</formula>
    </cfRule>
    <cfRule type="containsText" dxfId="301" priority="43" operator="containsText" text="TEST:">
      <formula>NOT(ISERROR(SEARCH("TEST:",D290)))</formula>
    </cfRule>
  </conditionalFormatting>
  <conditionalFormatting sqref="D293">
    <cfRule type="containsText" dxfId="300" priority="38" operator="containsText" text="MID-TERM:">
      <formula>NOT(ISERROR(SEARCH("MID-TERM:",D293)))</formula>
    </cfRule>
    <cfRule type="containsText" dxfId="299" priority="39" operator="containsText" text="QUIZ:">
      <formula>NOT(ISERROR(SEARCH("QUIZ:",D293)))</formula>
    </cfRule>
    <cfRule type="containsText" dxfId="298" priority="40" operator="containsText" text="TEST:">
      <formula>NOT(ISERROR(SEARCH("TEST:",D293)))</formula>
    </cfRule>
  </conditionalFormatting>
  <conditionalFormatting sqref="D296">
    <cfRule type="containsText" dxfId="297" priority="35" operator="containsText" text="MID-TERM:">
      <formula>NOT(ISERROR(SEARCH("MID-TERM:",D296)))</formula>
    </cfRule>
    <cfRule type="containsText" dxfId="296" priority="36" operator="containsText" text="QUIZ:">
      <formula>NOT(ISERROR(SEARCH("QUIZ:",D296)))</formula>
    </cfRule>
    <cfRule type="containsText" dxfId="295" priority="37" operator="containsText" text="TEST:">
      <formula>NOT(ISERROR(SEARCH("TEST:",D296)))</formula>
    </cfRule>
  </conditionalFormatting>
  <conditionalFormatting sqref="D318:D319">
    <cfRule type="containsText" dxfId="294" priority="33" operator="containsText" text="HANDS ON:">
      <formula>NOT(ISERROR(SEARCH("HANDS ON:",D318)))</formula>
    </cfRule>
  </conditionalFormatting>
  <conditionalFormatting sqref="D304">
    <cfRule type="containsText" dxfId="293" priority="30" operator="containsText" text="MID-TERM:">
      <formula>NOT(ISERROR(SEARCH("MID-TERM:",D304)))</formula>
    </cfRule>
    <cfRule type="containsText" dxfId="292" priority="31" operator="containsText" text="QUIZ:">
      <formula>NOT(ISERROR(SEARCH("QUIZ:",D304)))</formula>
    </cfRule>
    <cfRule type="containsText" dxfId="291" priority="32" operator="containsText" text="TEST:">
      <formula>NOT(ISERROR(SEARCH("TEST:",D304)))</formula>
    </cfRule>
  </conditionalFormatting>
  <conditionalFormatting sqref="D307">
    <cfRule type="containsText" dxfId="290" priority="27" operator="containsText" text="MID-TERM:">
      <formula>NOT(ISERROR(SEARCH("MID-TERM:",D307)))</formula>
    </cfRule>
    <cfRule type="containsText" dxfId="289" priority="28" operator="containsText" text="QUIZ:">
      <formula>NOT(ISERROR(SEARCH("QUIZ:",D307)))</formula>
    </cfRule>
    <cfRule type="containsText" dxfId="288" priority="29" operator="containsText" text="TEST:">
      <formula>NOT(ISERROR(SEARCH("TEST:",D307)))</formula>
    </cfRule>
  </conditionalFormatting>
  <conditionalFormatting sqref="D310">
    <cfRule type="containsText" dxfId="287" priority="24" operator="containsText" text="MID-TERM:">
      <formula>NOT(ISERROR(SEARCH("MID-TERM:",D310)))</formula>
    </cfRule>
    <cfRule type="containsText" dxfId="286" priority="25" operator="containsText" text="QUIZ:">
      <formula>NOT(ISERROR(SEARCH("QUIZ:",D310)))</formula>
    </cfRule>
    <cfRule type="containsText" dxfId="285" priority="26" operator="containsText" text="TEST:">
      <formula>NOT(ISERROR(SEARCH("TEST:",D310)))</formula>
    </cfRule>
  </conditionalFormatting>
  <conditionalFormatting sqref="D313">
    <cfRule type="containsText" dxfId="284" priority="21" operator="containsText" text="MID-TERM:">
      <formula>NOT(ISERROR(SEARCH("MID-TERM:",D313)))</formula>
    </cfRule>
    <cfRule type="containsText" dxfId="283" priority="22" operator="containsText" text="QUIZ:">
      <formula>NOT(ISERROR(SEARCH("QUIZ:",D313)))</formula>
    </cfRule>
    <cfRule type="containsText" dxfId="282" priority="23" operator="containsText" text="TEST:">
      <formula>NOT(ISERROR(SEARCH("TEST:",D313)))</formula>
    </cfRule>
  </conditionalFormatting>
  <conditionalFormatting sqref="D316">
    <cfRule type="containsText" dxfId="281" priority="18" operator="containsText" text="MID-TERM:">
      <formula>NOT(ISERROR(SEARCH("MID-TERM:",D316)))</formula>
    </cfRule>
    <cfRule type="containsText" dxfId="280" priority="19" operator="containsText" text="QUIZ:">
      <formula>NOT(ISERROR(SEARCH("QUIZ:",D316)))</formula>
    </cfRule>
    <cfRule type="containsText" dxfId="279" priority="20" operator="containsText" text="TEST:">
      <formula>NOT(ISERROR(SEARCH("TEST:",D316)))</formula>
    </cfRule>
  </conditionalFormatting>
  <conditionalFormatting sqref="D338:D339">
    <cfRule type="containsText" dxfId="278" priority="16" operator="containsText" text="HANDS ON:">
      <formula>NOT(ISERROR(SEARCH("HANDS ON:",D338)))</formula>
    </cfRule>
  </conditionalFormatting>
  <conditionalFormatting sqref="D324">
    <cfRule type="containsText" dxfId="277" priority="13" operator="containsText" text="MID-TERM:">
      <formula>NOT(ISERROR(SEARCH("MID-TERM:",D324)))</formula>
    </cfRule>
    <cfRule type="containsText" dxfId="276" priority="14" operator="containsText" text="QUIZ:">
      <formula>NOT(ISERROR(SEARCH("QUIZ:",D324)))</formula>
    </cfRule>
    <cfRule type="containsText" dxfId="275" priority="15" operator="containsText" text="TEST:">
      <formula>NOT(ISERROR(SEARCH("TEST:",D324)))</formula>
    </cfRule>
  </conditionalFormatting>
  <conditionalFormatting sqref="D327">
    <cfRule type="containsText" dxfId="274" priority="10" operator="containsText" text="MID-TERM:">
      <formula>NOT(ISERROR(SEARCH("MID-TERM:",D327)))</formula>
    </cfRule>
    <cfRule type="containsText" dxfId="273" priority="11" operator="containsText" text="QUIZ:">
      <formula>NOT(ISERROR(SEARCH("QUIZ:",D327)))</formula>
    </cfRule>
    <cfRule type="containsText" dxfId="272" priority="12" operator="containsText" text="TEST:">
      <formula>NOT(ISERROR(SEARCH("TEST:",D327)))</formula>
    </cfRule>
  </conditionalFormatting>
  <conditionalFormatting sqref="D330">
    <cfRule type="containsText" dxfId="271" priority="7" operator="containsText" text="MID-TERM:">
      <formula>NOT(ISERROR(SEARCH("MID-TERM:",D330)))</formula>
    </cfRule>
    <cfRule type="containsText" dxfId="270" priority="8" operator="containsText" text="QUIZ:">
      <formula>NOT(ISERROR(SEARCH("QUIZ:",D330)))</formula>
    </cfRule>
    <cfRule type="containsText" dxfId="269" priority="9" operator="containsText" text="TEST:">
      <formula>NOT(ISERROR(SEARCH("TEST:",D330)))</formula>
    </cfRule>
  </conditionalFormatting>
  <conditionalFormatting sqref="D333">
    <cfRule type="containsText" dxfId="268" priority="4" operator="containsText" text="MID-TERM:">
      <formula>NOT(ISERROR(SEARCH("MID-TERM:",D333)))</formula>
    </cfRule>
    <cfRule type="containsText" dxfId="267" priority="5" operator="containsText" text="QUIZ:">
      <formula>NOT(ISERROR(SEARCH("QUIZ:",D333)))</formula>
    </cfRule>
    <cfRule type="containsText" dxfId="266" priority="6" operator="containsText" text="TEST:">
      <formula>NOT(ISERROR(SEARCH("TEST:",D333)))</formula>
    </cfRule>
  </conditionalFormatting>
  <conditionalFormatting sqref="D336">
    <cfRule type="containsText" dxfId="265" priority="1" operator="containsText" text="MID-TERM:">
      <formula>NOT(ISERROR(SEARCH("MID-TERM:",D336)))</formula>
    </cfRule>
    <cfRule type="containsText" dxfId="264" priority="2" operator="containsText" text="QUIZ:">
      <formula>NOT(ISERROR(SEARCH("QUIZ:",D336)))</formula>
    </cfRule>
    <cfRule type="containsText" dxfId="263" priority="3" operator="containsText" text="TEST:">
      <formula>NOT(ISERROR(SEARCH("TEST:",D336)))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F2EE8-AFC6-4952-8D09-D4B40EBCD80D}">
  <dimension ref="A1:H127"/>
  <sheetViews>
    <sheetView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A6" sqref="A6"/>
    </sheetView>
  </sheetViews>
  <sheetFormatPr defaultColWidth="8.85546875" defaultRowHeight="15" x14ac:dyDescent="0.25"/>
  <cols>
    <col min="1" max="1" width="7.7109375" style="13" customWidth="1"/>
    <col min="2" max="2" width="9.140625" style="13" hidden="1" customWidth="1"/>
    <col min="3" max="3" width="9.140625" style="13" customWidth="1"/>
    <col min="4" max="4" width="6.7109375" style="13" customWidth="1"/>
    <col min="5" max="5" width="6.7109375" style="13" hidden="1" customWidth="1"/>
    <col min="6" max="6" width="6.7109375" style="13" customWidth="1"/>
    <col min="7" max="7" width="28.28515625" style="14" bestFit="1" customWidth="1"/>
    <col min="8" max="8" width="51.7109375" style="10" customWidth="1"/>
    <col min="9" max="16384" width="8.85546875" style="10"/>
  </cols>
  <sheetData>
    <row r="1" spans="1:8" ht="45.75" thickBot="1" x14ac:dyDescent="0.3">
      <c r="A1" s="31" t="str">
        <f>"In Session "&amp;SUM(A2:A124)&amp;" days"</f>
        <v>In Session 65 days</v>
      </c>
      <c r="B1" s="32"/>
      <c r="C1" s="31" t="s">
        <v>245</v>
      </c>
      <c r="D1" s="32" t="s">
        <v>0</v>
      </c>
      <c r="E1" s="32"/>
      <c r="F1" s="32" t="s">
        <v>2</v>
      </c>
      <c r="G1" s="33" t="s">
        <v>1</v>
      </c>
    </row>
    <row r="2" spans="1:8" x14ac:dyDescent="0.25">
      <c r="A2" s="15">
        <v>0</v>
      </c>
      <c r="B2" s="34">
        <v>0</v>
      </c>
      <c r="C2" s="34">
        <v>1</v>
      </c>
      <c r="D2" s="34" t="str">
        <f t="shared" ref="D2:D65" si="0">IF(A2&lt;&gt;0,B2,"")</f>
        <v/>
      </c>
      <c r="E2" s="34">
        <f>C2</f>
        <v>1</v>
      </c>
      <c r="F2" s="34">
        <f>IF(COUNT(A9:A15)&gt;0,1,0)</f>
        <v>1</v>
      </c>
      <c r="G2" s="26">
        <v>43338</v>
      </c>
      <c r="H2" s="11" t="s">
        <v>15</v>
      </c>
    </row>
    <row r="3" spans="1:8" x14ac:dyDescent="0.25">
      <c r="A3" s="16">
        <v>1</v>
      </c>
      <c r="B3" s="9">
        <f t="shared" ref="B3:B66" si="1">IF(A3=1,B2+1,B2)</f>
        <v>1</v>
      </c>
      <c r="C3" s="9">
        <f>C2+1</f>
        <v>2</v>
      </c>
      <c r="D3" s="9">
        <f t="shared" si="0"/>
        <v>1</v>
      </c>
      <c r="E3" s="9">
        <f t="shared" ref="E3:E66" si="2">C3</f>
        <v>2</v>
      </c>
      <c r="F3" s="9">
        <f>F2</f>
        <v>1</v>
      </c>
      <c r="G3" s="12">
        <f>G2+1</f>
        <v>43339</v>
      </c>
    </row>
    <row r="4" spans="1:8" x14ac:dyDescent="0.25">
      <c r="A4" s="16">
        <v>1</v>
      </c>
      <c r="B4" s="9">
        <f t="shared" si="1"/>
        <v>2</v>
      </c>
      <c r="C4" s="9">
        <f t="shared" ref="C4:C67" si="3">C3+1</f>
        <v>3</v>
      </c>
      <c r="D4" s="9">
        <f t="shared" si="0"/>
        <v>2</v>
      </c>
      <c r="E4" s="9">
        <f t="shared" si="2"/>
        <v>3</v>
      </c>
      <c r="F4" s="9">
        <f t="shared" ref="F4:F8" si="4">F3</f>
        <v>1</v>
      </c>
      <c r="G4" s="12">
        <f t="shared" ref="G4:G67" si="5">G3+1</f>
        <v>43340</v>
      </c>
      <c r="H4" s="11" t="s">
        <v>16</v>
      </c>
    </row>
    <row r="5" spans="1:8" x14ac:dyDescent="0.25">
      <c r="A5" s="16">
        <v>1</v>
      </c>
      <c r="B5" s="9">
        <f t="shared" si="1"/>
        <v>3</v>
      </c>
      <c r="C5" s="9">
        <f t="shared" si="3"/>
        <v>4</v>
      </c>
      <c r="D5" s="9">
        <f t="shared" si="0"/>
        <v>3</v>
      </c>
      <c r="E5" s="9">
        <f t="shared" si="2"/>
        <v>4</v>
      </c>
      <c r="F5" s="9">
        <f t="shared" si="4"/>
        <v>1</v>
      </c>
      <c r="G5" s="12">
        <f t="shared" si="5"/>
        <v>43341</v>
      </c>
    </row>
    <row r="6" spans="1:8" x14ac:dyDescent="0.25">
      <c r="A6" s="16">
        <v>1</v>
      </c>
      <c r="B6" s="9">
        <f t="shared" si="1"/>
        <v>4</v>
      </c>
      <c r="C6" s="9">
        <f t="shared" si="3"/>
        <v>5</v>
      </c>
      <c r="D6" s="9">
        <f t="shared" si="0"/>
        <v>4</v>
      </c>
      <c r="E6" s="9">
        <f t="shared" si="2"/>
        <v>5</v>
      </c>
      <c r="F6" s="9">
        <f t="shared" si="4"/>
        <v>1</v>
      </c>
      <c r="G6" s="12">
        <f t="shared" si="5"/>
        <v>43342</v>
      </c>
    </row>
    <row r="7" spans="1:8" x14ac:dyDescent="0.25">
      <c r="A7" s="16">
        <v>0</v>
      </c>
      <c r="B7" s="9">
        <f t="shared" si="1"/>
        <v>4</v>
      </c>
      <c r="C7" s="9">
        <f t="shared" si="3"/>
        <v>6</v>
      </c>
      <c r="D7" s="9" t="str">
        <f t="shared" si="0"/>
        <v/>
      </c>
      <c r="E7" s="9">
        <f t="shared" si="2"/>
        <v>6</v>
      </c>
      <c r="F7" s="9">
        <f t="shared" si="4"/>
        <v>1</v>
      </c>
      <c r="G7" s="12">
        <f t="shared" si="5"/>
        <v>43343</v>
      </c>
    </row>
    <row r="8" spans="1:8" ht="15.75" thickBot="1" x14ac:dyDescent="0.3">
      <c r="A8" s="27">
        <v>0</v>
      </c>
      <c r="B8" s="32">
        <f t="shared" si="1"/>
        <v>4</v>
      </c>
      <c r="C8" s="32">
        <f t="shared" si="3"/>
        <v>7</v>
      </c>
      <c r="D8" s="32" t="str">
        <f t="shared" si="0"/>
        <v/>
      </c>
      <c r="E8" s="32">
        <f t="shared" si="2"/>
        <v>7</v>
      </c>
      <c r="F8" s="32">
        <f t="shared" si="4"/>
        <v>1</v>
      </c>
      <c r="G8" s="36">
        <f t="shared" si="5"/>
        <v>43344</v>
      </c>
    </row>
    <row r="9" spans="1:8" x14ac:dyDescent="0.25">
      <c r="A9" s="15">
        <v>0</v>
      </c>
      <c r="B9" s="34">
        <f t="shared" si="1"/>
        <v>4</v>
      </c>
      <c r="C9" s="34">
        <f t="shared" si="3"/>
        <v>8</v>
      </c>
      <c r="D9" s="34" t="str">
        <f t="shared" si="0"/>
        <v/>
      </c>
      <c r="E9" s="34">
        <f>C9</f>
        <v>8</v>
      </c>
      <c r="F9" s="34">
        <f>IF(SUM(A9:A15)&gt;0,F2+1,0)</f>
        <v>2</v>
      </c>
      <c r="G9" s="37">
        <f t="shared" si="5"/>
        <v>43345</v>
      </c>
    </row>
    <row r="10" spans="1:8" x14ac:dyDescent="0.25">
      <c r="A10" s="16">
        <v>0</v>
      </c>
      <c r="B10" s="9">
        <f t="shared" si="1"/>
        <v>4</v>
      </c>
      <c r="C10" s="9">
        <f t="shared" si="3"/>
        <v>9</v>
      </c>
      <c r="D10" s="9" t="str">
        <f t="shared" si="0"/>
        <v/>
      </c>
      <c r="E10" s="9">
        <f t="shared" si="2"/>
        <v>9</v>
      </c>
      <c r="F10" s="9">
        <f>F9</f>
        <v>2</v>
      </c>
      <c r="G10" s="12">
        <f t="shared" si="5"/>
        <v>43346</v>
      </c>
    </row>
    <row r="11" spans="1:8" x14ac:dyDescent="0.25">
      <c r="A11" s="16">
        <v>1</v>
      </c>
      <c r="B11" s="9">
        <f t="shared" si="1"/>
        <v>5</v>
      </c>
      <c r="C11" s="9">
        <f t="shared" si="3"/>
        <v>10</v>
      </c>
      <c r="D11" s="9">
        <f t="shared" si="0"/>
        <v>5</v>
      </c>
      <c r="E11" s="9">
        <f t="shared" si="2"/>
        <v>10</v>
      </c>
      <c r="F11" s="9">
        <f t="shared" ref="F11:F15" si="6">F10</f>
        <v>2</v>
      </c>
      <c r="G11" s="12">
        <f t="shared" si="5"/>
        <v>43347</v>
      </c>
    </row>
    <row r="12" spans="1:8" x14ac:dyDescent="0.25">
      <c r="A12" s="16">
        <v>1</v>
      </c>
      <c r="B12" s="9">
        <f t="shared" si="1"/>
        <v>6</v>
      </c>
      <c r="C12" s="9">
        <f t="shared" si="3"/>
        <v>11</v>
      </c>
      <c r="D12" s="9">
        <f t="shared" si="0"/>
        <v>6</v>
      </c>
      <c r="E12" s="9">
        <f t="shared" si="2"/>
        <v>11</v>
      </c>
      <c r="F12" s="9">
        <f t="shared" si="6"/>
        <v>2</v>
      </c>
      <c r="G12" s="12">
        <f t="shared" si="5"/>
        <v>43348</v>
      </c>
    </row>
    <row r="13" spans="1:8" x14ac:dyDescent="0.25">
      <c r="A13" s="16">
        <v>1</v>
      </c>
      <c r="B13" s="9">
        <f t="shared" si="1"/>
        <v>7</v>
      </c>
      <c r="C13" s="9">
        <f t="shared" si="3"/>
        <v>12</v>
      </c>
      <c r="D13" s="9">
        <f t="shared" si="0"/>
        <v>7</v>
      </c>
      <c r="E13" s="9">
        <f t="shared" si="2"/>
        <v>12</v>
      </c>
      <c r="F13" s="9">
        <f t="shared" si="6"/>
        <v>2</v>
      </c>
      <c r="G13" s="12">
        <f t="shared" si="5"/>
        <v>43349</v>
      </c>
    </row>
    <row r="14" spans="1:8" x14ac:dyDescent="0.25">
      <c r="A14" s="16">
        <v>0</v>
      </c>
      <c r="B14" s="9">
        <f t="shared" si="1"/>
        <v>7</v>
      </c>
      <c r="C14" s="9">
        <f t="shared" si="3"/>
        <v>13</v>
      </c>
      <c r="D14" s="9" t="str">
        <f t="shared" si="0"/>
        <v/>
      </c>
      <c r="E14" s="9">
        <f t="shared" si="2"/>
        <v>13</v>
      </c>
      <c r="F14" s="9">
        <f t="shared" si="6"/>
        <v>2</v>
      </c>
      <c r="G14" s="12">
        <f t="shared" si="5"/>
        <v>43350</v>
      </c>
    </row>
    <row r="15" spans="1:8" ht="15.75" thickBot="1" x14ac:dyDescent="0.3">
      <c r="A15" s="17">
        <v>0</v>
      </c>
      <c r="B15" s="38">
        <f t="shared" si="1"/>
        <v>7</v>
      </c>
      <c r="C15" s="38">
        <f t="shared" si="3"/>
        <v>14</v>
      </c>
      <c r="D15" s="38" t="str">
        <f t="shared" si="0"/>
        <v/>
      </c>
      <c r="E15" s="32">
        <f t="shared" si="2"/>
        <v>14</v>
      </c>
      <c r="F15" s="38">
        <f t="shared" si="6"/>
        <v>2</v>
      </c>
      <c r="G15" s="39">
        <f t="shared" si="5"/>
        <v>43351</v>
      </c>
    </row>
    <row r="16" spans="1:8" x14ac:dyDescent="0.25">
      <c r="A16" s="15">
        <v>0</v>
      </c>
      <c r="B16" s="34">
        <f t="shared" si="1"/>
        <v>7</v>
      </c>
      <c r="C16" s="34">
        <f t="shared" si="3"/>
        <v>15</v>
      </c>
      <c r="D16" s="34" t="str">
        <f t="shared" si="0"/>
        <v/>
      </c>
      <c r="E16" s="34">
        <f t="shared" si="2"/>
        <v>15</v>
      </c>
      <c r="F16" s="34">
        <f>IF(SUM(A16:A22)&gt;0,F9+1,0)</f>
        <v>3</v>
      </c>
      <c r="G16" s="37">
        <f t="shared" si="5"/>
        <v>43352</v>
      </c>
    </row>
    <row r="17" spans="1:7" x14ac:dyDescent="0.25">
      <c r="A17" s="16">
        <v>1</v>
      </c>
      <c r="B17" s="9">
        <f t="shared" si="1"/>
        <v>8</v>
      </c>
      <c r="C17" s="9">
        <f t="shared" si="3"/>
        <v>16</v>
      </c>
      <c r="D17" s="9">
        <f t="shared" si="0"/>
        <v>8</v>
      </c>
      <c r="E17" s="9">
        <f t="shared" si="2"/>
        <v>16</v>
      </c>
      <c r="F17" s="9">
        <f>F16</f>
        <v>3</v>
      </c>
      <c r="G17" s="12">
        <f t="shared" si="5"/>
        <v>43353</v>
      </c>
    </row>
    <row r="18" spans="1:7" x14ac:dyDescent="0.25">
      <c r="A18" s="16">
        <v>1</v>
      </c>
      <c r="B18" s="9">
        <f t="shared" si="1"/>
        <v>9</v>
      </c>
      <c r="C18" s="9">
        <f t="shared" si="3"/>
        <v>17</v>
      </c>
      <c r="D18" s="9">
        <f t="shared" si="0"/>
        <v>9</v>
      </c>
      <c r="E18" s="9">
        <f t="shared" si="2"/>
        <v>17</v>
      </c>
      <c r="F18" s="9">
        <f t="shared" ref="F18:F22" si="7">F17</f>
        <v>3</v>
      </c>
      <c r="G18" s="12">
        <f t="shared" si="5"/>
        <v>43354</v>
      </c>
    </row>
    <row r="19" spans="1:7" x14ac:dyDescent="0.25">
      <c r="A19" s="16">
        <v>1</v>
      </c>
      <c r="B19" s="9">
        <f t="shared" si="1"/>
        <v>10</v>
      </c>
      <c r="C19" s="9">
        <f t="shared" si="3"/>
        <v>18</v>
      </c>
      <c r="D19" s="9">
        <f t="shared" si="0"/>
        <v>10</v>
      </c>
      <c r="E19" s="9">
        <f t="shared" si="2"/>
        <v>18</v>
      </c>
      <c r="F19" s="9">
        <f t="shared" si="7"/>
        <v>3</v>
      </c>
      <c r="G19" s="12">
        <f t="shared" si="5"/>
        <v>43355</v>
      </c>
    </row>
    <row r="20" spans="1:7" x14ac:dyDescent="0.25">
      <c r="A20" s="16">
        <v>1</v>
      </c>
      <c r="B20" s="9">
        <f t="shared" si="1"/>
        <v>11</v>
      </c>
      <c r="C20" s="9">
        <f t="shared" si="3"/>
        <v>19</v>
      </c>
      <c r="D20" s="9">
        <f t="shared" si="0"/>
        <v>11</v>
      </c>
      <c r="E20" s="9">
        <f t="shared" si="2"/>
        <v>19</v>
      </c>
      <c r="F20" s="9">
        <f t="shared" si="7"/>
        <v>3</v>
      </c>
      <c r="G20" s="12">
        <f t="shared" si="5"/>
        <v>43356</v>
      </c>
    </row>
    <row r="21" spans="1:7" x14ac:dyDescent="0.25">
      <c r="A21" s="16">
        <v>0</v>
      </c>
      <c r="B21" s="9">
        <f t="shared" si="1"/>
        <v>11</v>
      </c>
      <c r="C21" s="9">
        <f t="shared" si="3"/>
        <v>20</v>
      </c>
      <c r="D21" s="9" t="str">
        <f t="shared" si="0"/>
        <v/>
      </c>
      <c r="E21" s="9">
        <f t="shared" si="2"/>
        <v>20</v>
      </c>
      <c r="F21" s="9">
        <f t="shared" si="7"/>
        <v>3</v>
      </c>
      <c r="G21" s="12">
        <f t="shared" si="5"/>
        <v>43357</v>
      </c>
    </row>
    <row r="22" spans="1:7" ht="15.75" thickBot="1" x14ac:dyDescent="0.3">
      <c r="A22" s="17">
        <v>0</v>
      </c>
      <c r="B22" s="38">
        <f t="shared" si="1"/>
        <v>11</v>
      </c>
      <c r="C22" s="38">
        <f t="shared" si="3"/>
        <v>21</v>
      </c>
      <c r="D22" s="38" t="str">
        <f t="shared" si="0"/>
        <v/>
      </c>
      <c r="E22" s="38">
        <f t="shared" si="2"/>
        <v>21</v>
      </c>
      <c r="F22" s="38">
        <f t="shared" si="7"/>
        <v>3</v>
      </c>
      <c r="G22" s="39">
        <f t="shared" si="5"/>
        <v>43358</v>
      </c>
    </row>
    <row r="23" spans="1:7" x14ac:dyDescent="0.25">
      <c r="A23" s="15">
        <v>0</v>
      </c>
      <c r="B23" s="34">
        <f t="shared" si="1"/>
        <v>11</v>
      </c>
      <c r="C23" s="34">
        <f t="shared" si="3"/>
        <v>22</v>
      </c>
      <c r="D23" s="34" t="str">
        <f t="shared" si="0"/>
        <v/>
      </c>
      <c r="E23" s="34">
        <f t="shared" si="2"/>
        <v>22</v>
      </c>
      <c r="F23" s="34">
        <f>IF(SUM(A23:A29)&gt;0,F16+1,0)</f>
        <v>4</v>
      </c>
      <c r="G23" s="37">
        <f t="shared" si="5"/>
        <v>43359</v>
      </c>
    </row>
    <row r="24" spans="1:7" x14ac:dyDescent="0.25">
      <c r="A24" s="16">
        <v>1</v>
      </c>
      <c r="B24" s="9">
        <f t="shared" si="1"/>
        <v>12</v>
      </c>
      <c r="C24" s="9">
        <f t="shared" si="3"/>
        <v>23</v>
      </c>
      <c r="D24" s="9">
        <f t="shared" si="0"/>
        <v>12</v>
      </c>
      <c r="E24" s="9">
        <f t="shared" si="2"/>
        <v>23</v>
      </c>
      <c r="F24" s="9">
        <f>F23</f>
        <v>4</v>
      </c>
      <c r="G24" s="12">
        <f t="shared" si="5"/>
        <v>43360</v>
      </c>
    </row>
    <row r="25" spans="1:7" x14ac:dyDescent="0.25">
      <c r="A25" s="16">
        <v>1</v>
      </c>
      <c r="B25" s="9">
        <f t="shared" si="1"/>
        <v>13</v>
      </c>
      <c r="C25" s="9">
        <f t="shared" si="3"/>
        <v>24</v>
      </c>
      <c r="D25" s="9">
        <f t="shared" si="0"/>
        <v>13</v>
      </c>
      <c r="E25" s="9">
        <f t="shared" si="2"/>
        <v>24</v>
      </c>
      <c r="F25" s="9">
        <f t="shared" ref="F25:F29" si="8">F24</f>
        <v>4</v>
      </c>
      <c r="G25" s="12">
        <f t="shared" si="5"/>
        <v>43361</v>
      </c>
    </row>
    <row r="26" spans="1:7" x14ac:dyDescent="0.25">
      <c r="A26" s="16">
        <v>1</v>
      </c>
      <c r="B26" s="9">
        <f t="shared" si="1"/>
        <v>14</v>
      </c>
      <c r="C26" s="9">
        <f t="shared" si="3"/>
        <v>25</v>
      </c>
      <c r="D26" s="9">
        <f t="shared" si="0"/>
        <v>14</v>
      </c>
      <c r="E26" s="9">
        <f t="shared" si="2"/>
        <v>25</v>
      </c>
      <c r="F26" s="9">
        <f t="shared" si="8"/>
        <v>4</v>
      </c>
      <c r="G26" s="12">
        <f t="shared" si="5"/>
        <v>43362</v>
      </c>
    </row>
    <row r="27" spans="1:7" x14ac:dyDescent="0.25">
      <c r="A27" s="16">
        <v>1</v>
      </c>
      <c r="B27" s="9">
        <f t="shared" si="1"/>
        <v>15</v>
      </c>
      <c r="C27" s="9">
        <f t="shared" si="3"/>
        <v>26</v>
      </c>
      <c r="D27" s="9">
        <f t="shared" si="0"/>
        <v>15</v>
      </c>
      <c r="E27" s="9">
        <f t="shared" si="2"/>
        <v>26</v>
      </c>
      <c r="F27" s="9">
        <f t="shared" si="8"/>
        <v>4</v>
      </c>
      <c r="G27" s="12">
        <f t="shared" si="5"/>
        <v>43363</v>
      </c>
    </row>
    <row r="28" spans="1:7" x14ac:dyDescent="0.25">
      <c r="A28" s="16">
        <v>0</v>
      </c>
      <c r="B28" s="9">
        <f t="shared" si="1"/>
        <v>15</v>
      </c>
      <c r="C28" s="9">
        <f t="shared" si="3"/>
        <v>27</v>
      </c>
      <c r="D28" s="9" t="str">
        <f t="shared" si="0"/>
        <v/>
      </c>
      <c r="E28" s="9">
        <f t="shared" si="2"/>
        <v>27</v>
      </c>
      <c r="F28" s="9">
        <f t="shared" si="8"/>
        <v>4</v>
      </c>
      <c r="G28" s="12">
        <f t="shared" si="5"/>
        <v>43364</v>
      </c>
    </row>
    <row r="29" spans="1:7" ht="15.75" thickBot="1" x14ac:dyDescent="0.3">
      <c r="A29" s="17">
        <v>0</v>
      </c>
      <c r="B29" s="38">
        <f t="shared" si="1"/>
        <v>15</v>
      </c>
      <c r="C29" s="38">
        <f t="shared" si="3"/>
        <v>28</v>
      </c>
      <c r="D29" s="38" t="str">
        <f t="shared" si="0"/>
        <v/>
      </c>
      <c r="E29" s="38">
        <f t="shared" si="2"/>
        <v>28</v>
      </c>
      <c r="F29" s="38">
        <f t="shared" si="8"/>
        <v>4</v>
      </c>
      <c r="G29" s="39">
        <f t="shared" si="5"/>
        <v>43365</v>
      </c>
    </row>
    <row r="30" spans="1:7" x14ac:dyDescent="0.25">
      <c r="A30" s="15">
        <v>0</v>
      </c>
      <c r="B30" s="34">
        <f t="shared" si="1"/>
        <v>15</v>
      </c>
      <c r="C30" s="34">
        <f t="shared" si="3"/>
        <v>29</v>
      </c>
      <c r="D30" s="34" t="str">
        <f t="shared" si="0"/>
        <v/>
      </c>
      <c r="E30" s="34">
        <f t="shared" si="2"/>
        <v>29</v>
      </c>
      <c r="F30" s="34">
        <f>IF(SUM(A30:A36)&gt;0,F23+1,0)</f>
        <v>5</v>
      </c>
      <c r="G30" s="37">
        <f t="shared" si="5"/>
        <v>43366</v>
      </c>
    </row>
    <row r="31" spans="1:7" x14ac:dyDescent="0.25">
      <c r="A31" s="16">
        <v>1</v>
      </c>
      <c r="B31" s="9">
        <f t="shared" si="1"/>
        <v>16</v>
      </c>
      <c r="C31" s="9">
        <f t="shared" si="3"/>
        <v>30</v>
      </c>
      <c r="D31" s="9">
        <f t="shared" si="0"/>
        <v>16</v>
      </c>
      <c r="E31" s="9">
        <f t="shared" si="2"/>
        <v>30</v>
      </c>
      <c r="F31" s="9">
        <f>F30</f>
        <v>5</v>
      </c>
      <c r="G31" s="12">
        <f t="shared" si="5"/>
        <v>43367</v>
      </c>
    </row>
    <row r="32" spans="1:7" x14ac:dyDescent="0.25">
      <c r="A32" s="16">
        <v>1</v>
      </c>
      <c r="B32" s="9">
        <f t="shared" si="1"/>
        <v>17</v>
      </c>
      <c r="C32" s="9">
        <f t="shared" si="3"/>
        <v>31</v>
      </c>
      <c r="D32" s="9">
        <f t="shared" si="0"/>
        <v>17</v>
      </c>
      <c r="E32" s="9">
        <f t="shared" si="2"/>
        <v>31</v>
      </c>
      <c r="F32" s="9">
        <f t="shared" ref="F32:F36" si="9">F31</f>
        <v>5</v>
      </c>
      <c r="G32" s="12">
        <f t="shared" si="5"/>
        <v>43368</v>
      </c>
    </row>
    <row r="33" spans="1:7" x14ac:dyDescent="0.25">
      <c r="A33" s="16">
        <v>1</v>
      </c>
      <c r="B33" s="9">
        <f t="shared" si="1"/>
        <v>18</v>
      </c>
      <c r="C33" s="9">
        <f t="shared" si="3"/>
        <v>32</v>
      </c>
      <c r="D33" s="9">
        <f t="shared" si="0"/>
        <v>18</v>
      </c>
      <c r="E33" s="9">
        <f t="shared" si="2"/>
        <v>32</v>
      </c>
      <c r="F33" s="9">
        <f t="shared" si="9"/>
        <v>5</v>
      </c>
      <c r="G33" s="12">
        <f t="shared" si="5"/>
        <v>43369</v>
      </c>
    </row>
    <row r="34" spans="1:7" x14ac:dyDescent="0.25">
      <c r="A34" s="16">
        <v>1</v>
      </c>
      <c r="B34" s="9">
        <f t="shared" si="1"/>
        <v>19</v>
      </c>
      <c r="C34" s="9">
        <f t="shared" si="3"/>
        <v>33</v>
      </c>
      <c r="D34" s="9">
        <f t="shared" si="0"/>
        <v>19</v>
      </c>
      <c r="E34" s="9">
        <f t="shared" si="2"/>
        <v>33</v>
      </c>
      <c r="F34" s="9">
        <f t="shared" si="9"/>
        <v>5</v>
      </c>
      <c r="G34" s="12">
        <f t="shared" si="5"/>
        <v>43370</v>
      </c>
    </row>
    <row r="35" spans="1:7" x14ac:dyDescent="0.25">
      <c r="A35" s="16">
        <v>0</v>
      </c>
      <c r="B35" s="9">
        <f t="shared" si="1"/>
        <v>19</v>
      </c>
      <c r="C35" s="9">
        <f t="shared" si="3"/>
        <v>34</v>
      </c>
      <c r="D35" s="9" t="str">
        <f t="shared" si="0"/>
        <v/>
      </c>
      <c r="E35" s="9">
        <f t="shared" si="2"/>
        <v>34</v>
      </c>
      <c r="F35" s="9">
        <f t="shared" si="9"/>
        <v>5</v>
      </c>
      <c r="G35" s="12">
        <f t="shared" si="5"/>
        <v>43371</v>
      </c>
    </row>
    <row r="36" spans="1:7" ht="15.75" thickBot="1" x14ac:dyDescent="0.3">
      <c r="A36" s="17">
        <v>0</v>
      </c>
      <c r="B36" s="38">
        <f t="shared" si="1"/>
        <v>19</v>
      </c>
      <c r="C36" s="38">
        <f t="shared" si="3"/>
        <v>35</v>
      </c>
      <c r="D36" s="38" t="str">
        <f t="shared" si="0"/>
        <v/>
      </c>
      <c r="E36" s="38">
        <f t="shared" si="2"/>
        <v>35</v>
      </c>
      <c r="F36" s="38">
        <f t="shared" si="9"/>
        <v>5</v>
      </c>
      <c r="G36" s="39">
        <f t="shared" si="5"/>
        <v>43372</v>
      </c>
    </row>
    <row r="37" spans="1:7" x14ac:dyDescent="0.25">
      <c r="A37" s="15">
        <v>0</v>
      </c>
      <c r="B37" s="34">
        <f t="shared" si="1"/>
        <v>19</v>
      </c>
      <c r="C37" s="34">
        <f t="shared" si="3"/>
        <v>36</v>
      </c>
      <c r="D37" s="34" t="str">
        <f t="shared" si="0"/>
        <v/>
      </c>
      <c r="E37" s="34">
        <f t="shared" si="2"/>
        <v>36</v>
      </c>
      <c r="F37" s="34">
        <f>IF(SUM(A37:A43)&gt;0,F30+1,0)</f>
        <v>6</v>
      </c>
      <c r="G37" s="37">
        <f t="shared" si="5"/>
        <v>43373</v>
      </c>
    </row>
    <row r="38" spans="1:7" x14ac:dyDescent="0.25">
      <c r="A38" s="16">
        <v>1</v>
      </c>
      <c r="B38" s="9">
        <f t="shared" si="1"/>
        <v>20</v>
      </c>
      <c r="C38" s="9">
        <f t="shared" si="3"/>
        <v>37</v>
      </c>
      <c r="D38" s="9">
        <f t="shared" si="0"/>
        <v>20</v>
      </c>
      <c r="E38" s="9">
        <f t="shared" si="2"/>
        <v>37</v>
      </c>
      <c r="F38" s="9">
        <f>F37</f>
        <v>6</v>
      </c>
      <c r="G38" s="12">
        <f t="shared" si="5"/>
        <v>43374</v>
      </c>
    </row>
    <row r="39" spans="1:7" x14ac:dyDescent="0.25">
      <c r="A39" s="16">
        <v>1</v>
      </c>
      <c r="B39" s="9">
        <f t="shared" si="1"/>
        <v>21</v>
      </c>
      <c r="C39" s="9">
        <f t="shared" si="3"/>
        <v>38</v>
      </c>
      <c r="D39" s="9">
        <f t="shared" si="0"/>
        <v>21</v>
      </c>
      <c r="E39" s="9">
        <f t="shared" si="2"/>
        <v>38</v>
      </c>
      <c r="F39" s="9">
        <f t="shared" ref="F39:F43" si="10">F38</f>
        <v>6</v>
      </c>
      <c r="G39" s="12">
        <f t="shared" si="5"/>
        <v>43375</v>
      </c>
    </row>
    <row r="40" spans="1:7" x14ac:dyDescent="0.25">
      <c r="A40" s="16">
        <v>1</v>
      </c>
      <c r="B40" s="9">
        <f t="shared" si="1"/>
        <v>22</v>
      </c>
      <c r="C40" s="9">
        <f t="shared" si="3"/>
        <v>39</v>
      </c>
      <c r="D40" s="9">
        <f t="shared" si="0"/>
        <v>22</v>
      </c>
      <c r="E40" s="9">
        <f t="shared" si="2"/>
        <v>39</v>
      </c>
      <c r="F40" s="9">
        <f t="shared" si="10"/>
        <v>6</v>
      </c>
      <c r="G40" s="12">
        <f t="shared" si="5"/>
        <v>43376</v>
      </c>
    </row>
    <row r="41" spans="1:7" x14ac:dyDescent="0.25">
      <c r="A41" s="16">
        <v>1</v>
      </c>
      <c r="B41" s="9">
        <f t="shared" si="1"/>
        <v>23</v>
      </c>
      <c r="C41" s="9">
        <f t="shared" si="3"/>
        <v>40</v>
      </c>
      <c r="D41" s="9">
        <f t="shared" si="0"/>
        <v>23</v>
      </c>
      <c r="E41" s="9">
        <f t="shared" si="2"/>
        <v>40</v>
      </c>
      <c r="F41" s="9">
        <f t="shared" si="10"/>
        <v>6</v>
      </c>
      <c r="G41" s="12">
        <f t="shared" si="5"/>
        <v>43377</v>
      </c>
    </row>
    <row r="42" spans="1:7" x14ac:dyDescent="0.25">
      <c r="A42" s="16">
        <v>0</v>
      </c>
      <c r="B42" s="9">
        <f t="shared" si="1"/>
        <v>23</v>
      </c>
      <c r="C42" s="9">
        <f t="shared" si="3"/>
        <v>41</v>
      </c>
      <c r="D42" s="9" t="str">
        <f t="shared" si="0"/>
        <v/>
      </c>
      <c r="E42" s="9">
        <f t="shared" si="2"/>
        <v>41</v>
      </c>
      <c r="F42" s="9">
        <f t="shared" si="10"/>
        <v>6</v>
      </c>
      <c r="G42" s="12">
        <f t="shared" si="5"/>
        <v>43378</v>
      </c>
    </row>
    <row r="43" spans="1:7" ht="15.75" thickBot="1" x14ac:dyDescent="0.3">
      <c r="A43" s="17">
        <v>0</v>
      </c>
      <c r="B43" s="38">
        <f t="shared" si="1"/>
        <v>23</v>
      </c>
      <c r="C43" s="38">
        <f t="shared" si="3"/>
        <v>42</v>
      </c>
      <c r="D43" s="38" t="str">
        <f t="shared" si="0"/>
        <v/>
      </c>
      <c r="E43" s="38">
        <f t="shared" si="2"/>
        <v>42</v>
      </c>
      <c r="F43" s="38">
        <f t="shared" si="10"/>
        <v>6</v>
      </c>
      <c r="G43" s="39">
        <f t="shared" si="5"/>
        <v>43379</v>
      </c>
    </row>
    <row r="44" spans="1:7" x14ac:dyDescent="0.25">
      <c r="A44" s="15">
        <v>0</v>
      </c>
      <c r="B44" s="34">
        <f t="shared" si="1"/>
        <v>23</v>
      </c>
      <c r="C44" s="34">
        <f t="shared" si="3"/>
        <v>43</v>
      </c>
      <c r="D44" s="34" t="str">
        <f t="shared" si="0"/>
        <v/>
      </c>
      <c r="E44" s="34">
        <f t="shared" si="2"/>
        <v>43</v>
      </c>
      <c r="F44" s="34">
        <f>IF(SUM(A44:A50)&gt;0,F37+1,0)</f>
        <v>7</v>
      </c>
      <c r="G44" s="37">
        <f t="shared" si="5"/>
        <v>43380</v>
      </c>
    </row>
    <row r="45" spans="1:7" x14ac:dyDescent="0.25">
      <c r="A45" s="16">
        <v>1</v>
      </c>
      <c r="B45" s="9">
        <f t="shared" si="1"/>
        <v>24</v>
      </c>
      <c r="C45" s="9">
        <f t="shared" si="3"/>
        <v>44</v>
      </c>
      <c r="D45" s="9">
        <f t="shared" si="0"/>
        <v>24</v>
      </c>
      <c r="E45" s="9">
        <f t="shared" si="2"/>
        <v>44</v>
      </c>
      <c r="F45" s="9">
        <f>F44</f>
        <v>7</v>
      </c>
      <c r="G45" s="12">
        <f t="shared" si="5"/>
        <v>43381</v>
      </c>
    </row>
    <row r="46" spans="1:7" x14ac:dyDescent="0.25">
      <c r="A46" s="16">
        <v>1</v>
      </c>
      <c r="B46" s="9">
        <f t="shared" si="1"/>
        <v>25</v>
      </c>
      <c r="C46" s="9">
        <f t="shared" si="3"/>
        <v>45</v>
      </c>
      <c r="D46" s="9">
        <f t="shared" si="0"/>
        <v>25</v>
      </c>
      <c r="E46" s="9">
        <f t="shared" si="2"/>
        <v>45</v>
      </c>
      <c r="F46" s="9">
        <f t="shared" ref="F46:F50" si="11">F45</f>
        <v>7</v>
      </c>
      <c r="G46" s="12">
        <f t="shared" si="5"/>
        <v>43382</v>
      </c>
    </row>
    <row r="47" spans="1:7" x14ac:dyDescent="0.25">
      <c r="A47" s="16">
        <v>1</v>
      </c>
      <c r="B47" s="9">
        <f t="shared" si="1"/>
        <v>26</v>
      </c>
      <c r="C47" s="9">
        <f t="shared" si="3"/>
        <v>46</v>
      </c>
      <c r="D47" s="9">
        <f t="shared" si="0"/>
        <v>26</v>
      </c>
      <c r="E47" s="9">
        <f t="shared" si="2"/>
        <v>46</v>
      </c>
      <c r="F47" s="9">
        <f t="shared" si="11"/>
        <v>7</v>
      </c>
      <c r="G47" s="12">
        <f t="shared" si="5"/>
        <v>43383</v>
      </c>
    </row>
    <row r="48" spans="1:7" x14ac:dyDescent="0.25">
      <c r="A48" s="16">
        <v>1</v>
      </c>
      <c r="B48" s="9">
        <f t="shared" si="1"/>
        <v>27</v>
      </c>
      <c r="C48" s="9">
        <f t="shared" si="3"/>
        <v>47</v>
      </c>
      <c r="D48" s="9">
        <f t="shared" si="0"/>
        <v>27</v>
      </c>
      <c r="E48" s="9">
        <f t="shared" si="2"/>
        <v>47</v>
      </c>
      <c r="F48" s="9">
        <f t="shared" si="11"/>
        <v>7</v>
      </c>
      <c r="G48" s="12">
        <f t="shared" si="5"/>
        <v>43384</v>
      </c>
    </row>
    <row r="49" spans="1:7" x14ac:dyDescent="0.25">
      <c r="A49" s="16">
        <v>0</v>
      </c>
      <c r="B49" s="9">
        <f t="shared" si="1"/>
        <v>27</v>
      </c>
      <c r="C49" s="9">
        <f t="shared" si="3"/>
        <v>48</v>
      </c>
      <c r="D49" s="9" t="str">
        <f t="shared" si="0"/>
        <v/>
      </c>
      <c r="E49" s="9">
        <f t="shared" si="2"/>
        <v>48</v>
      </c>
      <c r="F49" s="9">
        <f t="shared" si="11"/>
        <v>7</v>
      </c>
      <c r="G49" s="12">
        <f t="shared" si="5"/>
        <v>43385</v>
      </c>
    </row>
    <row r="50" spans="1:7" ht="15.75" thickBot="1" x14ac:dyDescent="0.3">
      <c r="A50" s="17">
        <v>0</v>
      </c>
      <c r="B50" s="38">
        <f t="shared" si="1"/>
        <v>27</v>
      </c>
      <c r="C50" s="38">
        <f t="shared" si="3"/>
        <v>49</v>
      </c>
      <c r="D50" s="38" t="str">
        <f t="shared" si="0"/>
        <v/>
      </c>
      <c r="E50" s="38">
        <f t="shared" si="2"/>
        <v>49</v>
      </c>
      <c r="F50" s="38">
        <f t="shared" si="11"/>
        <v>7</v>
      </c>
      <c r="G50" s="39">
        <f t="shared" si="5"/>
        <v>43386</v>
      </c>
    </row>
    <row r="51" spans="1:7" x14ac:dyDescent="0.25">
      <c r="A51" s="15">
        <v>0</v>
      </c>
      <c r="B51" s="34">
        <f t="shared" si="1"/>
        <v>27</v>
      </c>
      <c r="C51" s="34">
        <f t="shared" si="3"/>
        <v>50</v>
      </c>
      <c r="D51" s="34" t="str">
        <f t="shared" si="0"/>
        <v/>
      </c>
      <c r="E51" s="34">
        <f t="shared" si="2"/>
        <v>50</v>
      </c>
      <c r="F51" s="34">
        <f>IF(SUM(A51:A57)&gt;0,F44+1,0)</f>
        <v>8</v>
      </c>
      <c r="G51" s="37">
        <f t="shared" si="5"/>
        <v>43387</v>
      </c>
    </row>
    <row r="52" spans="1:7" x14ac:dyDescent="0.25">
      <c r="A52" s="16">
        <v>1</v>
      </c>
      <c r="B52" s="9">
        <f t="shared" si="1"/>
        <v>28</v>
      </c>
      <c r="C52" s="9">
        <f t="shared" si="3"/>
        <v>51</v>
      </c>
      <c r="D52" s="9">
        <f t="shared" si="0"/>
        <v>28</v>
      </c>
      <c r="E52" s="9">
        <f t="shared" si="2"/>
        <v>51</v>
      </c>
      <c r="F52" s="9">
        <f>F51</f>
        <v>8</v>
      </c>
      <c r="G52" s="12">
        <f t="shared" si="5"/>
        <v>43388</v>
      </c>
    </row>
    <row r="53" spans="1:7" x14ac:dyDescent="0.25">
      <c r="A53" s="16">
        <v>1</v>
      </c>
      <c r="B53" s="9">
        <f t="shared" si="1"/>
        <v>29</v>
      </c>
      <c r="C53" s="9">
        <f t="shared" si="3"/>
        <v>52</v>
      </c>
      <c r="D53" s="9">
        <f t="shared" si="0"/>
        <v>29</v>
      </c>
      <c r="E53" s="9">
        <f t="shared" si="2"/>
        <v>52</v>
      </c>
      <c r="F53" s="9">
        <f t="shared" ref="F53:F57" si="12">F52</f>
        <v>8</v>
      </c>
      <c r="G53" s="12">
        <f t="shared" si="5"/>
        <v>43389</v>
      </c>
    </row>
    <row r="54" spans="1:7" x14ac:dyDescent="0.25">
      <c r="A54" s="16">
        <v>1</v>
      </c>
      <c r="B54" s="9">
        <f t="shared" si="1"/>
        <v>30</v>
      </c>
      <c r="C54" s="9">
        <f t="shared" si="3"/>
        <v>53</v>
      </c>
      <c r="D54" s="9">
        <f t="shared" si="0"/>
        <v>30</v>
      </c>
      <c r="E54" s="9">
        <f t="shared" si="2"/>
        <v>53</v>
      </c>
      <c r="F54" s="9">
        <f t="shared" si="12"/>
        <v>8</v>
      </c>
      <c r="G54" s="12">
        <f t="shared" si="5"/>
        <v>43390</v>
      </c>
    </row>
    <row r="55" spans="1:7" x14ac:dyDescent="0.25">
      <c r="A55" s="16">
        <v>1</v>
      </c>
      <c r="B55" s="9">
        <f t="shared" si="1"/>
        <v>31</v>
      </c>
      <c r="C55" s="9">
        <f t="shared" si="3"/>
        <v>54</v>
      </c>
      <c r="D55" s="9">
        <f t="shared" si="0"/>
        <v>31</v>
      </c>
      <c r="E55" s="9">
        <f t="shared" si="2"/>
        <v>54</v>
      </c>
      <c r="F55" s="9">
        <f t="shared" si="12"/>
        <v>8</v>
      </c>
      <c r="G55" s="12">
        <f t="shared" si="5"/>
        <v>43391</v>
      </c>
    </row>
    <row r="56" spans="1:7" x14ac:dyDescent="0.25">
      <c r="A56" s="16">
        <v>0</v>
      </c>
      <c r="B56" s="9">
        <f t="shared" si="1"/>
        <v>31</v>
      </c>
      <c r="C56" s="9">
        <f t="shared" si="3"/>
        <v>55</v>
      </c>
      <c r="D56" s="9" t="str">
        <f t="shared" si="0"/>
        <v/>
      </c>
      <c r="E56" s="9">
        <f t="shared" si="2"/>
        <v>55</v>
      </c>
      <c r="F56" s="9">
        <f t="shared" si="12"/>
        <v>8</v>
      </c>
      <c r="G56" s="12">
        <f t="shared" si="5"/>
        <v>43392</v>
      </c>
    </row>
    <row r="57" spans="1:7" ht="15.75" thickBot="1" x14ac:dyDescent="0.3">
      <c r="A57" s="17">
        <v>0</v>
      </c>
      <c r="B57" s="38">
        <f t="shared" si="1"/>
        <v>31</v>
      </c>
      <c r="C57" s="38">
        <f t="shared" si="3"/>
        <v>56</v>
      </c>
      <c r="D57" s="38" t="str">
        <f t="shared" si="0"/>
        <v/>
      </c>
      <c r="E57" s="38">
        <f t="shared" si="2"/>
        <v>56</v>
      </c>
      <c r="F57" s="38">
        <f t="shared" si="12"/>
        <v>8</v>
      </c>
      <c r="G57" s="39">
        <f t="shared" si="5"/>
        <v>43393</v>
      </c>
    </row>
    <row r="58" spans="1:7" x14ac:dyDescent="0.25">
      <c r="A58" s="15">
        <v>0</v>
      </c>
      <c r="B58" s="34">
        <f t="shared" si="1"/>
        <v>31</v>
      </c>
      <c r="C58" s="34">
        <f t="shared" si="3"/>
        <v>57</v>
      </c>
      <c r="D58" s="34" t="str">
        <f t="shared" si="0"/>
        <v/>
      </c>
      <c r="E58" s="34">
        <f t="shared" si="2"/>
        <v>57</v>
      </c>
      <c r="F58" s="34">
        <f>IF(SUM(A58:A64)&gt;0,F51+1,0)</f>
        <v>9</v>
      </c>
      <c r="G58" s="37">
        <f t="shared" si="5"/>
        <v>43394</v>
      </c>
    </row>
    <row r="59" spans="1:7" x14ac:dyDescent="0.25">
      <c r="A59" s="16">
        <v>1</v>
      </c>
      <c r="B59" s="9">
        <f t="shared" si="1"/>
        <v>32</v>
      </c>
      <c r="C59" s="9">
        <f t="shared" si="3"/>
        <v>58</v>
      </c>
      <c r="D59" s="9">
        <f t="shared" si="0"/>
        <v>32</v>
      </c>
      <c r="E59" s="9">
        <f t="shared" si="2"/>
        <v>58</v>
      </c>
      <c r="F59" s="9">
        <f>F58</f>
        <v>9</v>
      </c>
      <c r="G59" s="12">
        <f t="shared" si="5"/>
        <v>43395</v>
      </c>
    </row>
    <row r="60" spans="1:7" x14ac:dyDescent="0.25">
      <c r="A60" s="16">
        <v>1</v>
      </c>
      <c r="B60" s="9">
        <f t="shared" si="1"/>
        <v>33</v>
      </c>
      <c r="C60" s="9">
        <f t="shared" si="3"/>
        <v>59</v>
      </c>
      <c r="D60" s="9">
        <f t="shared" si="0"/>
        <v>33</v>
      </c>
      <c r="E60" s="9">
        <f t="shared" si="2"/>
        <v>59</v>
      </c>
      <c r="F60" s="9">
        <f t="shared" ref="F60:F64" si="13">F59</f>
        <v>9</v>
      </c>
      <c r="G60" s="12">
        <f t="shared" si="5"/>
        <v>43396</v>
      </c>
    </row>
    <row r="61" spans="1:7" x14ac:dyDescent="0.25">
      <c r="A61" s="16">
        <v>1</v>
      </c>
      <c r="B61" s="9">
        <f t="shared" si="1"/>
        <v>34</v>
      </c>
      <c r="C61" s="9">
        <f t="shared" si="3"/>
        <v>60</v>
      </c>
      <c r="D61" s="9">
        <f t="shared" si="0"/>
        <v>34</v>
      </c>
      <c r="E61" s="9">
        <f t="shared" si="2"/>
        <v>60</v>
      </c>
      <c r="F61" s="9">
        <f t="shared" si="13"/>
        <v>9</v>
      </c>
      <c r="G61" s="12">
        <f t="shared" si="5"/>
        <v>43397</v>
      </c>
    </row>
    <row r="62" spans="1:7" x14ac:dyDescent="0.25">
      <c r="A62" s="16">
        <v>1</v>
      </c>
      <c r="B62" s="9">
        <f t="shared" si="1"/>
        <v>35</v>
      </c>
      <c r="C62" s="9">
        <f t="shared" si="3"/>
        <v>61</v>
      </c>
      <c r="D62" s="9">
        <f t="shared" si="0"/>
        <v>35</v>
      </c>
      <c r="E62" s="9">
        <f t="shared" si="2"/>
        <v>61</v>
      </c>
      <c r="F62" s="9">
        <f t="shared" si="13"/>
        <v>9</v>
      </c>
      <c r="G62" s="12">
        <f t="shared" si="5"/>
        <v>43398</v>
      </c>
    </row>
    <row r="63" spans="1:7" x14ac:dyDescent="0.25">
      <c r="A63" s="16">
        <v>0</v>
      </c>
      <c r="B63" s="9">
        <f t="shared" si="1"/>
        <v>35</v>
      </c>
      <c r="C63" s="9">
        <f t="shared" si="3"/>
        <v>62</v>
      </c>
      <c r="D63" s="9" t="str">
        <f t="shared" si="0"/>
        <v/>
      </c>
      <c r="E63" s="9">
        <f t="shared" si="2"/>
        <v>62</v>
      </c>
      <c r="F63" s="9">
        <f t="shared" si="13"/>
        <v>9</v>
      </c>
      <c r="G63" s="12">
        <f t="shared" si="5"/>
        <v>43399</v>
      </c>
    </row>
    <row r="64" spans="1:7" ht="15.75" thickBot="1" x14ac:dyDescent="0.3">
      <c r="A64" s="17">
        <v>0</v>
      </c>
      <c r="B64" s="38">
        <f t="shared" si="1"/>
        <v>35</v>
      </c>
      <c r="C64" s="38">
        <f t="shared" si="3"/>
        <v>63</v>
      </c>
      <c r="D64" s="38" t="str">
        <f t="shared" si="0"/>
        <v/>
      </c>
      <c r="E64" s="38">
        <f t="shared" si="2"/>
        <v>63</v>
      </c>
      <c r="F64" s="38">
        <f t="shared" si="13"/>
        <v>9</v>
      </c>
      <c r="G64" s="39">
        <f t="shared" si="5"/>
        <v>43400</v>
      </c>
    </row>
    <row r="65" spans="1:7" x14ac:dyDescent="0.25">
      <c r="A65" s="15">
        <v>0</v>
      </c>
      <c r="B65" s="34">
        <f t="shared" si="1"/>
        <v>35</v>
      </c>
      <c r="C65" s="34">
        <f t="shared" si="3"/>
        <v>64</v>
      </c>
      <c r="D65" s="34" t="str">
        <f t="shared" si="0"/>
        <v/>
      </c>
      <c r="E65" s="34">
        <f t="shared" si="2"/>
        <v>64</v>
      </c>
      <c r="F65" s="34">
        <f>IF(SUM(A65:A71)&gt;0,F58+1,0)</f>
        <v>10</v>
      </c>
      <c r="G65" s="37">
        <f t="shared" si="5"/>
        <v>43401</v>
      </c>
    </row>
    <row r="66" spans="1:7" x14ac:dyDescent="0.25">
      <c r="A66" s="16">
        <v>1</v>
      </c>
      <c r="B66" s="9">
        <f t="shared" si="1"/>
        <v>36</v>
      </c>
      <c r="C66" s="9">
        <f t="shared" si="3"/>
        <v>65</v>
      </c>
      <c r="D66" s="9">
        <f t="shared" ref="D66:D127" si="14">IF(A66&lt;&gt;0,B66,"")</f>
        <v>36</v>
      </c>
      <c r="E66" s="9">
        <f t="shared" si="2"/>
        <v>65</v>
      </c>
      <c r="F66" s="9">
        <f>F65</f>
        <v>10</v>
      </c>
      <c r="G66" s="12">
        <f t="shared" si="5"/>
        <v>43402</v>
      </c>
    </row>
    <row r="67" spans="1:7" x14ac:dyDescent="0.25">
      <c r="A67" s="16">
        <v>1</v>
      </c>
      <c r="B67" s="9">
        <f t="shared" ref="B67:B127" si="15">IF(A67=1,B66+1,B66)</f>
        <v>37</v>
      </c>
      <c r="C67" s="9">
        <f t="shared" si="3"/>
        <v>66</v>
      </c>
      <c r="D67" s="9">
        <f t="shared" si="14"/>
        <v>37</v>
      </c>
      <c r="E67" s="9">
        <f t="shared" ref="E67:E127" si="16">C67</f>
        <v>66</v>
      </c>
      <c r="F67" s="9">
        <f t="shared" ref="F67:F71" si="17">F66</f>
        <v>10</v>
      </c>
      <c r="G67" s="12">
        <f t="shared" si="5"/>
        <v>43403</v>
      </c>
    </row>
    <row r="68" spans="1:7" x14ac:dyDescent="0.25">
      <c r="A68" s="16">
        <v>1</v>
      </c>
      <c r="B68" s="9">
        <f t="shared" si="15"/>
        <v>38</v>
      </c>
      <c r="C68" s="9">
        <f t="shared" ref="C68:C127" si="18">C67+1</f>
        <v>67</v>
      </c>
      <c r="D68" s="9">
        <f t="shared" si="14"/>
        <v>38</v>
      </c>
      <c r="E68" s="9">
        <f t="shared" si="16"/>
        <v>67</v>
      </c>
      <c r="F68" s="9">
        <f t="shared" si="17"/>
        <v>10</v>
      </c>
      <c r="G68" s="12">
        <f t="shared" ref="G68:G127" si="19">G67+1</f>
        <v>43404</v>
      </c>
    </row>
    <row r="69" spans="1:7" x14ac:dyDescent="0.25">
      <c r="A69" s="16">
        <v>1</v>
      </c>
      <c r="B69" s="9">
        <f t="shared" si="15"/>
        <v>39</v>
      </c>
      <c r="C69" s="9">
        <f t="shared" si="18"/>
        <v>68</v>
      </c>
      <c r="D69" s="9">
        <f t="shared" si="14"/>
        <v>39</v>
      </c>
      <c r="E69" s="9">
        <f t="shared" si="16"/>
        <v>68</v>
      </c>
      <c r="F69" s="9">
        <f t="shared" si="17"/>
        <v>10</v>
      </c>
      <c r="G69" s="12">
        <f t="shared" si="19"/>
        <v>43405</v>
      </c>
    </row>
    <row r="70" spans="1:7" x14ac:dyDescent="0.25">
      <c r="A70" s="16">
        <v>0</v>
      </c>
      <c r="B70" s="9">
        <f t="shared" si="15"/>
        <v>39</v>
      </c>
      <c r="C70" s="9">
        <f t="shared" si="18"/>
        <v>69</v>
      </c>
      <c r="D70" s="9" t="str">
        <f t="shared" si="14"/>
        <v/>
      </c>
      <c r="E70" s="9">
        <f t="shared" si="16"/>
        <v>69</v>
      </c>
      <c r="F70" s="9">
        <f t="shared" si="17"/>
        <v>10</v>
      </c>
      <c r="G70" s="12">
        <f t="shared" si="19"/>
        <v>43406</v>
      </c>
    </row>
    <row r="71" spans="1:7" ht="15.75" thickBot="1" x14ac:dyDescent="0.3">
      <c r="A71" s="17">
        <v>0</v>
      </c>
      <c r="B71" s="38">
        <f t="shared" si="15"/>
        <v>39</v>
      </c>
      <c r="C71" s="38">
        <f t="shared" si="18"/>
        <v>70</v>
      </c>
      <c r="D71" s="38" t="str">
        <f t="shared" si="14"/>
        <v/>
      </c>
      <c r="E71" s="38">
        <f t="shared" si="16"/>
        <v>70</v>
      </c>
      <c r="F71" s="38">
        <f t="shared" si="17"/>
        <v>10</v>
      </c>
      <c r="G71" s="39">
        <f t="shared" si="19"/>
        <v>43407</v>
      </c>
    </row>
    <row r="72" spans="1:7" x14ac:dyDescent="0.25">
      <c r="A72" s="15">
        <v>0</v>
      </c>
      <c r="B72" s="34">
        <f t="shared" si="15"/>
        <v>39</v>
      </c>
      <c r="C72" s="34">
        <f t="shared" si="18"/>
        <v>71</v>
      </c>
      <c r="D72" s="34" t="str">
        <f t="shared" si="14"/>
        <v/>
      </c>
      <c r="E72" s="34">
        <f t="shared" si="16"/>
        <v>71</v>
      </c>
      <c r="F72" s="34">
        <f>IF(SUM(A72:A78)&gt;0,F65+1,0)</f>
        <v>11</v>
      </c>
      <c r="G72" s="37">
        <f t="shared" si="19"/>
        <v>43408</v>
      </c>
    </row>
    <row r="73" spans="1:7" x14ac:dyDescent="0.25">
      <c r="A73" s="16">
        <v>1</v>
      </c>
      <c r="B73" s="9">
        <f t="shared" si="15"/>
        <v>40</v>
      </c>
      <c r="C73" s="9">
        <f t="shared" si="18"/>
        <v>72</v>
      </c>
      <c r="D73" s="9">
        <f t="shared" si="14"/>
        <v>40</v>
      </c>
      <c r="E73" s="9">
        <f t="shared" si="16"/>
        <v>72</v>
      </c>
      <c r="F73" s="9">
        <f>F72</f>
        <v>11</v>
      </c>
      <c r="G73" s="12">
        <f t="shared" si="19"/>
        <v>43409</v>
      </c>
    </row>
    <row r="74" spans="1:7" x14ac:dyDescent="0.25">
      <c r="A74" s="16">
        <v>1</v>
      </c>
      <c r="B74" s="9">
        <f t="shared" si="15"/>
        <v>41</v>
      </c>
      <c r="C74" s="9">
        <f t="shared" si="18"/>
        <v>73</v>
      </c>
      <c r="D74" s="9">
        <f t="shared" si="14"/>
        <v>41</v>
      </c>
      <c r="E74" s="9">
        <f t="shared" si="16"/>
        <v>73</v>
      </c>
      <c r="F74" s="9">
        <f t="shared" ref="F74:F78" si="20">F73</f>
        <v>11</v>
      </c>
      <c r="G74" s="12">
        <f t="shared" si="19"/>
        <v>43410</v>
      </c>
    </row>
    <row r="75" spans="1:7" x14ac:dyDescent="0.25">
      <c r="A75" s="16">
        <v>1</v>
      </c>
      <c r="B75" s="9">
        <f t="shared" si="15"/>
        <v>42</v>
      </c>
      <c r="C75" s="9">
        <f t="shared" si="18"/>
        <v>74</v>
      </c>
      <c r="D75" s="9">
        <f t="shared" si="14"/>
        <v>42</v>
      </c>
      <c r="E75" s="9">
        <f t="shared" si="16"/>
        <v>74</v>
      </c>
      <c r="F75" s="9">
        <f t="shared" si="20"/>
        <v>11</v>
      </c>
      <c r="G75" s="12">
        <f t="shared" si="19"/>
        <v>43411</v>
      </c>
    </row>
    <row r="76" spans="1:7" x14ac:dyDescent="0.25">
      <c r="A76" s="16">
        <v>1</v>
      </c>
      <c r="B76" s="9">
        <f t="shared" si="15"/>
        <v>43</v>
      </c>
      <c r="C76" s="9">
        <f t="shared" si="18"/>
        <v>75</v>
      </c>
      <c r="D76" s="9">
        <f t="shared" si="14"/>
        <v>43</v>
      </c>
      <c r="E76" s="9">
        <f t="shared" si="16"/>
        <v>75</v>
      </c>
      <c r="F76" s="9">
        <f t="shared" si="20"/>
        <v>11</v>
      </c>
      <c r="G76" s="12">
        <f t="shared" si="19"/>
        <v>43412</v>
      </c>
    </row>
    <row r="77" spans="1:7" x14ac:dyDescent="0.25">
      <c r="A77" s="16">
        <v>0</v>
      </c>
      <c r="B77" s="9">
        <f t="shared" si="15"/>
        <v>43</v>
      </c>
      <c r="C77" s="9">
        <f t="shared" si="18"/>
        <v>76</v>
      </c>
      <c r="D77" s="9" t="str">
        <f t="shared" si="14"/>
        <v/>
      </c>
      <c r="E77" s="9">
        <f t="shared" si="16"/>
        <v>76</v>
      </c>
      <c r="F77" s="9">
        <f t="shared" si="20"/>
        <v>11</v>
      </c>
      <c r="G77" s="12">
        <f t="shared" si="19"/>
        <v>43413</v>
      </c>
    </row>
    <row r="78" spans="1:7" ht="15.75" thickBot="1" x14ac:dyDescent="0.3">
      <c r="A78" s="17">
        <v>0</v>
      </c>
      <c r="B78" s="38">
        <f t="shared" si="15"/>
        <v>43</v>
      </c>
      <c r="C78" s="38">
        <f t="shared" si="18"/>
        <v>77</v>
      </c>
      <c r="D78" s="38" t="str">
        <f t="shared" si="14"/>
        <v/>
      </c>
      <c r="E78" s="38">
        <f t="shared" si="16"/>
        <v>77</v>
      </c>
      <c r="F78" s="38">
        <f t="shared" si="20"/>
        <v>11</v>
      </c>
      <c r="G78" s="39">
        <f t="shared" si="19"/>
        <v>43414</v>
      </c>
    </row>
    <row r="79" spans="1:7" x14ac:dyDescent="0.25">
      <c r="A79" s="15">
        <v>0</v>
      </c>
      <c r="B79" s="34">
        <f t="shared" si="15"/>
        <v>43</v>
      </c>
      <c r="C79" s="34">
        <f t="shared" si="18"/>
        <v>78</v>
      </c>
      <c r="D79" s="34" t="str">
        <f t="shared" si="14"/>
        <v/>
      </c>
      <c r="E79" s="34">
        <f t="shared" si="16"/>
        <v>78</v>
      </c>
      <c r="F79" s="34">
        <f>IF(SUM(A79:A85)&gt;0,F72+1,0)</f>
        <v>12</v>
      </c>
      <c r="G79" s="37">
        <f t="shared" si="19"/>
        <v>43415</v>
      </c>
    </row>
    <row r="80" spans="1:7" x14ac:dyDescent="0.25">
      <c r="A80" s="16">
        <v>0</v>
      </c>
      <c r="B80" s="9">
        <f t="shared" si="15"/>
        <v>43</v>
      </c>
      <c r="C80" s="9">
        <f t="shared" si="18"/>
        <v>79</v>
      </c>
      <c r="D80" s="9" t="str">
        <f t="shared" si="14"/>
        <v/>
      </c>
      <c r="E80" s="9">
        <f t="shared" si="16"/>
        <v>79</v>
      </c>
      <c r="F80" s="9">
        <f>F79</f>
        <v>12</v>
      </c>
      <c r="G80" s="12">
        <f t="shared" si="19"/>
        <v>43416</v>
      </c>
    </row>
    <row r="81" spans="1:7" x14ac:dyDescent="0.25">
      <c r="A81" s="16">
        <v>1</v>
      </c>
      <c r="B81" s="9">
        <f t="shared" si="15"/>
        <v>44</v>
      </c>
      <c r="C81" s="9">
        <f t="shared" si="18"/>
        <v>80</v>
      </c>
      <c r="D81" s="9">
        <f t="shared" si="14"/>
        <v>44</v>
      </c>
      <c r="E81" s="9">
        <f t="shared" si="16"/>
        <v>80</v>
      </c>
      <c r="F81" s="9">
        <f t="shared" ref="F81:F85" si="21">F80</f>
        <v>12</v>
      </c>
      <c r="G81" s="12">
        <f t="shared" si="19"/>
        <v>43417</v>
      </c>
    </row>
    <row r="82" spans="1:7" x14ac:dyDescent="0.25">
      <c r="A82" s="16">
        <v>1</v>
      </c>
      <c r="B82" s="9">
        <f t="shared" si="15"/>
        <v>45</v>
      </c>
      <c r="C82" s="9">
        <f t="shared" si="18"/>
        <v>81</v>
      </c>
      <c r="D82" s="9">
        <f t="shared" si="14"/>
        <v>45</v>
      </c>
      <c r="E82" s="9">
        <f t="shared" si="16"/>
        <v>81</v>
      </c>
      <c r="F82" s="9">
        <f t="shared" si="21"/>
        <v>12</v>
      </c>
      <c r="G82" s="12">
        <f t="shared" si="19"/>
        <v>43418</v>
      </c>
    </row>
    <row r="83" spans="1:7" x14ac:dyDescent="0.25">
      <c r="A83" s="16">
        <v>1</v>
      </c>
      <c r="B83" s="9">
        <f t="shared" si="15"/>
        <v>46</v>
      </c>
      <c r="C83" s="9">
        <f t="shared" si="18"/>
        <v>82</v>
      </c>
      <c r="D83" s="9">
        <f t="shared" si="14"/>
        <v>46</v>
      </c>
      <c r="E83" s="9">
        <f t="shared" si="16"/>
        <v>82</v>
      </c>
      <c r="F83" s="9">
        <f t="shared" si="21"/>
        <v>12</v>
      </c>
      <c r="G83" s="12">
        <f t="shared" si="19"/>
        <v>43419</v>
      </c>
    </row>
    <row r="84" spans="1:7" x14ac:dyDescent="0.25">
      <c r="A84" s="16">
        <v>0</v>
      </c>
      <c r="B84" s="9">
        <f t="shared" si="15"/>
        <v>46</v>
      </c>
      <c r="C84" s="9">
        <f t="shared" si="18"/>
        <v>83</v>
      </c>
      <c r="D84" s="9" t="str">
        <f t="shared" si="14"/>
        <v/>
      </c>
      <c r="E84" s="9">
        <f t="shared" si="16"/>
        <v>83</v>
      </c>
      <c r="F84" s="9">
        <f t="shared" si="21"/>
        <v>12</v>
      </c>
      <c r="G84" s="12">
        <f t="shared" si="19"/>
        <v>43420</v>
      </c>
    </row>
    <row r="85" spans="1:7" ht="15.75" thickBot="1" x14ac:dyDescent="0.3">
      <c r="A85" s="17">
        <v>0</v>
      </c>
      <c r="B85" s="38">
        <f t="shared" si="15"/>
        <v>46</v>
      </c>
      <c r="C85" s="38">
        <f t="shared" si="18"/>
        <v>84</v>
      </c>
      <c r="D85" s="38" t="str">
        <f t="shared" si="14"/>
        <v/>
      </c>
      <c r="E85" s="38">
        <f t="shared" si="16"/>
        <v>84</v>
      </c>
      <c r="F85" s="38">
        <f t="shared" si="21"/>
        <v>12</v>
      </c>
      <c r="G85" s="39">
        <f t="shared" si="19"/>
        <v>43421</v>
      </c>
    </row>
    <row r="86" spans="1:7" x14ac:dyDescent="0.25">
      <c r="A86" s="15">
        <v>0</v>
      </c>
      <c r="B86" s="34">
        <f t="shared" si="15"/>
        <v>46</v>
      </c>
      <c r="C86" s="34">
        <f t="shared" si="18"/>
        <v>85</v>
      </c>
      <c r="D86" s="34" t="str">
        <f t="shared" si="14"/>
        <v/>
      </c>
      <c r="E86" s="34">
        <f t="shared" si="16"/>
        <v>85</v>
      </c>
      <c r="F86" s="34">
        <f>IF(SUM(A86:A92)&gt;0,F79+1,0)</f>
        <v>13</v>
      </c>
      <c r="G86" s="37">
        <f t="shared" si="19"/>
        <v>43422</v>
      </c>
    </row>
    <row r="87" spans="1:7" x14ac:dyDescent="0.25">
      <c r="A87" s="16">
        <v>1</v>
      </c>
      <c r="B87" s="9">
        <f t="shared" si="15"/>
        <v>47</v>
      </c>
      <c r="C87" s="9">
        <f t="shared" si="18"/>
        <v>86</v>
      </c>
      <c r="D87" s="9">
        <f t="shared" si="14"/>
        <v>47</v>
      </c>
      <c r="E87" s="9">
        <f t="shared" si="16"/>
        <v>86</v>
      </c>
      <c r="F87" s="9">
        <f>F86</f>
        <v>13</v>
      </c>
      <c r="G87" s="12">
        <f t="shared" si="19"/>
        <v>43423</v>
      </c>
    </row>
    <row r="88" spans="1:7" x14ac:dyDescent="0.25">
      <c r="A88" s="16">
        <v>1</v>
      </c>
      <c r="B88" s="9">
        <f t="shared" si="15"/>
        <v>48</v>
      </c>
      <c r="C88" s="9">
        <f t="shared" si="18"/>
        <v>87</v>
      </c>
      <c r="D88" s="9">
        <f t="shared" si="14"/>
        <v>48</v>
      </c>
      <c r="E88" s="9">
        <f t="shared" si="16"/>
        <v>87</v>
      </c>
      <c r="F88" s="9">
        <f t="shared" ref="F88:F92" si="22">F87</f>
        <v>13</v>
      </c>
      <c r="G88" s="12">
        <f t="shared" si="19"/>
        <v>43424</v>
      </c>
    </row>
    <row r="89" spans="1:7" x14ac:dyDescent="0.25">
      <c r="A89" s="16">
        <v>1</v>
      </c>
      <c r="B89" s="9">
        <f t="shared" si="15"/>
        <v>49</v>
      </c>
      <c r="C89" s="9">
        <f t="shared" si="18"/>
        <v>88</v>
      </c>
      <c r="D89" s="9">
        <f t="shared" si="14"/>
        <v>49</v>
      </c>
      <c r="E89" s="9">
        <f t="shared" si="16"/>
        <v>88</v>
      </c>
      <c r="F89" s="9">
        <f t="shared" si="22"/>
        <v>13</v>
      </c>
      <c r="G89" s="12">
        <f t="shared" si="19"/>
        <v>43425</v>
      </c>
    </row>
    <row r="90" spans="1:7" x14ac:dyDescent="0.25">
      <c r="A90" s="16">
        <v>0</v>
      </c>
      <c r="B90" s="9">
        <f t="shared" si="15"/>
        <v>49</v>
      </c>
      <c r="C90" s="9">
        <f t="shared" si="18"/>
        <v>89</v>
      </c>
      <c r="D90" s="9" t="str">
        <f t="shared" si="14"/>
        <v/>
      </c>
      <c r="E90" s="9">
        <f t="shared" si="16"/>
        <v>89</v>
      </c>
      <c r="F90" s="9">
        <f t="shared" si="22"/>
        <v>13</v>
      </c>
      <c r="G90" s="12">
        <f t="shared" si="19"/>
        <v>43426</v>
      </c>
    </row>
    <row r="91" spans="1:7" x14ac:dyDescent="0.25">
      <c r="A91" s="16">
        <v>0</v>
      </c>
      <c r="B91" s="9">
        <f t="shared" si="15"/>
        <v>49</v>
      </c>
      <c r="C91" s="9">
        <f t="shared" si="18"/>
        <v>90</v>
      </c>
      <c r="D91" s="9" t="str">
        <f t="shared" si="14"/>
        <v/>
      </c>
      <c r="E91" s="9">
        <f t="shared" si="16"/>
        <v>90</v>
      </c>
      <c r="F91" s="9">
        <f t="shared" si="22"/>
        <v>13</v>
      </c>
      <c r="G91" s="12">
        <f t="shared" si="19"/>
        <v>43427</v>
      </c>
    </row>
    <row r="92" spans="1:7" ht="15.75" thickBot="1" x14ac:dyDescent="0.3">
      <c r="A92" s="17">
        <v>0</v>
      </c>
      <c r="B92" s="38">
        <f t="shared" si="15"/>
        <v>49</v>
      </c>
      <c r="C92" s="38">
        <f t="shared" si="18"/>
        <v>91</v>
      </c>
      <c r="D92" s="38" t="str">
        <f t="shared" si="14"/>
        <v/>
      </c>
      <c r="E92" s="38">
        <f t="shared" si="16"/>
        <v>91</v>
      </c>
      <c r="F92" s="38">
        <f t="shared" si="22"/>
        <v>13</v>
      </c>
      <c r="G92" s="39">
        <f t="shared" si="19"/>
        <v>43428</v>
      </c>
    </row>
    <row r="93" spans="1:7" x14ac:dyDescent="0.25">
      <c r="A93" s="15">
        <v>0</v>
      </c>
      <c r="B93" s="34">
        <f t="shared" si="15"/>
        <v>49</v>
      </c>
      <c r="C93" s="34">
        <f t="shared" si="18"/>
        <v>92</v>
      </c>
      <c r="D93" s="34" t="str">
        <f t="shared" si="14"/>
        <v/>
      </c>
      <c r="E93" s="34">
        <f t="shared" si="16"/>
        <v>92</v>
      </c>
      <c r="F93" s="34">
        <f>IF(SUM(A93:A99)&gt;0,F86+1,0)</f>
        <v>14</v>
      </c>
      <c r="G93" s="37">
        <f t="shared" si="19"/>
        <v>43429</v>
      </c>
    </row>
    <row r="94" spans="1:7" x14ac:dyDescent="0.25">
      <c r="A94" s="16">
        <v>1</v>
      </c>
      <c r="B94" s="9">
        <f t="shared" si="15"/>
        <v>50</v>
      </c>
      <c r="C94" s="9">
        <f t="shared" si="18"/>
        <v>93</v>
      </c>
      <c r="D94" s="9">
        <f t="shared" si="14"/>
        <v>50</v>
      </c>
      <c r="E94" s="9">
        <f t="shared" si="16"/>
        <v>93</v>
      </c>
      <c r="F94" s="9">
        <f>F93</f>
        <v>14</v>
      </c>
      <c r="G94" s="12">
        <f t="shared" si="19"/>
        <v>43430</v>
      </c>
    </row>
    <row r="95" spans="1:7" x14ac:dyDescent="0.25">
      <c r="A95" s="16">
        <v>1</v>
      </c>
      <c r="B95" s="9">
        <f t="shared" si="15"/>
        <v>51</v>
      </c>
      <c r="C95" s="9">
        <f t="shared" si="18"/>
        <v>94</v>
      </c>
      <c r="D95" s="9">
        <f t="shared" si="14"/>
        <v>51</v>
      </c>
      <c r="E95" s="9">
        <f t="shared" si="16"/>
        <v>94</v>
      </c>
      <c r="F95" s="9">
        <f t="shared" ref="F95:F99" si="23">F94</f>
        <v>14</v>
      </c>
      <c r="G95" s="12">
        <f t="shared" si="19"/>
        <v>43431</v>
      </c>
    </row>
    <row r="96" spans="1:7" x14ac:dyDescent="0.25">
      <c r="A96" s="16">
        <v>1</v>
      </c>
      <c r="B96" s="9">
        <f t="shared" si="15"/>
        <v>52</v>
      </c>
      <c r="C96" s="9">
        <f t="shared" si="18"/>
        <v>95</v>
      </c>
      <c r="D96" s="9">
        <f t="shared" si="14"/>
        <v>52</v>
      </c>
      <c r="E96" s="9">
        <f t="shared" si="16"/>
        <v>95</v>
      </c>
      <c r="F96" s="9">
        <f t="shared" si="23"/>
        <v>14</v>
      </c>
      <c r="G96" s="12">
        <f t="shared" si="19"/>
        <v>43432</v>
      </c>
    </row>
    <row r="97" spans="1:7" x14ac:dyDescent="0.25">
      <c r="A97" s="16">
        <v>1</v>
      </c>
      <c r="B97" s="9">
        <f t="shared" si="15"/>
        <v>53</v>
      </c>
      <c r="C97" s="9">
        <f t="shared" si="18"/>
        <v>96</v>
      </c>
      <c r="D97" s="9">
        <f t="shared" si="14"/>
        <v>53</v>
      </c>
      <c r="E97" s="9">
        <f t="shared" si="16"/>
        <v>96</v>
      </c>
      <c r="F97" s="9">
        <f t="shared" si="23"/>
        <v>14</v>
      </c>
      <c r="G97" s="12">
        <f t="shared" si="19"/>
        <v>43433</v>
      </c>
    </row>
    <row r="98" spans="1:7" x14ac:dyDescent="0.25">
      <c r="A98" s="16">
        <v>0</v>
      </c>
      <c r="B98" s="9">
        <f t="shared" si="15"/>
        <v>53</v>
      </c>
      <c r="C98" s="9">
        <f t="shared" si="18"/>
        <v>97</v>
      </c>
      <c r="D98" s="9" t="str">
        <f t="shared" si="14"/>
        <v/>
      </c>
      <c r="E98" s="9">
        <f t="shared" si="16"/>
        <v>97</v>
      </c>
      <c r="F98" s="9">
        <f t="shared" si="23"/>
        <v>14</v>
      </c>
      <c r="G98" s="12">
        <f t="shared" si="19"/>
        <v>43434</v>
      </c>
    </row>
    <row r="99" spans="1:7" ht="15.75" thickBot="1" x14ac:dyDescent="0.3">
      <c r="A99" s="17">
        <v>0</v>
      </c>
      <c r="B99" s="38">
        <f t="shared" si="15"/>
        <v>53</v>
      </c>
      <c r="C99" s="38">
        <f t="shared" si="18"/>
        <v>98</v>
      </c>
      <c r="D99" s="38" t="str">
        <f t="shared" si="14"/>
        <v/>
      </c>
      <c r="E99" s="38">
        <f t="shared" si="16"/>
        <v>98</v>
      </c>
      <c r="F99" s="38">
        <f t="shared" si="23"/>
        <v>14</v>
      </c>
      <c r="G99" s="39">
        <f t="shared" si="19"/>
        <v>43435</v>
      </c>
    </row>
    <row r="100" spans="1:7" x14ac:dyDescent="0.25">
      <c r="A100" s="15">
        <v>0</v>
      </c>
      <c r="B100" s="34">
        <f t="shared" si="15"/>
        <v>53</v>
      </c>
      <c r="C100" s="34">
        <f t="shared" si="18"/>
        <v>99</v>
      </c>
      <c r="D100" s="34" t="str">
        <f t="shared" si="14"/>
        <v/>
      </c>
      <c r="E100" s="34">
        <f t="shared" si="16"/>
        <v>99</v>
      </c>
      <c r="F100" s="34">
        <f>IF(SUM(A100:A106)&gt;0,F93+1,0)</f>
        <v>15</v>
      </c>
      <c r="G100" s="37">
        <f t="shared" si="19"/>
        <v>43436</v>
      </c>
    </row>
    <row r="101" spans="1:7" x14ac:dyDescent="0.25">
      <c r="A101" s="16">
        <v>1</v>
      </c>
      <c r="B101" s="9">
        <f t="shared" si="15"/>
        <v>54</v>
      </c>
      <c r="C101" s="9">
        <f t="shared" si="18"/>
        <v>100</v>
      </c>
      <c r="D101" s="9">
        <f t="shared" si="14"/>
        <v>54</v>
      </c>
      <c r="E101" s="9">
        <f t="shared" si="16"/>
        <v>100</v>
      </c>
      <c r="F101" s="9">
        <f>F100</f>
        <v>15</v>
      </c>
      <c r="G101" s="12">
        <f t="shared" si="19"/>
        <v>43437</v>
      </c>
    </row>
    <row r="102" spans="1:7" x14ac:dyDescent="0.25">
      <c r="A102" s="16">
        <v>1</v>
      </c>
      <c r="B102" s="9">
        <f t="shared" si="15"/>
        <v>55</v>
      </c>
      <c r="C102" s="9">
        <f t="shared" si="18"/>
        <v>101</v>
      </c>
      <c r="D102" s="9">
        <f t="shared" si="14"/>
        <v>55</v>
      </c>
      <c r="E102" s="9">
        <f t="shared" si="16"/>
        <v>101</v>
      </c>
      <c r="F102" s="9">
        <f t="shared" ref="F102:F106" si="24">F101</f>
        <v>15</v>
      </c>
      <c r="G102" s="12">
        <f t="shared" si="19"/>
        <v>43438</v>
      </c>
    </row>
    <row r="103" spans="1:7" x14ac:dyDescent="0.25">
      <c r="A103" s="16">
        <v>1</v>
      </c>
      <c r="B103" s="9">
        <f t="shared" si="15"/>
        <v>56</v>
      </c>
      <c r="C103" s="9">
        <f t="shared" si="18"/>
        <v>102</v>
      </c>
      <c r="D103" s="9">
        <f t="shared" si="14"/>
        <v>56</v>
      </c>
      <c r="E103" s="9">
        <f t="shared" si="16"/>
        <v>102</v>
      </c>
      <c r="F103" s="9">
        <f t="shared" si="24"/>
        <v>15</v>
      </c>
      <c r="G103" s="12">
        <f t="shared" si="19"/>
        <v>43439</v>
      </c>
    </row>
    <row r="104" spans="1:7" x14ac:dyDescent="0.25">
      <c r="A104" s="16">
        <v>1</v>
      </c>
      <c r="B104" s="9">
        <f t="shared" si="15"/>
        <v>57</v>
      </c>
      <c r="C104" s="9">
        <f t="shared" si="18"/>
        <v>103</v>
      </c>
      <c r="D104" s="9">
        <f t="shared" si="14"/>
        <v>57</v>
      </c>
      <c r="E104" s="9">
        <f t="shared" si="16"/>
        <v>103</v>
      </c>
      <c r="F104" s="9">
        <f t="shared" si="24"/>
        <v>15</v>
      </c>
      <c r="G104" s="12">
        <f t="shared" si="19"/>
        <v>43440</v>
      </c>
    </row>
    <row r="105" spans="1:7" x14ac:dyDescent="0.25">
      <c r="A105" s="16">
        <v>0</v>
      </c>
      <c r="B105" s="9">
        <f t="shared" si="15"/>
        <v>57</v>
      </c>
      <c r="C105" s="9">
        <f t="shared" si="18"/>
        <v>104</v>
      </c>
      <c r="D105" s="9" t="str">
        <f t="shared" si="14"/>
        <v/>
      </c>
      <c r="E105" s="9">
        <f t="shared" si="16"/>
        <v>104</v>
      </c>
      <c r="F105" s="9">
        <f t="shared" si="24"/>
        <v>15</v>
      </c>
      <c r="G105" s="12">
        <f t="shared" si="19"/>
        <v>43441</v>
      </c>
    </row>
    <row r="106" spans="1:7" ht="15.75" thickBot="1" x14ac:dyDescent="0.3">
      <c r="A106" s="17">
        <v>0</v>
      </c>
      <c r="B106" s="38">
        <f t="shared" si="15"/>
        <v>57</v>
      </c>
      <c r="C106" s="38">
        <f t="shared" si="18"/>
        <v>105</v>
      </c>
      <c r="D106" s="38" t="str">
        <f t="shared" si="14"/>
        <v/>
      </c>
      <c r="E106" s="38">
        <f t="shared" si="16"/>
        <v>105</v>
      </c>
      <c r="F106" s="38">
        <f t="shared" si="24"/>
        <v>15</v>
      </c>
      <c r="G106" s="39">
        <f t="shared" si="19"/>
        <v>43442</v>
      </c>
    </row>
    <row r="107" spans="1:7" x14ac:dyDescent="0.25">
      <c r="A107" s="15">
        <v>0</v>
      </c>
      <c r="B107" s="34">
        <f t="shared" si="15"/>
        <v>57</v>
      </c>
      <c r="C107" s="34">
        <f t="shared" si="18"/>
        <v>106</v>
      </c>
      <c r="D107" s="34" t="str">
        <f t="shared" si="14"/>
        <v/>
      </c>
      <c r="E107" s="34">
        <f t="shared" si="16"/>
        <v>106</v>
      </c>
      <c r="F107" s="34">
        <f>IF(SUM(A107:A113)&gt;0,F100+1,0)</f>
        <v>16</v>
      </c>
      <c r="G107" s="37">
        <f t="shared" si="19"/>
        <v>43443</v>
      </c>
    </row>
    <row r="108" spans="1:7" x14ac:dyDescent="0.25">
      <c r="A108" s="16">
        <v>1</v>
      </c>
      <c r="B108" s="9">
        <f t="shared" si="15"/>
        <v>58</v>
      </c>
      <c r="C108" s="9">
        <f t="shared" si="18"/>
        <v>107</v>
      </c>
      <c r="D108" s="9">
        <f t="shared" si="14"/>
        <v>58</v>
      </c>
      <c r="E108" s="9">
        <f t="shared" si="16"/>
        <v>107</v>
      </c>
      <c r="F108" s="9">
        <f>F107</f>
        <v>16</v>
      </c>
      <c r="G108" s="12">
        <f t="shared" si="19"/>
        <v>43444</v>
      </c>
    </row>
    <row r="109" spans="1:7" x14ac:dyDescent="0.25">
      <c r="A109" s="16">
        <v>1</v>
      </c>
      <c r="B109" s="9">
        <f t="shared" si="15"/>
        <v>59</v>
      </c>
      <c r="C109" s="9">
        <f t="shared" si="18"/>
        <v>108</v>
      </c>
      <c r="D109" s="9">
        <f t="shared" si="14"/>
        <v>59</v>
      </c>
      <c r="E109" s="9">
        <f t="shared" si="16"/>
        <v>108</v>
      </c>
      <c r="F109" s="9">
        <f t="shared" ref="F109:F113" si="25">F108</f>
        <v>16</v>
      </c>
      <c r="G109" s="12">
        <f t="shared" si="19"/>
        <v>43445</v>
      </c>
    </row>
    <row r="110" spans="1:7" x14ac:dyDescent="0.25">
      <c r="A110" s="16">
        <v>1</v>
      </c>
      <c r="B110" s="9">
        <f t="shared" si="15"/>
        <v>60</v>
      </c>
      <c r="C110" s="9">
        <f t="shared" si="18"/>
        <v>109</v>
      </c>
      <c r="D110" s="9">
        <f t="shared" si="14"/>
        <v>60</v>
      </c>
      <c r="E110" s="9">
        <f t="shared" si="16"/>
        <v>109</v>
      </c>
      <c r="F110" s="9">
        <f t="shared" si="25"/>
        <v>16</v>
      </c>
      <c r="G110" s="12">
        <f t="shared" si="19"/>
        <v>43446</v>
      </c>
    </row>
    <row r="111" spans="1:7" x14ac:dyDescent="0.25">
      <c r="A111" s="16">
        <v>1</v>
      </c>
      <c r="B111" s="9">
        <f t="shared" si="15"/>
        <v>61</v>
      </c>
      <c r="C111" s="9">
        <f t="shared" si="18"/>
        <v>110</v>
      </c>
      <c r="D111" s="9">
        <f t="shared" si="14"/>
        <v>61</v>
      </c>
      <c r="E111" s="9">
        <f t="shared" si="16"/>
        <v>110</v>
      </c>
      <c r="F111" s="9">
        <f t="shared" si="25"/>
        <v>16</v>
      </c>
      <c r="G111" s="12">
        <f t="shared" si="19"/>
        <v>43447</v>
      </c>
    </row>
    <row r="112" spans="1:7" x14ac:dyDescent="0.25">
      <c r="A112" s="16">
        <v>0</v>
      </c>
      <c r="B112" s="9">
        <f t="shared" si="15"/>
        <v>61</v>
      </c>
      <c r="C112" s="9">
        <f t="shared" si="18"/>
        <v>111</v>
      </c>
      <c r="D112" s="9" t="str">
        <f t="shared" si="14"/>
        <v/>
      </c>
      <c r="E112" s="9">
        <f t="shared" si="16"/>
        <v>111</v>
      </c>
      <c r="F112" s="9">
        <f t="shared" si="25"/>
        <v>16</v>
      </c>
      <c r="G112" s="12">
        <f t="shared" si="19"/>
        <v>43448</v>
      </c>
    </row>
    <row r="113" spans="1:7" ht="15.75" thickBot="1" x14ac:dyDescent="0.3">
      <c r="A113" s="17">
        <v>0</v>
      </c>
      <c r="B113" s="38">
        <f t="shared" si="15"/>
        <v>61</v>
      </c>
      <c r="C113" s="38">
        <f t="shared" si="18"/>
        <v>112</v>
      </c>
      <c r="D113" s="38" t="str">
        <f t="shared" si="14"/>
        <v/>
      </c>
      <c r="E113" s="38">
        <f t="shared" si="16"/>
        <v>112</v>
      </c>
      <c r="F113" s="38">
        <f t="shared" si="25"/>
        <v>16</v>
      </c>
      <c r="G113" s="39">
        <f t="shared" si="19"/>
        <v>43449</v>
      </c>
    </row>
    <row r="114" spans="1:7" x14ac:dyDescent="0.25">
      <c r="A114" s="15">
        <v>0</v>
      </c>
      <c r="B114" s="34">
        <f t="shared" si="15"/>
        <v>61</v>
      </c>
      <c r="C114" s="34">
        <f t="shared" si="18"/>
        <v>113</v>
      </c>
      <c r="D114" s="34" t="str">
        <f t="shared" si="14"/>
        <v/>
      </c>
      <c r="E114" s="34">
        <f t="shared" si="16"/>
        <v>113</v>
      </c>
      <c r="F114" s="34">
        <f>IF(SUM(A114:A120)&gt;0,F107+1,0)</f>
        <v>17</v>
      </c>
      <c r="G114" s="37">
        <f t="shared" si="19"/>
        <v>43450</v>
      </c>
    </row>
    <row r="115" spans="1:7" x14ac:dyDescent="0.25">
      <c r="A115" s="16">
        <v>1</v>
      </c>
      <c r="B115" s="9">
        <f t="shared" si="15"/>
        <v>62</v>
      </c>
      <c r="C115" s="9">
        <f t="shared" si="18"/>
        <v>114</v>
      </c>
      <c r="D115" s="9">
        <f t="shared" si="14"/>
        <v>62</v>
      </c>
      <c r="E115" s="9">
        <f t="shared" si="16"/>
        <v>114</v>
      </c>
      <c r="F115" s="9">
        <f>F114</f>
        <v>17</v>
      </c>
      <c r="G115" s="12">
        <f t="shared" si="19"/>
        <v>43451</v>
      </c>
    </row>
    <row r="116" spans="1:7" x14ac:dyDescent="0.25">
      <c r="A116" s="16">
        <v>1</v>
      </c>
      <c r="B116" s="9">
        <f t="shared" si="15"/>
        <v>63</v>
      </c>
      <c r="C116" s="9">
        <f t="shared" si="18"/>
        <v>115</v>
      </c>
      <c r="D116" s="9">
        <f t="shared" si="14"/>
        <v>63</v>
      </c>
      <c r="E116" s="9">
        <f t="shared" si="16"/>
        <v>115</v>
      </c>
      <c r="F116" s="9">
        <f t="shared" ref="F116:F120" si="26">F115</f>
        <v>17</v>
      </c>
      <c r="G116" s="12">
        <f t="shared" si="19"/>
        <v>43452</v>
      </c>
    </row>
    <row r="117" spans="1:7" x14ac:dyDescent="0.25">
      <c r="A117" s="16">
        <v>1</v>
      </c>
      <c r="B117" s="9">
        <f t="shared" si="15"/>
        <v>64</v>
      </c>
      <c r="C117" s="9">
        <f t="shared" si="18"/>
        <v>116</v>
      </c>
      <c r="D117" s="9">
        <f t="shared" si="14"/>
        <v>64</v>
      </c>
      <c r="E117" s="9">
        <f t="shared" si="16"/>
        <v>116</v>
      </c>
      <c r="F117" s="9">
        <f t="shared" si="26"/>
        <v>17</v>
      </c>
      <c r="G117" s="12">
        <f t="shared" si="19"/>
        <v>43453</v>
      </c>
    </row>
    <row r="118" spans="1:7" x14ac:dyDescent="0.25">
      <c r="A118" s="16">
        <v>1</v>
      </c>
      <c r="B118" s="9">
        <f t="shared" si="15"/>
        <v>65</v>
      </c>
      <c r="C118" s="9">
        <f t="shared" si="18"/>
        <v>117</v>
      </c>
      <c r="D118" s="9">
        <f t="shared" si="14"/>
        <v>65</v>
      </c>
      <c r="E118" s="9">
        <f t="shared" si="16"/>
        <v>117</v>
      </c>
      <c r="F118" s="9">
        <f t="shared" si="26"/>
        <v>17</v>
      </c>
      <c r="G118" s="12">
        <f t="shared" si="19"/>
        <v>43454</v>
      </c>
    </row>
    <row r="119" spans="1:7" x14ac:dyDescent="0.25">
      <c r="A119" s="16">
        <v>0</v>
      </c>
      <c r="B119" s="9">
        <f t="shared" si="15"/>
        <v>65</v>
      </c>
      <c r="C119" s="9">
        <f t="shared" si="18"/>
        <v>118</v>
      </c>
      <c r="D119" s="9" t="str">
        <f t="shared" si="14"/>
        <v/>
      </c>
      <c r="E119" s="9">
        <f t="shared" si="16"/>
        <v>118</v>
      </c>
      <c r="F119" s="9">
        <f t="shared" si="26"/>
        <v>17</v>
      </c>
      <c r="G119" s="12">
        <f t="shared" si="19"/>
        <v>43455</v>
      </c>
    </row>
    <row r="120" spans="1:7" ht="15.75" thickBot="1" x14ac:dyDescent="0.3">
      <c r="A120" s="17">
        <v>0</v>
      </c>
      <c r="B120" s="38">
        <f t="shared" si="15"/>
        <v>65</v>
      </c>
      <c r="C120" s="38">
        <f t="shared" si="18"/>
        <v>119</v>
      </c>
      <c r="D120" s="38" t="str">
        <f t="shared" si="14"/>
        <v/>
      </c>
      <c r="E120" s="38">
        <f t="shared" si="16"/>
        <v>119</v>
      </c>
      <c r="F120" s="38">
        <f t="shared" si="26"/>
        <v>17</v>
      </c>
      <c r="G120" s="39">
        <f t="shared" si="19"/>
        <v>43456</v>
      </c>
    </row>
    <row r="121" spans="1:7" x14ac:dyDescent="0.25">
      <c r="A121" s="15">
        <v>0</v>
      </c>
      <c r="B121" s="34">
        <f t="shared" si="15"/>
        <v>65</v>
      </c>
      <c r="C121" s="34">
        <f t="shared" si="18"/>
        <v>120</v>
      </c>
      <c r="D121" s="34" t="str">
        <f t="shared" si="14"/>
        <v/>
      </c>
      <c r="E121" s="34">
        <f t="shared" si="16"/>
        <v>120</v>
      </c>
      <c r="F121" s="34">
        <f>IF(SUM(A121:A127)&gt;0,F114+1,0)</f>
        <v>0</v>
      </c>
      <c r="G121" s="37">
        <f t="shared" si="19"/>
        <v>43457</v>
      </c>
    </row>
    <row r="122" spans="1:7" x14ac:dyDescent="0.25">
      <c r="A122" s="16">
        <v>0</v>
      </c>
      <c r="B122" s="9">
        <f t="shared" si="15"/>
        <v>65</v>
      </c>
      <c r="C122" s="9">
        <f t="shared" si="18"/>
        <v>121</v>
      </c>
      <c r="D122" s="9" t="str">
        <f t="shared" si="14"/>
        <v/>
      </c>
      <c r="E122" s="9">
        <f t="shared" si="16"/>
        <v>121</v>
      </c>
      <c r="F122" s="9">
        <f>F121</f>
        <v>0</v>
      </c>
      <c r="G122" s="12">
        <f t="shared" si="19"/>
        <v>43458</v>
      </c>
    </row>
    <row r="123" spans="1:7" x14ac:dyDescent="0.25">
      <c r="A123" s="16">
        <v>0</v>
      </c>
      <c r="B123" s="9">
        <f t="shared" si="15"/>
        <v>65</v>
      </c>
      <c r="C123" s="9">
        <f t="shared" si="18"/>
        <v>122</v>
      </c>
      <c r="D123" s="9" t="str">
        <f t="shared" si="14"/>
        <v/>
      </c>
      <c r="E123" s="9">
        <f t="shared" si="16"/>
        <v>122</v>
      </c>
      <c r="F123" s="9">
        <f t="shared" ref="F123:F127" si="27">F122</f>
        <v>0</v>
      </c>
      <c r="G123" s="12">
        <f t="shared" si="19"/>
        <v>43459</v>
      </c>
    </row>
    <row r="124" spans="1:7" x14ac:dyDescent="0.25">
      <c r="A124" s="16">
        <v>0</v>
      </c>
      <c r="B124" s="9">
        <f t="shared" si="15"/>
        <v>65</v>
      </c>
      <c r="C124" s="9">
        <f t="shared" si="18"/>
        <v>123</v>
      </c>
      <c r="D124" s="9" t="str">
        <f t="shared" si="14"/>
        <v/>
      </c>
      <c r="E124" s="9">
        <f t="shared" si="16"/>
        <v>123</v>
      </c>
      <c r="F124" s="9">
        <f t="shared" si="27"/>
        <v>0</v>
      </c>
      <c r="G124" s="12">
        <f t="shared" si="19"/>
        <v>43460</v>
      </c>
    </row>
    <row r="125" spans="1:7" x14ac:dyDescent="0.25">
      <c r="A125" s="16">
        <v>0</v>
      </c>
      <c r="B125" s="9">
        <f t="shared" si="15"/>
        <v>65</v>
      </c>
      <c r="C125" s="9">
        <f t="shared" si="18"/>
        <v>124</v>
      </c>
      <c r="D125" s="9" t="str">
        <f t="shared" si="14"/>
        <v/>
      </c>
      <c r="E125" s="9">
        <f t="shared" si="16"/>
        <v>124</v>
      </c>
      <c r="F125" s="9">
        <f t="shared" si="27"/>
        <v>0</v>
      </c>
      <c r="G125" s="12">
        <f t="shared" si="19"/>
        <v>43461</v>
      </c>
    </row>
    <row r="126" spans="1:7" x14ac:dyDescent="0.25">
      <c r="A126" s="16">
        <v>0</v>
      </c>
      <c r="B126" s="9">
        <f t="shared" si="15"/>
        <v>65</v>
      </c>
      <c r="C126" s="9">
        <f t="shared" si="18"/>
        <v>125</v>
      </c>
      <c r="D126" s="9" t="str">
        <f t="shared" si="14"/>
        <v/>
      </c>
      <c r="E126" s="9">
        <f t="shared" si="16"/>
        <v>125</v>
      </c>
      <c r="F126" s="9">
        <f t="shared" si="27"/>
        <v>0</v>
      </c>
      <c r="G126" s="12">
        <f t="shared" si="19"/>
        <v>43462</v>
      </c>
    </row>
    <row r="127" spans="1:7" ht="15.75" thickBot="1" x14ac:dyDescent="0.3">
      <c r="A127" s="17">
        <v>0</v>
      </c>
      <c r="B127" s="38">
        <f t="shared" si="15"/>
        <v>65</v>
      </c>
      <c r="C127" s="38">
        <f t="shared" si="18"/>
        <v>126</v>
      </c>
      <c r="D127" s="38" t="str">
        <f t="shared" si="14"/>
        <v/>
      </c>
      <c r="E127" s="38">
        <f t="shared" si="16"/>
        <v>126</v>
      </c>
      <c r="F127" s="38">
        <f t="shared" si="27"/>
        <v>0</v>
      </c>
      <c r="G127" s="39">
        <f t="shared" si="19"/>
        <v>43463</v>
      </c>
    </row>
  </sheetData>
  <sheetProtection algorithmName="SHA-512" hashValue="J/4kbkMwEDwAh2sgPwNsw9krvgH2bYV9xNYbw4bO5s1bgqkc899jyCxQ557sOxpwM9kgVNHMoWRXZX9XW0SGvw==" saltValue="DleU2+ahbsTLSGJwxuXZvQ==" spinCount="100000" sheet="1" selectLockedCells="1"/>
  <dataValidations count="1">
    <dataValidation type="list" allowBlank="1" showInputMessage="1" showErrorMessage="1" sqref="A2:A127" xr:uid="{F5A7BEB2-B4B5-42E7-93E5-C9049CD428EB}">
      <formula1>"0,1"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A0DE5-1653-4DEB-A740-8A737AC7DDB7}">
  <dimension ref="A1:H188"/>
  <sheetViews>
    <sheetView workbookViewId="0">
      <pane xSplit="2" ySplit="1" topLeftCell="D47" activePane="bottomRight" state="frozen"/>
      <selection pane="topRight" activeCell="B1" sqref="B1"/>
      <selection pane="bottomLeft" activeCell="A2" sqref="A2"/>
      <selection pane="bottomRight" activeCell="G60" sqref="G60"/>
    </sheetView>
  </sheetViews>
  <sheetFormatPr defaultColWidth="8.85546875" defaultRowHeight="15" x14ac:dyDescent="0.25"/>
  <cols>
    <col min="1" max="3" width="6.7109375" style="13" customWidth="1"/>
    <col min="4" max="4" width="30.7109375" style="10" customWidth="1"/>
    <col min="5" max="5" width="24.7109375" style="10" customWidth="1"/>
    <col min="6" max="6" width="66.28515625" style="30" customWidth="1"/>
    <col min="7" max="7" width="60.7109375" style="30" customWidth="1"/>
    <col min="8" max="8" width="6.7109375" style="13" customWidth="1"/>
    <col min="9" max="16384" width="8.85546875" style="10"/>
  </cols>
  <sheetData>
    <row r="1" spans="1:8" x14ac:dyDescent="0.25">
      <c r="A1" s="13" t="s">
        <v>246</v>
      </c>
      <c r="B1" s="9" t="s">
        <v>0</v>
      </c>
      <c r="C1" s="9" t="s">
        <v>2</v>
      </c>
      <c r="D1" s="28" t="s">
        <v>1</v>
      </c>
      <c r="E1" s="9" t="s">
        <v>8</v>
      </c>
      <c r="F1" s="8" t="s">
        <v>9</v>
      </c>
      <c r="G1" s="8" t="s">
        <v>12</v>
      </c>
      <c r="H1" s="9" t="s">
        <v>11</v>
      </c>
    </row>
    <row r="2" spans="1:8" x14ac:dyDescent="0.25">
      <c r="A2" s="9">
        <f t="shared" ref="A2:A33" si="0">VLOOKUP(B2,Calendar65,2)</f>
        <v>2</v>
      </c>
      <c r="B2" s="9">
        <v>1</v>
      </c>
      <c r="C2" s="9">
        <f t="shared" ref="C2:C33" si="1">VLOOKUP(B2,Calendar65,3,0)</f>
        <v>1</v>
      </c>
      <c r="D2" s="29">
        <f t="shared" ref="D2:D33" si="2">VLOOKUP(B2,Calendar65,4,0)</f>
        <v>43339</v>
      </c>
      <c r="E2" s="4" t="s">
        <v>4</v>
      </c>
      <c r="F2" s="5" t="s">
        <v>17</v>
      </c>
      <c r="G2" s="5" t="s">
        <v>14</v>
      </c>
      <c r="H2" s="9">
        <f t="shared" ref="H2:H65" si="3">MATCH(G2,CLO,0)</f>
        <v>1</v>
      </c>
    </row>
    <row r="3" spans="1:8" x14ac:dyDescent="0.25">
      <c r="A3" s="9">
        <f t="shared" si="0"/>
        <v>3</v>
      </c>
      <c r="B3" s="9">
        <v>2</v>
      </c>
      <c r="C3" s="9">
        <f t="shared" si="1"/>
        <v>1</v>
      </c>
      <c r="D3" s="29">
        <f t="shared" si="2"/>
        <v>43340</v>
      </c>
      <c r="E3" s="4" t="s">
        <v>4</v>
      </c>
      <c r="F3" s="5" t="s">
        <v>18</v>
      </c>
      <c r="G3" s="5" t="s">
        <v>14</v>
      </c>
      <c r="H3" s="9">
        <f t="shared" si="3"/>
        <v>1</v>
      </c>
    </row>
    <row r="4" spans="1:8" x14ac:dyDescent="0.25">
      <c r="A4" s="9">
        <f t="shared" si="0"/>
        <v>4</v>
      </c>
      <c r="B4" s="9">
        <v>3</v>
      </c>
      <c r="C4" s="9">
        <f t="shared" si="1"/>
        <v>1</v>
      </c>
      <c r="D4" s="29">
        <f t="shared" si="2"/>
        <v>43341</v>
      </c>
      <c r="E4" s="4" t="s">
        <v>4</v>
      </c>
      <c r="F4" s="5" t="s">
        <v>19</v>
      </c>
      <c r="G4" s="5" t="s">
        <v>14</v>
      </c>
      <c r="H4" s="9">
        <f t="shared" si="3"/>
        <v>1</v>
      </c>
    </row>
    <row r="5" spans="1:8" x14ac:dyDescent="0.25">
      <c r="A5" s="9">
        <f t="shared" si="0"/>
        <v>5</v>
      </c>
      <c r="B5" s="9">
        <v>4</v>
      </c>
      <c r="C5" s="9">
        <f t="shared" si="1"/>
        <v>1</v>
      </c>
      <c r="D5" s="29">
        <f t="shared" si="2"/>
        <v>43342</v>
      </c>
      <c r="E5" s="4" t="s">
        <v>4</v>
      </c>
      <c r="F5" s="5" t="s">
        <v>85</v>
      </c>
      <c r="G5" s="5" t="s">
        <v>14</v>
      </c>
      <c r="H5" s="9">
        <f t="shared" si="3"/>
        <v>1</v>
      </c>
    </row>
    <row r="6" spans="1:8" x14ac:dyDescent="0.25">
      <c r="A6" s="9">
        <f t="shared" si="0"/>
        <v>10</v>
      </c>
      <c r="B6" s="9">
        <v>5</v>
      </c>
      <c r="C6" s="9">
        <f t="shared" si="1"/>
        <v>2</v>
      </c>
      <c r="D6" s="29">
        <f t="shared" si="2"/>
        <v>43347</v>
      </c>
      <c r="E6" s="4" t="s">
        <v>4</v>
      </c>
      <c r="F6" s="5" t="s">
        <v>93</v>
      </c>
      <c r="G6" s="5" t="s">
        <v>14</v>
      </c>
      <c r="H6" s="9">
        <f t="shared" si="3"/>
        <v>1</v>
      </c>
    </row>
    <row r="7" spans="1:8" x14ac:dyDescent="0.25">
      <c r="A7" s="9">
        <f t="shared" si="0"/>
        <v>11</v>
      </c>
      <c r="B7" s="9">
        <v>6</v>
      </c>
      <c r="C7" s="9">
        <f t="shared" si="1"/>
        <v>2</v>
      </c>
      <c r="D7" s="29">
        <f t="shared" si="2"/>
        <v>43348</v>
      </c>
      <c r="E7" s="4" t="s">
        <v>4</v>
      </c>
      <c r="F7" s="5" t="s">
        <v>23</v>
      </c>
      <c r="G7" s="5" t="s">
        <v>14</v>
      </c>
      <c r="H7" s="9">
        <f t="shared" si="3"/>
        <v>1</v>
      </c>
    </row>
    <row r="8" spans="1:8" x14ac:dyDescent="0.25">
      <c r="A8" s="9">
        <f t="shared" si="0"/>
        <v>12</v>
      </c>
      <c r="B8" s="9">
        <v>7</v>
      </c>
      <c r="C8" s="9">
        <f t="shared" si="1"/>
        <v>2</v>
      </c>
      <c r="D8" s="29">
        <f t="shared" si="2"/>
        <v>43349</v>
      </c>
      <c r="E8" s="4" t="s">
        <v>4</v>
      </c>
      <c r="F8" s="5" t="s">
        <v>86</v>
      </c>
      <c r="G8" s="5" t="s">
        <v>14</v>
      </c>
      <c r="H8" s="9">
        <f t="shared" si="3"/>
        <v>1</v>
      </c>
    </row>
    <row r="9" spans="1:8" x14ac:dyDescent="0.25">
      <c r="A9" s="9">
        <f t="shared" si="0"/>
        <v>16</v>
      </c>
      <c r="B9" s="9">
        <v>8</v>
      </c>
      <c r="C9" s="9">
        <f t="shared" si="1"/>
        <v>3</v>
      </c>
      <c r="D9" s="29">
        <f t="shared" si="2"/>
        <v>43353</v>
      </c>
      <c r="E9" s="4" t="s">
        <v>4</v>
      </c>
      <c r="F9" s="5" t="s">
        <v>38</v>
      </c>
      <c r="G9" s="5" t="s">
        <v>14</v>
      </c>
      <c r="H9" s="9">
        <f t="shared" si="3"/>
        <v>1</v>
      </c>
    </row>
    <row r="10" spans="1:8" x14ac:dyDescent="0.25">
      <c r="A10" s="9">
        <f t="shared" si="0"/>
        <v>17</v>
      </c>
      <c r="B10" s="9">
        <v>9</v>
      </c>
      <c r="C10" s="9">
        <f t="shared" si="1"/>
        <v>3</v>
      </c>
      <c r="D10" s="29">
        <f t="shared" si="2"/>
        <v>43354</v>
      </c>
      <c r="E10" s="4" t="s">
        <v>4</v>
      </c>
      <c r="F10" s="5" t="s">
        <v>39</v>
      </c>
      <c r="G10" s="5" t="s">
        <v>14</v>
      </c>
      <c r="H10" s="9">
        <f t="shared" si="3"/>
        <v>1</v>
      </c>
    </row>
    <row r="11" spans="1:8" x14ac:dyDescent="0.25">
      <c r="A11" s="9">
        <f t="shared" si="0"/>
        <v>18</v>
      </c>
      <c r="B11" s="9">
        <v>10</v>
      </c>
      <c r="C11" s="9">
        <f t="shared" si="1"/>
        <v>3</v>
      </c>
      <c r="D11" s="29">
        <f t="shared" si="2"/>
        <v>43355</v>
      </c>
      <c r="E11" s="4" t="s">
        <v>4</v>
      </c>
      <c r="F11" s="5" t="s">
        <v>269</v>
      </c>
      <c r="G11" s="5" t="s">
        <v>14</v>
      </c>
      <c r="H11" s="9">
        <f t="shared" si="3"/>
        <v>1</v>
      </c>
    </row>
    <row r="12" spans="1:8" x14ac:dyDescent="0.25">
      <c r="A12" s="9">
        <f t="shared" si="0"/>
        <v>19</v>
      </c>
      <c r="B12" s="9">
        <v>11</v>
      </c>
      <c r="C12" s="9">
        <f t="shared" si="1"/>
        <v>3</v>
      </c>
      <c r="D12" s="29">
        <f t="shared" si="2"/>
        <v>43356</v>
      </c>
      <c r="E12" s="4" t="s">
        <v>4</v>
      </c>
      <c r="F12" s="5" t="s">
        <v>87</v>
      </c>
      <c r="G12" s="5" t="s">
        <v>14</v>
      </c>
      <c r="H12" s="9">
        <f t="shared" si="3"/>
        <v>1</v>
      </c>
    </row>
    <row r="13" spans="1:8" x14ac:dyDescent="0.25">
      <c r="A13" s="9">
        <f t="shared" si="0"/>
        <v>23</v>
      </c>
      <c r="B13" s="9">
        <v>12</v>
      </c>
      <c r="C13" s="9">
        <f t="shared" si="1"/>
        <v>4</v>
      </c>
      <c r="D13" s="29">
        <f t="shared" si="2"/>
        <v>43360</v>
      </c>
      <c r="E13" s="4" t="s">
        <v>4</v>
      </c>
      <c r="F13" s="5" t="s">
        <v>40</v>
      </c>
      <c r="G13" s="5" t="s">
        <v>14</v>
      </c>
      <c r="H13" s="9">
        <f t="shared" si="3"/>
        <v>1</v>
      </c>
    </row>
    <row r="14" spans="1:8" x14ac:dyDescent="0.25">
      <c r="A14" s="9">
        <f t="shared" si="0"/>
        <v>24</v>
      </c>
      <c r="B14" s="9">
        <v>13</v>
      </c>
      <c r="C14" s="9">
        <f t="shared" si="1"/>
        <v>4</v>
      </c>
      <c r="D14" s="29">
        <f t="shared" si="2"/>
        <v>43361</v>
      </c>
      <c r="E14" s="4" t="s">
        <v>4</v>
      </c>
      <c r="F14" s="5" t="s">
        <v>41</v>
      </c>
      <c r="G14" s="5" t="s">
        <v>14</v>
      </c>
      <c r="H14" s="9">
        <f t="shared" si="3"/>
        <v>1</v>
      </c>
    </row>
    <row r="15" spans="1:8" x14ac:dyDescent="0.25">
      <c r="A15" s="9">
        <f t="shared" si="0"/>
        <v>25</v>
      </c>
      <c r="B15" s="9">
        <v>14</v>
      </c>
      <c r="C15" s="9">
        <f t="shared" si="1"/>
        <v>4</v>
      </c>
      <c r="D15" s="29">
        <f t="shared" si="2"/>
        <v>43362</v>
      </c>
      <c r="E15" s="4" t="s">
        <v>4</v>
      </c>
      <c r="F15" s="5" t="s">
        <v>42</v>
      </c>
      <c r="G15" s="5" t="s">
        <v>14</v>
      </c>
      <c r="H15" s="9">
        <f t="shared" si="3"/>
        <v>1</v>
      </c>
    </row>
    <row r="16" spans="1:8" x14ac:dyDescent="0.25">
      <c r="A16" s="9">
        <f t="shared" si="0"/>
        <v>26</v>
      </c>
      <c r="B16" s="9">
        <v>15</v>
      </c>
      <c r="C16" s="9">
        <f t="shared" si="1"/>
        <v>4</v>
      </c>
      <c r="D16" s="29">
        <f t="shared" si="2"/>
        <v>43363</v>
      </c>
      <c r="E16" s="4" t="s">
        <v>4</v>
      </c>
      <c r="F16" s="5" t="s">
        <v>88</v>
      </c>
      <c r="G16" s="5" t="s">
        <v>14</v>
      </c>
      <c r="H16" s="9">
        <f t="shared" si="3"/>
        <v>1</v>
      </c>
    </row>
    <row r="17" spans="1:8" x14ac:dyDescent="0.25">
      <c r="A17" s="9">
        <f t="shared" si="0"/>
        <v>30</v>
      </c>
      <c r="B17" s="9">
        <v>16</v>
      </c>
      <c r="C17" s="9">
        <f t="shared" si="1"/>
        <v>5</v>
      </c>
      <c r="D17" s="29">
        <f t="shared" si="2"/>
        <v>43367</v>
      </c>
      <c r="E17" s="4" t="s">
        <v>4</v>
      </c>
      <c r="F17" s="5" t="s">
        <v>44</v>
      </c>
      <c r="G17" s="5" t="s">
        <v>14</v>
      </c>
      <c r="H17" s="9">
        <f t="shared" si="3"/>
        <v>1</v>
      </c>
    </row>
    <row r="18" spans="1:8" x14ac:dyDescent="0.25">
      <c r="A18" s="9">
        <f t="shared" si="0"/>
        <v>31</v>
      </c>
      <c r="B18" s="9">
        <v>17</v>
      </c>
      <c r="C18" s="9">
        <f t="shared" si="1"/>
        <v>5</v>
      </c>
      <c r="D18" s="29">
        <f t="shared" si="2"/>
        <v>43368</v>
      </c>
      <c r="E18" s="4" t="s">
        <v>4</v>
      </c>
      <c r="F18" s="5" t="s">
        <v>45</v>
      </c>
      <c r="G18" s="5" t="s">
        <v>14</v>
      </c>
      <c r="H18" s="9">
        <f t="shared" si="3"/>
        <v>1</v>
      </c>
    </row>
    <row r="19" spans="1:8" x14ac:dyDescent="0.25">
      <c r="A19" s="9">
        <f t="shared" si="0"/>
        <v>32</v>
      </c>
      <c r="B19" s="9">
        <v>18</v>
      </c>
      <c r="C19" s="9">
        <f t="shared" si="1"/>
        <v>5</v>
      </c>
      <c r="D19" s="29">
        <f t="shared" si="2"/>
        <v>43369</v>
      </c>
      <c r="E19" s="4" t="s">
        <v>4</v>
      </c>
      <c r="F19" s="5" t="s">
        <v>46</v>
      </c>
      <c r="G19" s="5" t="s">
        <v>14</v>
      </c>
      <c r="H19" s="9">
        <f t="shared" si="3"/>
        <v>1</v>
      </c>
    </row>
    <row r="20" spans="1:8" x14ac:dyDescent="0.25">
      <c r="A20" s="9">
        <f t="shared" si="0"/>
        <v>33</v>
      </c>
      <c r="B20" s="9">
        <v>19</v>
      </c>
      <c r="C20" s="9">
        <f t="shared" si="1"/>
        <v>5</v>
      </c>
      <c r="D20" s="29">
        <f t="shared" si="2"/>
        <v>43370</v>
      </c>
      <c r="E20" s="4" t="s">
        <v>4</v>
      </c>
      <c r="F20" s="5" t="s">
        <v>268</v>
      </c>
      <c r="G20" s="5" t="s">
        <v>14</v>
      </c>
      <c r="H20" s="9">
        <f t="shared" si="3"/>
        <v>1</v>
      </c>
    </row>
    <row r="21" spans="1:8" x14ac:dyDescent="0.25">
      <c r="A21" s="9">
        <f t="shared" si="0"/>
        <v>37</v>
      </c>
      <c r="B21" s="9">
        <v>20</v>
      </c>
      <c r="C21" s="9">
        <f t="shared" si="1"/>
        <v>6</v>
      </c>
      <c r="D21" s="29">
        <f t="shared" si="2"/>
        <v>43374</v>
      </c>
      <c r="E21" s="4" t="s">
        <v>4</v>
      </c>
      <c r="F21" s="5" t="s">
        <v>270</v>
      </c>
      <c r="G21" s="5" t="s">
        <v>14</v>
      </c>
      <c r="H21" s="9">
        <f t="shared" si="3"/>
        <v>1</v>
      </c>
    </row>
    <row r="22" spans="1:8" x14ac:dyDescent="0.25">
      <c r="A22" s="9">
        <f t="shared" si="0"/>
        <v>38</v>
      </c>
      <c r="B22" s="9">
        <v>21</v>
      </c>
      <c r="C22" s="9">
        <f t="shared" si="1"/>
        <v>6</v>
      </c>
      <c r="D22" s="29">
        <f t="shared" si="2"/>
        <v>43375</v>
      </c>
      <c r="E22" s="4" t="s">
        <v>4</v>
      </c>
      <c r="F22" s="5" t="s">
        <v>271</v>
      </c>
      <c r="G22" s="5" t="s">
        <v>14</v>
      </c>
      <c r="H22" s="9">
        <f t="shared" si="3"/>
        <v>1</v>
      </c>
    </row>
    <row r="23" spans="1:8" x14ac:dyDescent="0.25">
      <c r="A23" s="9">
        <f t="shared" si="0"/>
        <v>39</v>
      </c>
      <c r="B23" s="9">
        <v>22</v>
      </c>
      <c r="C23" s="9">
        <f t="shared" si="1"/>
        <v>6</v>
      </c>
      <c r="D23" s="29">
        <f t="shared" si="2"/>
        <v>43376</v>
      </c>
      <c r="E23" s="4" t="s">
        <v>4</v>
      </c>
      <c r="F23" s="5" t="s">
        <v>48</v>
      </c>
      <c r="G23" s="5" t="s">
        <v>14</v>
      </c>
      <c r="H23" s="9">
        <f t="shared" si="3"/>
        <v>1</v>
      </c>
    </row>
    <row r="24" spans="1:8" x14ac:dyDescent="0.25">
      <c r="A24" s="9">
        <f t="shared" si="0"/>
        <v>40</v>
      </c>
      <c r="B24" s="9">
        <v>23</v>
      </c>
      <c r="C24" s="9">
        <f t="shared" si="1"/>
        <v>6</v>
      </c>
      <c r="D24" s="29">
        <f t="shared" si="2"/>
        <v>43377</v>
      </c>
      <c r="E24" s="4" t="s">
        <v>4</v>
      </c>
      <c r="F24" s="5" t="s">
        <v>255</v>
      </c>
      <c r="G24" s="5" t="s">
        <v>14</v>
      </c>
      <c r="H24" s="9">
        <f t="shared" si="3"/>
        <v>1</v>
      </c>
    </row>
    <row r="25" spans="1:8" x14ac:dyDescent="0.25">
      <c r="A25" s="9">
        <f t="shared" si="0"/>
        <v>44</v>
      </c>
      <c r="B25" s="9">
        <v>24</v>
      </c>
      <c r="C25" s="9">
        <f t="shared" si="1"/>
        <v>7</v>
      </c>
      <c r="D25" s="29">
        <f t="shared" si="2"/>
        <v>43381</v>
      </c>
      <c r="E25" s="4" t="s">
        <v>4</v>
      </c>
      <c r="F25" s="5" t="s">
        <v>272</v>
      </c>
      <c r="G25" s="5" t="s">
        <v>14</v>
      </c>
      <c r="H25" s="9">
        <f t="shared" si="3"/>
        <v>1</v>
      </c>
    </row>
    <row r="26" spans="1:8" ht="30" x14ac:dyDescent="0.25">
      <c r="A26" s="9">
        <f t="shared" si="0"/>
        <v>45</v>
      </c>
      <c r="B26" s="9">
        <v>25</v>
      </c>
      <c r="C26" s="9">
        <f t="shared" si="1"/>
        <v>7</v>
      </c>
      <c r="D26" s="29">
        <f t="shared" si="2"/>
        <v>43382</v>
      </c>
      <c r="E26" s="4" t="s">
        <v>4</v>
      </c>
      <c r="F26" s="5" t="s">
        <v>56</v>
      </c>
      <c r="G26" s="5" t="s">
        <v>78</v>
      </c>
      <c r="H26" s="9">
        <f t="shared" si="3"/>
        <v>3</v>
      </c>
    </row>
    <row r="27" spans="1:8" ht="30" x14ac:dyDescent="0.25">
      <c r="A27" s="9">
        <f t="shared" si="0"/>
        <v>46</v>
      </c>
      <c r="B27" s="9">
        <v>26</v>
      </c>
      <c r="C27" s="9">
        <f t="shared" si="1"/>
        <v>7</v>
      </c>
      <c r="D27" s="29">
        <f t="shared" si="2"/>
        <v>43383</v>
      </c>
      <c r="E27" s="4" t="s">
        <v>4</v>
      </c>
      <c r="F27" s="5" t="s">
        <v>57</v>
      </c>
      <c r="G27" s="5" t="s">
        <v>78</v>
      </c>
      <c r="H27" s="9">
        <f t="shared" si="3"/>
        <v>3</v>
      </c>
    </row>
    <row r="28" spans="1:8" ht="30" x14ac:dyDescent="0.25">
      <c r="A28" s="9">
        <f t="shared" si="0"/>
        <v>47</v>
      </c>
      <c r="B28" s="9">
        <v>27</v>
      </c>
      <c r="C28" s="9">
        <f t="shared" si="1"/>
        <v>7</v>
      </c>
      <c r="D28" s="29">
        <f t="shared" si="2"/>
        <v>43384</v>
      </c>
      <c r="E28" s="4" t="s">
        <v>4</v>
      </c>
      <c r="F28" s="5" t="s">
        <v>253</v>
      </c>
      <c r="G28" s="5" t="s">
        <v>78</v>
      </c>
      <c r="H28" s="9">
        <f t="shared" si="3"/>
        <v>3</v>
      </c>
    </row>
    <row r="29" spans="1:8" ht="30" x14ac:dyDescent="0.25">
      <c r="A29" s="9">
        <f t="shared" si="0"/>
        <v>51</v>
      </c>
      <c r="B29" s="9">
        <v>28</v>
      </c>
      <c r="C29" s="9">
        <f t="shared" si="1"/>
        <v>8</v>
      </c>
      <c r="D29" s="29">
        <f t="shared" si="2"/>
        <v>43388</v>
      </c>
      <c r="E29" s="4" t="s">
        <v>4</v>
      </c>
      <c r="F29" s="5" t="s">
        <v>273</v>
      </c>
      <c r="G29" s="5" t="s">
        <v>78</v>
      </c>
      <c r="H29" s="9">
        <f t="shared" si="3"/>
        <v>3</v>
      </c>
    </row>
    <row r="30" spans="1:8" x14ac:dyDescent="0.25">
      <c r="A30" s="9">
        <f t="shared" si="0"/>
        <v>52</v>
      </c>
      <c r="B30" s="9">
        <v>29</v>
      </c>
      <c r="C30" s="9">
        <f t="shared" si="1"/>
        <v>8</v>
      </c>
      <c r="D30" s="29">
        <f t="shared" si="2"/>
        <v>43389</v>
      </c>
      <c r="E30" s="4" t="s">
        <v>4</v>
      </c>
      <c r="F30" s="5" t="s">
        <v>49</v>
      </c>
      <c r="G30" s="5" t="s">
        <v>77</v>
      </c>
      <c r="H30" s="9">
        <f t="shared" si="3"/>
        <v>2</v>
      </c>
    </row>
    <row r="31" spans="1:8" ht="30" x14ac:dyDescent="0.25">
      <c r="A31" s="9">
        <f t="shared" si="0"/>
        <v>53</v>
      </c>
      <c r="B31" s="9">
        <v>30</v>
      </c>
      <c r="C31" s="9">
        <f t="shared" si="1"/>
        <v>8</v>
      </c>
      <c r="D31" s="29">
        <f t="shared" si="2"/>
        <v>43390</v>
      </c>
      <c r="E31" s="4" t="s">
        <v>4</v>
      </c>
      <c r="F31" s="5" t="s">
        <v>50</v>
      </c>
      <c r="G31" s="5" t="s">
        <v>78</v>
      </c>
      <c r="H31" s="9">
        <f t="shared" si="3"/>
        <v>3</v>
      </c>
    </row>
    <row r="32" spans="1:8" x14ac:dyDescent="0.25">
      <c r="A32" s="9">
        <f t="shared" si="0"/>
        <v>54</v>
      </c>
      <c r="B32" s="9">
        <v>31</v>
      </c>
      <c r="C32" s="9">
        <f t="shared" si="1"/>
        <v>8</v>
      </c>
      <c r="D32" s="29">
        <f t="shared" si="2"/>
        <v>43391</v>
      </c>
      <c r="E32" s="4" t="s">
        <v>4</v>
      </c>
      <c r="F32" s="5" t="s">
        <v>83</v>
      </c>
      <c r="G32" s="5" t="s">
        <v>14</v>
      </c>
      <c r="H32" s="9">
        <f t="shared" si="3"/>
        <v>1</v>
      </c>
    </row>
    <row r="33" spans="1:8" x14ac:dyDescent="0.25">
      <c r="A33" s="9">
        <f t="shared" si="0"/>
        <v>58</v>
      </c>
      <c r="B33" s="9">
        <v>32</v>
      </c>
      <c r="C33" s="9">
        <f t="shared" si="1"/>
        <v>9</v>
      </c>
      <c r="D33" s="29">
        <f t="shared" si="2"/>
        <v>43395</v>
      </c>
      <c r="E33" s="4" t="s">
        <v>5</v>
      </c>
      <c r="F33" s="5" t="s">
        <v>63</v>
      </c>
      <c r="G33" s="5" t="s">
        <v>77</v>
      </c>
      <c r="H33" s="9">
        <f t="shared" si="3"/>
        <v>2</v>
      </c>
    </row>
    <row r="34" spans="1:8" x14ac:dyDescent="0.25">
      <c r="A34" s="9">
        <f t="shared" ref="A34:A65" si="4">VLOOKUP(B34,Calendar65,2)</f>
        <v>59</v>
      </c>
      <c r="B34" s="9">
        <v>33</v>
      </c>
      <c r="C34" s="9">
        <f t="shared" ref="C34:C65" si="5">VLOOKUP(B34,Calendar65,3,0)</f>
        <v>9</v>
      </c>
      <c r="D34" s="29">
        <f t="shared" ref="D34:D66" si="6">VLOOKUP(B34,Calendar65,4,0)</f>
        <v>43396</v>
      </c>
      <c r="E34" s="4" t="s">
        <v>5</v>
      </c>
      <c r="F34" s="5" t="s">
        <v>127</v>
      </c>
      <c r="G34" s="5" t="s">
        <v>77</v>
      </c>
      <c r="H34" s="9">
        <f t="shared" si="3"/>
        <v>2</v>
      </c>
    </row>
    <row r="35" spans="1:8" x14ac:dyDescent="0.25">
      <c r="A35" s="9">
        <f t="shared" si="4"/>
        <v>60</v>
      </c>
      <c r="B35" s="9">
        <v>34</v>
      </c>
      <c r="C35" s="9">
        <f t="shared" si="5"/>
        <v>9</v>
      </c>
      <c r="D35" s="29">
        <f t="shared" si="6"/>
        <v>43397</v>
      </c>
      <c r="E35" s="4" t="s">
        <v>5</v>
      </c>
      <c r="F35" s="5" t="s">
        <v>274</v>
      </c>
      <c r="G35" s="5" t="s">
        <v>77</v>
      </c>
      <c r="H35" s="9">
        <f t="shared" si="3"/>
        <v>2</v>
      </c>
    </row>
    <row r="36" spans="1:8" x14ac:dyDescent="0.25">
      <c r="A36" s="9">
        <f t="shared" si="4"/>
        <v>61</v>
      </c>
      <c r="B36" s="9">
        <v>35</v>
      </c>
      <c r="C36" s="9">
        <f t="shared" si="5"/>
        <v>9</v>
      </c>
      <c r="D36" s="29">
        <f t="shared" si="6"/>
        <v>43398</v>
      </c>
      <c r="E36" s="4" t="s">
        <v>5</v>
      </c>
      <c r="F36" s="5" t="s">
        <v>263</v>
      </c>
      <c r="G36" s="5" t="s">
        <v>77</v>
      </c>
      <c r="H36" s="9">
        <f t="shared" si="3"/>
        <v>2</v>
      </c>
    </row>
    <row r="37" spans="1:8" x14ac:dyDescent="0.25">
      <c r="A37" s="9">
        <f t="shared" si="4"/>
        <v>65</v>
      </c>
      <c r="B37" s="9">
        <v>36</v>
      </c>
      <c r="C37" s="9">
        <f t="shared" si="5"/>
        <v>10</v>
      </c>
      <c r="D37" s="29">
        <f t="shared" si="6"/>
        <v>43402</v>
      </c>
      <c r="E37" s="4" t="s">
        <v>5</v>
      </c>
      <c r="F37" s="5" t="s">
        <v>67</v>
      </c>
      <c r="G37" s="5" t="s">
        <v>77</v>
      </c>
      <c r="H37" s="9">
        <f t="shared" si="3"/>
        <v>2</v>
      </c>
    </row>
    <row r="38" spans="1:8" x14ac:dyDescent="0.25">
      <c r="A38" s="9">
        <f t="shared" si="4"/>
        <v>66</v>
      </c>
      <c r="B38" s="9">
        <v>37</v>
      </c>
      <c r="C38" s="9">
        <f t="shared" si="5"/>
        <v>10</v>
      </c>
      <c r="D38" s="29">
        <f t="shared" si="6"/>
        <v>43403</v>
      </c>
      <c r="E38" s="4" t="s">
        <v>5</v>
      </c>
      <c r="F38" s="5" t="s">
        <v>275</v>
      </c>
      <c r="G38" s="5" t="s">
        <v>77</v>
      </c>
      <c r="H38" s="9">
        <f t="shared" si="3"/>
        <v>2</v>
      </c>
    </row>
    <row r="39" spans="1:8" x14ac:dyDescent="0.25">
      <c r="A39" s="9">
        <f t="shared" si="4"/>
        <v>67</v>
      </c>
      <c r="B39" s="9">
        <v>38</v>
      </c>
      <c r="C39" s="9">
        <f t="shared" si="5"/>
        <v>10</v>
      </c>
      <c r="D39" s="29">
        <f t="shared" si="6"/>
        <v>43404</v>
      </c>
      <c r="E39" s="4" t="s">
        <v>5</v>
      </c>
      <c r="F39" s="5" t="s">
        <v>68</v>
      </c>
      <c r="G39" s="5" t="s">
        <v>77</v>
      </c>
      <c r="H39" s="9">
        <f t="shared" si="3"/>
        <v>2</v>
      </c>
    </row>
    <row r="40" spans="1:8" x14ac:dyDescent="0.25">
      <c r="A40" s="9">
        <f t="shared" si="4"/>
        <v>68</v>
      </c>
      <c r="B40" s="9">
        <v>39</v>
      </c>
      <c r="C40" s="9">
        <f t="shared" si="5"/>
        <v>10</v>
      </c>
      <c r="D40" s="29">
        <f t="shared" si="6"/>
        <v>43405</v>
      </c>
      <c r="E40" s="4" t="s">
        <v>5</v>
      </c>
      <c r="F40" s="5" t="s">
        <v>264</v>
      </c>
      <c r="G40" s="6" t="s">
        <v>79</v>
      </c>
      <c r="H40" s="9">
        <f t="shared" si="3"/>
        <v>4</v>
      </c>
    </row>
    <row r="41" spans="1:8" x14ac:dyDescent="0.25">
      <c r="A41" s="9">
        <f t="shared" si="4"/>
        <v>72</v>
      </c>
      <c r="B41" s="9">
        <v>40</v>
      </c>
      <c r="C41" s="9">
        <f t="shared" si="5"/>
        <v>11</v>
      </c>
      <c r="D41" s="29">
        <f t="shared" si="6"/>
        <v>43409</v>
      </c>
      <c r="E41" s="4" t="s">
        <v>5</v>
      </c>
      <c r="F41" s="6" t="s">
        <v>247</v>
      </c>
      <c r="G41" s="6" t="s">
        <v>79</v>
      </c>
      <c r="H41" s="9">
        <f t="shared" si="3"/>
        <v>4</v>
      </c>
    </row>
    <row r="42" spans="1:8" x14ac:dyDescent="0.25">
      <c r="A42" s="9">
        <f t="shared" si="4"/>
        <v>73</v>
      </c>
      <c r="B42" s="9">
        <v>41</v>
      </c>
      <c r="C42" s="9">
        <f t="shared" si="5"/>
        <v>11</v>
      </c>
      <c r="D42" s="29">
        <f t="shared" si="6"/>
        <v>43410</v>
      </c>
      <c r="E42" s="4" t="s">
        <v>5</v>
      </c>
      <c r="F42" s="5" t="s">
        <v>276</v>
      </c>
      <c r="G42" s="6" t="s">
        <v>79</v>
      </c>
      <c r="H42" s="9">
        <f t="shared" si="3"/>
        <v>4</v>
      </c>
    </row>
    <row r="43" spans="1:8" x14ac:dyDescent="0.25">
      <c r="A43" s="9">
        <f t="shared" si="4"/>
        <v>74</v>
      </c>
      <c r="B43" s="9">
        <v>42</v>
      </c>
      <c r="C43" s="9">
        <f t="shared" si="5"/>
        <v>11</v>
      </c>
      <c r="D43" s="29">
        <f t="shared" si="6"/>
        <v>43411</v>
      </c>
      <c r="E43" s="4" t="s">
        <v>5</v>
      </c>
      <c r="F43" s="5" t="s">
        <v>64</v>
      </c>
      <c r="G43" s="6" t="s">
        <v>79</v>
      </c>
      <c r="H43" s="9">
        <f t="shared" si="3"/>
        <v>4</v>
      </c>
    </row>
    <row r="44" spans="1:8" x14ac:dyDescent="0.25">
      <c r="A44" s="9">
        <f t="shared" si="4"/>
        <v>75</v>
      </c>
      <c r="B44" s="9">
        <v>43</v>
      </c>
      <c r="C44" s="9">
        <f t="shared" si="5"/>
        <v>11</v>
      </c>
      <c r="D44" s="29">
        <f t="shared" si="6"/>
        <v>43412</v>
      </c>
      <c r="E44" s="4" t="s">
        <v>5</v>
      </c>
      <c r="F44" s="6" t="s">
        <v>265</v>
      </c>
      <c r="G44" s="6" t="s">
        <v>79</v>
      </c>
      <c r="H44" s="9">
        <f t="shared" si="3"/>
        <v>4</v>
      </c>
    </row>
    <row r="45" spans="1:8" x14ac:dyDescent="0.25">
      <c r="A45" s="9">
        <f t="shared" si="4"/>
        <v>80</v>
      </c>
      <c r="B45" s="9">
        <v>44</v>
      </c>
      <c r="C45" s="9">
        <f t="shared" si="5"/>
        <v>12</v>
      </c>
      <c r="D45" s="29">
        <f t="shared" si="6"/>
        <v>43417</v>
      </c>
      <c r="E45" s="4" t="s">
        <v>5</v>
      </c>
      <c r="F45" s="6" t="s">
        <v>277</v>
      </c>
      <c r="G45" s="6" t="s">
        <v>79</v>
      </c>
      <c r="H45" s="9">
        <f t="shared" si="3"/>
        <v>4</v>
      </c>
    </row>
    <row r="46" spans="1:8" x14ac:dyDescent="0.25">
      <c r="A46" s="9">
        <f t="shared" si="4"/>
        <v>81</v>
      </c>
      <c r="B46" s="9">
        <v>45</v>
      </c>
      <c r="C46" s="9">
        <f t="shared" si="5"/>
        <v>12</v>
      </c>
      <c r="D46" s="29">
        <f t="shared" si="6"/>
        <v>43418</v>
      </c>
      <c r="E46" s="4" t="s">
        <v>5</v>
      </c>
      <c r="F46" s="5" t="s">
        <v>278</v>
      </c>
      <c r="G46" s="6" t="s">
        <v>79</v>
      </c>
      <c r="H46" s="9">
        <f t="shared" si="3"/>
        <v>4</v>
      </c>
    </row>
    <row r="47" spans="1:8" x14ac:dyDescent="0.25">
      <c r="A47" s="9">
        <f t="shared" si="4"/>
        <v>82</v>
      </c>
      <c r="B47" s="9">
        <v>46</v>
      </c>
      <c r="C47" s="9">
        <f t="shared" si="5"/>
        <v>12</v>
      </c>
      <c r="D47" s="29">
        <f t="shared" si="6"/>
        <v>43419</v>
      </c>
      <c r="E47" s="4" t="s">
        <v>5</v>
      </c>
      <c r="F47" s="6" t="s">
        <v>69</v>
      </c>
      <c r="G47" s="6" t="s">
        <v>79</v>
      </c>
      <c r="H47" s="9">
        <f t="shared" si="3"/>
        <v>4</v>
      </c>
    </row>
    <row r="48" spans="1:8" x14ac:dyDescent="0.25">
      <c r="A48" s="9">
        <f t="shared" si="4"/>
        <v>86</v>
      </c>
      <c r="B48" s="9">
        <v>47</v>
      </c>
      <c r="C48" s="9">
        <f t="shared" si="5"/>
        <v>13</v>
      </c>
      <c r="D48" s="29">
        <f t="shared" si="6"/>
        <v>43423</v>
      </c>
      <c r="E48" s="4" t="s">
        <v>5</v>
      </c>
      <c r="F48" s="5" t="s">
        <v>279</v>
      </c>
      <c r="G48" s="6" t="s">
        <v>79</v>
      </c>
      <c r="H48" s="9">
        <f t="shared" si="3"/>
        <v>4</v>
      </c>
    </row>
    <row r="49" spans="1:8" x14ac:dyDescent="0.25">
      <c r="A49" s="9">
        <f t="shared" si="4"/>
        <v>87</v>
      </c>
      <c r="B49" s="9">
        <v>48</v>
      </c>
      <c r="C49" s="9">
        <f t="shared" si="5"/>
        <v>13</v>
      </c>
      <c r="D49" s="29">
        <f t="shared" si="6"/>
        <v>43424</v>
      </c>
      <c r="E49" s="4" t="s">
        <v>5</v>
      </c>
      <c r="F49" s="5" t="s">
        <v>280</v>
      </c>
      <c r="G49" s="6" t="s">
        <v>79</v>
      </c>
      <c r="H49" s="9">
        <f t="shared" si="3"/>
        <v>4</v>
      </c>
    </row>
    <row r="50" spans="1:8" x14ac:dyDescent="0.25">
      <c r="A50" s="9">
        <f t="shared" si="4"/>
        <v>88</v>
      </c>
      <c r="B50" s="9">
        <v>49</v>
      </c>
      <c r="C50" s="9">
        <f t="shared" si="5"/>
        <v>13</v>
      </c>
      <c r="D50" s="29">
        <f t="shared" si="6"/>
        <v>43425</v>
      </c>
      <c r="E50" s="4" t="s">
        <v>5</v>
      </c>
      <c r="F50" s="6" t="s">
        <v>266</v>
      </c>
      <c r="G50" s="6" t="s">
        <v>79</v>
      </c>
      <c r="H50" s="9">
        <f t="shared" si="3"/>
        <v>4</v>
      </c>
    </row>
    <row r="51" spans="1:8" x14ac:dyDescent="0.25">
      <c r="A51" s="9">
        <f t="shared" si="4"/>
        <v>93</v>
      </c>
      <c r="B51" s="9">
        <v>50</v>
      </c>
      <c r="C51" s="9">
        <f t="shared" si="5"/>
        <v>14</v>
      </c>
      <c r="D51" s="29">
        <f t="shared" si="6"/>
        <v>43430</v>
      </c>
      <c r="E51" s="4" t="s">
        <v>5</v>
      </c>
      <c r="F51" s="5" t="s">
        <v>281</v>
      </c>
      <c r="G51" s="6" t="s">
        <v>79</v>
      </c>
      <c r="H51" s="9">
        <f t="shared" si="3"/>
        <v>4</v>
      </c>
    </row>
    <row r="52" spans="1:8" x14ac:dyDescent="0.25">
      <c r="A52" s="9">
        <f t="shared" si="4"/>
        <v>94</v>
      </c>
      <c r="B52" s="9">
        <v>51</v>
      </c>
      <c r="C52" s="9">
        <f t="shared" si="5"/>
        <v>14</v>
      </c>
      <c r="D52" s="29">
        <f t="shared" si="6"/>
        <v>43431</v>
      </c>
      <c r="E52" s="4" t="s">
        <v>5</v>
      </c>
      <c r="F52" s="5" t="s">
        <v>282</v>
      </c>
      <c r="G52" s="6" t="s">
        <v>79</v>
      </c>
      <c r="H52" s="9">
        <f t="shared" si="3"/>
        <v>4</v>
      </c>
    </row>
    <row r="53" spans="1:8" x14ac:dyDescent="0.25">
      <c r="A53" s="9">
        <f t="shared" si="4"/>
        <v>95</v>
      </c>
      <c r="B53" s="9">
        <v>52</v>
      </c>
      <c r="C53" s="9">
        <f t="shared" si="5"/>
        <v>14</v>
      </c>
      <c r="D53" s="29">
        <f t="shared" si="6"/>
        <v>43432</v>
      </c>
      <c r="E53" s="4" t="s">
        <v>5</v>
      </c>
      <c r="F53" s="5" t="s">
        <v>283</v>
      </c>
      <c r="G53" s="6" t="s">
        <v>79</v>
      </c>
      <c r="H53" s="9">
        <f t="shared" si="3"/>
        <v>4</v>
      </c>
    </row>
    <row r="54" spans="1:8" x14ac:dyDescent="0.25">
      <c r="A54" s="9">
        <f t="shared" si="4"/>
        <v>96</v>
      </c>
      <c r="B54" s="9">
        <v>53</v>
      </c>
      <c r="C54" s="9">
        <f t="shared" si="5"/>
        <v>14</v>
      </c>
      <c r="D54" s="29">
        <f t="shared" si="6"/>
        <v>43433</v>
      </c>
      <c r="E54" s="4" t="s">
        <v>5</v>
      </c>
      <c r="F54" s="5" t="s">
        <v>284</v>
      </c>
      <c r="G54" s="6" t="s">
        <v>79</v>
      </c>
      <c r="H54" s="9">
        <f t="shared" si="3"/>
        <v>4</v>
      </c>
    </row>
    <row r="55" spans="1:8" x14ac:dyDescent="0.25">
      <c r="A55" s="9">
        <f t="shared" si="4"/>
        <v>100</v>
      </c>
      <c r="B55" s="9">
        <v>54</v>
      </c>
      <c r="C55" s="9">
        <f t="shared" si="5"/>
        <v>15</v>
      </c>
      <c r="D55" s="29">
        <f t="shared" si="6"/>
        <v>43437</v>
      </c>
      <c r="E55" s="4" t="s">
        <v>5</v>
      </c>
      <c r="F55" s="5" t="s">
        <v>285</v>
      </c>
      <c r="G55" s="6" t="s">
        <v>79</v>
      </c>
      <c r="H55" s="9">
        <f t="shared" si="3"/>
        <v>4</v>
      </c>
    </row>
    <row r="56" spans="1:8" x14ac:dyDescent="0.25">
      <c r="A56" s="9">
        <f t="shared" si="4"/>
        <v>101</v>
      </c>
      <c r="B56" s="9">
        <v>55</v>
      </c>
      <c r="C56" s="9">
        <f t="shared" si="5"/>
        <v>15</v>
      </c>
      <c r="D56" s="29">
        <f t="shared" si="6"/>
        <v>43438</v>
      </c>
      <c r="E56" s="4" t="s">
        <v>5</v>
      </c>
      <c r="F56" s="5" t="s">
        <v>54</v>
      </c>
      <c r="G56" s="6" t="s">
        <v>79</v>
      </c>
      <c r="H56" s="9">
        <f t="shared" si="3"/>
        <v>4</v>
      </c>
    </row>
    <row r="57" spans="1:8" x14ac:dyDescent="0.25">
      <c r="A57" s="9">
        <f t="shared" si="4"/>
        <v>102</v>
      </c>
      <c r="B57" s="9">
        <v>56</v>
      </c>
      <c r="C57" s="9">
        <f t="shared" si="5"/>
        <v>15</v>
      </c>
      <c r="D57" s="29">
        <f t="shared" si="6"/>
        <v>43439</v>
      </c>
      <c r="E57" s="4" t="s">
        <v>5</v>
      </c>
      <c r="F57" s="5" t="s">
        <v>54</v>
      </c>
      <c r="G57" s="6" t="s">
        <v>79</v>
      </c>
      <c r="H57" s="9">
        <f t="shared" si="3"/>
        <v>4</v>
      </c>
    </row>
    <row r="58" spans="1:8" x14ac:dyDescent="0.25">
      <c r="A58" s="9">
        <f t="shared" si="4"/>
        <v>103</v>
      </c>
      <c r="B58" s="9">
        <v>57</v>
      </c>
      <c r="C58" s="9">
        <f t="shared" si="5"/>
        <v>15</v>
      </c>
      <c r="D58" s="29">
        <f t="shared" si="6"/>
        <v>43440</v>
      </c>
      <c r="E58" s="4" t="s">
        <v>5</v>
      </c>
      <c r="F58" s="5" t="s">
        <v>82</v>
      </c>
      <c r="G58" s="6" t="s">
        <v>79</v>
      </c>
      <c r="H58" s="9">
        <f t="shared" si="3"/>
        <v>4</v>
      </c>
    </row>
    <row r="59" spans="1:8" ht="45" x14ac:dyDescent="0.25">
      <c r="A59" s="9">
        <f t="shared" si="4"/>
        <v>107</v>
      </c>
      <c r="B59" s="9">
        <v>58</v>
      </c>
      <c r="C59" s="9">
        <f t="shared" si="5"/>
        <v>16</v>
      </c>
      <c r="D59" s="29">
        <f t="shared" si="6"/>
        <v>43444</v>
      </c>
      <c r="E59" s="4" t="s">
        <v>6</v>
      </c>
      <c r="F59" s="5" t="s">
        <v>289</v>
      </c>
      <c r="G59" s="6" t="s">
        <v>81</v>
      </c>
      <c r="H59" s="9">
        <f t="shared" si="3"/>
        <v>6</v>
      </c>
    </row>
    <row r="60" spans="1:8" ht="45" x14ac:dyDescent="0.25">
      <c r="A60" s="9">
        <f t="shared" si="4"/>
        <v>108</v>
      </c>
      <c r="B60" s="9">
        <v>59</v>
      </c>
      <c r="C60" s="9">
        <f t="shared" si="5"/>
        <v>16</v>
      </c>
      <c r="D60" s="29">
        <f t="shared" si="6"/>
        <v>43445</v>
      </c>
      <c r="E60" s="4" t="s">
        <v>6</v>
      </c>
      <c r="F60" s="5" t="s">
        <v>289</v>
      </c>
      <c r="G60" s="6" t="s">
        <v>81</v>
      </c>
      <c r="H60" s="9">
        <f t="shared" si="3"/>
        <v>6</v>
      </c>
    </row>
    <row r="61" spans="1:8" x14ac:dyDescent="0.25">
      <c r="A61" s="9">
        <f t="shared" si="4"/>
        <v>109</v>
      </c>
      <c r="B61" s="9">
        <v>60</v>
      </c>
      <c r="C61" s="9">
        <f t="shared" si="5"/>
        <v>16</v>
      </c>
      <c r="D61" s="29">
        <f t="shared" si="6"/>
        <v>43446</v>
      </c>
      <c r="E61" s="4" t="s">
        <v>5</v>
      </c>
      <c r="F61" s="5" t="s">
        <v>286</v>
      </c>
      <c r="G61" s="6" t="s">
        <v>79</v>
      </c>
      <c r="H61" s="9">
        <f t="shared" si="3"/>
        <v>4</v>
      </c>
    </row>
    <row r="62" spans="1:8" x14ac:dyDescent="0.25">
      <c r="A62" s="9">
        <f t="shared" si="4"/>
        <v>110</v>
      </c>
      <c r="B62" s="9">
        <v>61</v>
      </c>
      <c r="C62" s="9">
        <f t="shared" si="5"/>
        <v>16</v>
      </c>
      <c r="D62" s="29">
        <f t="shared" si="6"/>
        <v>43447</v>
      </c>
      <c r="E62" s="4" t="s">
        <v>5</v>
      </c>
      <c r="F62" s="5" t="s">
        <v>286</v>
      </c>
      <c r="G62" s="6" t="s">
        <v>79</v>
      </c>
      <c r="H62" s="9">
        <f t="shared" si="3"/>
        <v>4</v>
      </c>
    </row>
    <row r="63" spans="1:8" x14ac:dyDescent="0.25">
      <c r="A63" s="9">
        <f t="shared" si="4"/>
        <v>114</v>
      </c>
      <c r="B63" s="9">
        <v>62</v>
      </c>
      <c r="C63" s="9">
        <f t="shared" si="5"/>
        <v>17</v>
      </c>
      <c r="D63" s="29">
        <f t="shared" si="6"/>
        <v>43451</v>
      </c>
      <c r="E63" s="4" t="s">
        <v>5</v>
      </c>
      <c r="F63" s="5" t="s">
        <v>287</v>
      </c>
      <c r="G63" s="6" t="s">
        <v>79</v>
      </c>
      <c r="H63" s="9">
        <f t="shared" si="3"/>
        <v>4</v>
      </c>
    </row>
    <row r="64" spans="1:8" x14ac:dyDescent="0.25">
      <c r="A64" s="9">
        <f t="shared" si="4"/>
        <v>115</v>
      </c>
      <c r="B64" s="9">
        <v>63</v>
      </c>
      <c r="C64" s="9">
        <f t="shared" si="5"/>
        <v>17</v>
      </c>
      <c r="D64" s="29">
        <f t="shared" si="6"/>
        <v>43452</v>
      </c>
      <c r="E64" s="4" t="s">
        <v>5</v>
      </c>
      <c r="F64" s="5" t="s">
        <v>288</v>
      </c>
      <c r="G64" s="6" t="s">
        <v>79</v>
      </c>
      <c r="H64" s="9">
        <f t="shared" si="3"/>
        <v>4</v>
      </c>
    </row>
    <row r="65" spans="1:8" x14ac:dyDescent="0.25">
      <c r="A65" s="9">
        <f t="shared" si="4"/>
        <v>116</v>
      </c>
      <c r="B65" s="9">
        <v>64</v>
      </c>
      <c r="C65" s="9">
        <f t="shared" si="5"/>
        <v>17</v>
      </c>
      <c r="D65" s="29">
        <f t="shared" si="6"/>
        <v>43453</v>
      </c>
      <c r="E65" s="4" t="s">
        <v>5</v>
      </c>
      <c r="F65" s="5" t="s">
        <v>288</v>
      </c>
      <c r="G65" s="6" t="s">
        <v>79</v>
      </c>
      <c r="H65" s="9">
        <f t="shared" si="3"/>
        <v>4</v>
      </c>
    </row>
    <row r="66" spans="1:8" x14ac:dyDescent="0.25">
      <c r="A66" s="9">
        <f t="shared" ref="A66" si="7">VLOOKUP(B66,Calendar65,2)</f>
        <v>117</v>
      </c>
      <c r="B66" s="9">
        <v>65</v>
      </c>
      <c r="C66" s="9">
        <f t="shared" ref="C66" si="8">VLOOKUP(B66,Calendar65,3,0)</f>
        <v>17</v>
      </c>
      <c r="D66" s="29">
        <f t="shared" si="6"/>
        <v>43454</v>
      </c>
      <c r="E66" s="4" t="s">
        <v>5</v>
      </c>
      <c r="F66" s="5" t="s">
        <v>288</v>
      </c>
      <c r="G66" s="6" t="s">
        <v>79</v>
      </c>
      <c r="H66" s="9">
        <f t="shared" ref="H66" si="9">MATCH(G66,CLO,0)</f>
        <v>4</v>
      </c>
    </row>
    <row r="67" spans="1:8" x14ac:dyDescent="0.25">
      <c r="B67" s="10"/>
      <c r="C67" s="10"/>
    </row>
    <row r="68" spans="1:8" x14ac:dyDescent="0.25">
      <c r="B68" s="10"/>
      <c r="C68" s="10"/>
    </row>
    <row r="69" spans="1:8" x14ac:dyDescent="0.25">
      <c r="B69" s="10"/>
      <c r="C69" s="10"/>
    </row>
    <row r="70" spans="1:8" x14ac:dyDescent="0.25">
      <c r="B70" s="10"/>
      <c r="C70" s="10"/>
    </row>
    <row r="71" spans="1:8" x14ac:dyDescent="0.25">
      <c r="B71" s="10"/>
      <c r="C71" s="10"/>
    </row>
    <row r="72" spans="1:8" x14ac:dyDescent="0.25">
      <c r="B72" s="10"/>
      <c r="C72" s="10"/>
    </row>
    <row r="73" spans="1:8" x14ac:dyDescent="0.25">
      <c r="B73" s="10"/>
      <c r="C73" s="10"/>
    </row>
    <row r="74" spans="1:8" x14ac:dyDescent="0.25">
      <c r="B74" s="10"/>
      <c r="C74" s="10"/>
    </row>
    <row r="75" spans="1:8" x14ac:dyDescent="0.25">
      <c r="B75" s="10"/>
      <c r="C75" s="10"/>
    </row>
    <row r="76" spans="1:8" x14ac:dyDescent="0.25">
      <c r="B76" s="10"/>
      <c r="C76" s="10"/>
    </row>
    <row r="77" spans="1:8" x14ac:dyDescent="0.25">
      <c r="B77" s="10"/>
      <c r="C77" s="10"/>
    </row>
    <row r="78" spans="1:8" x14ac:dyDescent="0.25">
      <c r="B78" s="10"/>
      <c r="C78" s="10"/>
    </row>
    <row r="79" spans="1:8" x14ac:dyDescent="0.25">
      <c r="B79" s="10"/>
      <c r="C79" s="10"/>
    </row>
    <row r="80" spans="1:8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</sheetData>
  <sheetProtection algorithmName="SHA-512" hashValue="JyTtVTs0BTLao+bagRyweyTVsukHw2mbBym9UU9PUcvOqbf2BS8pMWC4PstvipJEiyt5aHWIilqg8roBB995kw==" saltValue="BpH98cUhr8B3UY/pMxLvYA==" spinCount="100000" sheet="1" selectLockedCells="1"/>
  <dataValidations count="3">
    <dataValidation type="list" allowBlank="1" showInputMessage="1" showErrorMessage="1" sqref="F85:F145" xr:uid="{2C7221BA-3A4E-4B56-AC92-3BB0C84770D8}">
      <formula1>"Lecture, Job, Reading, Homework, Quiz, Test"</formula1>
    </dataValidation>
    <dataValidation type="list" allowBlank="1" showInputMessage="1" showErrorMessage="1" sqref="G2:G71" xr:uid="{BE25E6CA-427A-4EBB-9A32-BF44F4A509EE}">
      <formula1>CLO</formula1>
    </dataValidation>
    <dataValidation type="list" allowBlank="1" showInputMessage="1" showErrorMessage="1" sqref="E2:E132" xr:uid="{7B3222D8-0DAC-4800-8B02-05590E221AEA}">
      <formula1>Units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E874-4128-401B-BB0E-B190433E5A0D}">
  <dimension ref="A1:K470"/>
  <sheetViews>
    <sheetView topLeftCell="C1" zoomScale="145" zoomScaleNormal="145" workbookViewId="0">
      <selection activeCell="H208" sqref="H208"/>
    </sheetView>
  </sheetViews>
  <sheetFormatPr defaultColWidth="9.140625" defaultRowHeight="10.5" x14ac:dyDescent="0.15"/>
  <cols>
    <col min="1" max="1" width="0" style="66" hidden="1" customWidth="1"/>
    <col min="2" max="2" width="9.140625" style="66" hidden="1" customWidth="1"/>
    <col min="3" max="3" width="16.7109375" style="71" customWidth="1"/>
    <col min="4" max="4" width="50.7109375" style="67" customWidth="1"/>
    <col min="5" max="5" width="8.7109375" style="66" customWidth="1"/>
    <col min="6" max="6" width="4.7109375" style="66" customWidth="1"/>
    <col min="7" max="7" width="10.28515625" style="66" bestFit="1" customWidth="1"/>
    <col min="8" max="9" width="9.140625" style="66"/>
    <col min="10" max="10" width="11.140625" style="66" bestFit="1" customWidth="1"/>
    <col min="11" max="16384" width="9.140625" style="66"/>
  </cols>
  <sheetData>
    <row r="1" spans="1:11" s="40" customFormat="1" ht="12.75" x14ac:dyDescent="0.2">
      <c r="B1" s="40">
        <f>VLOOKUP(A2,Running65,4,0)</f>
        <v>1</v>
      </c>
      <c r="C1" s="82" t="str">
        <f>"Week "&amp;B1</f>
        <v>Week 1</v>
      </c>
      <c r="D1" s="41"/>
    </row>
    <row r="2" spans="1:11" x14ac:dyDescent="0.15">
      <c r="A2" s="66">
        <v>2</v>
      </c>
      <c r="B2" s="66">
        <f>VLOOKUP(A2,Running65,2)</f>
        <v>1</v>
      </c>
      <c r="C2" s="68" t="str">
        <f>IF(ISNUMBER(B2),"Day "&amp;B2,"No School")</f>
        <v>Day 1</v>
      </c>
      <c r="D2" s="69">
        <f>VLOOKUP(A2,Running65,5)</f>
        <v>43339</v>
      </c>
      <c r="E2" s="70"/>
      <c r="F2" s="70"/>
    </row>
    <row r="3" spans="1:11" x14ac:dyDescent="0.15">
      <c r="C3" s="71" t="s">
        <v>8</v>
      </c>
      <c r="D3" s="66" t="str">
        <f>IFERROR(VLOOKUP(A2,Course65,5,0),"")</f>
        <v>Manual Motor Controls</v>
      </c>
    </row>
    <row r="4" spans="1:11" x14ac:dyDescent="0.15">
      <c r="C4" s="71" t="s">
        <v>9</v>
      </c>
      <c r="D4" s="66" t="str">
        <f>IFERROR(VLOOKUP(A2,Course65,6,0),"")</f>
        <v>Semester Intro/Orientation</v>
      </c>
      <c r="E4" s="71" t="s">
        <v>11</v>
      </c>
      <c r="F4" s="72">
        <f>IFERROR(VLOOKUP(A2,Course65,8,0),"")</f>
        <v>1</v>
      </c>
    </row>
    <row r="5" spans="1:11" x14ac:dyDescent="0.15">
      <c r="A5" s="66">
        <f>A2+1</f>
        <v>3</v>
      </c>
      <c r="B5" s="66">
        <f>VLOOKUP(A5,Running65,2)</f>
        <v>2</v>
      </c>
      <c r="C5" s="68" t="str">
        <f>IF(ISNUMBER(B5),"Day "&amp;B5,"No School")</f>
        <v>Day 2</v>
      </c>
      <c r="D5" s="69">
        <f>VLOOKUP(A5,Running65,5)</f>
        <v>43340</v>
      </c>
      <c r="E5" s="70"/>
      <c r="F5" s="70"/>
    </row>
    <row r="6" spans="1:11" x14ac:dyDescent="0.15">
      <c r="C6" s="71" t="s">
        <v>8</v>
      </c>
      <c r="D6" s="66" t="str">
        <f>IFERROR(VLOOKUP(A5,Course65,5,0),"")</f>
        <v>Manual Motor Controls</v>
      </c>
    </row>
    <row r="7" spans="1:11" x14ac:dyDescent="0.15">
      <c r="C7" s="71" t="s">
        <v>9</v>
      </c>
      <c r="D7" s="66" t="str">
        <f>IFERROR(VLOOKUP(A5,Course65,6,0),"")</f>
        <v>Schematic Symbols, Pushbuttons</v>
      </c>
      <c r="E7" s="71" t="s">
        <v>11</v>
      </c>
      <c r="F7" s="72">
        <f>IFERROR(VLOOKUP(A5,Course65,8,0),"")</f>
        <v>1</v>
      </c>
    </row>
    <row r="8" spans="1:11" x14ac:dyDescent="0.15">
      <c r="A8" s="66">
        <f>A5+1</f>
        <v>4</v>
      </c>
      <c r="B8" s="66">
        <f>VLOOKUP(A8,Running65,2)</f>
        <v>3</v>
      </c>
      <c r="C8" s="68" t="str">
        <f>IF(ISNUMBER(B8),"Day "&amp;B8,"No School")</f>
        <v>Day 3</v>
      </c>
      <c r="D8" s="69">
        <f>VLOOKUP(A8,Running65,5)</f>
        <v>43341</v>
      </c>
      <c r="E8" s="70"/>
      <c r="F8" s="70"/>
    </row>
    <row r="9" spans="1:11" x14ac:dyDescent="0.15">
      <c r="C9" s="71" t="s">
        <v>8</v>
      </c>
      <c r="D9" s="66" t="str">
        <f>IFERROR(VLOOKUP(A8,Course65,5,0),"")</f>
        <v>Manual Motor Controls</v>
      </c>
    </row>
    <row r="10" spans="1:11" x14ac:dyDescent="0.15">
      <c r="C10" s="71" t="s">
        <v>9</v>
      </c>
      <c r="D10" s="66" t="str">
        <f>IFERROR(VLOOKUP(A8,Course65,6,0),"")</f>
        <v>Schematic Symbols, Selector Switch</v>
      </c>
      <c r="E10" s="71" t="s">
        <v>11</v>
      </c>
      <c r="F10" s="72">
        <f>IFERROR(VLOOKUP(A8,Course65,8,0),"")</f>
        <v>1</v>
      </c>
    </row>
    <row r="11" spans="1:11" x14ac:dyDescent="0.15">
      <c r="A11" s="66">
        <f>A8+1</f>
        <v>5</v>
      </c>
      <c r="B11" s="66">
        <f>VLOOKUP(A11,Running65,2)</f>
        <v>4</v>
      </c>
      <c r="C11" s="68" t="str">
        <f>IF(ISNUMBER(B11),"Day "&amp;B11,"No School")</f>
        <v>Day 4</v>
      </c>
      <c r="D11" s="69">
        <f>VLOOKUP(A11,Running65,5)</f>
        <v>43342</v>
      </c>
      <c r="E11" s="70"/>
      <c r="F11" s="70"/>
      <c r="H11" s="73"/>
      <c r="I11" s="73"/>
      <c r="J11" s="73"/>
      <c r="K11" s="73"/>
    </row>
    <row r="12" spans="1:11" ht="11.25" x14ac:dyDescent="0.2">
      <c r="C12" s="71" t="s">
        <v>8</v>
      </c>
      <c r="D12" s="66" t="str">
        <f>IFERROR(VLOOKUP(A11,Course65,5,0),"")</f>
        <v>Manual Motor Controls</v>
      </c>
      <c r="H12" s="73"/>
      <c r="I12" s="74"/>
      <c r="J12" s="75"/>
      <c r="K12" s="73"/>
    </row>
    <row r="13" spans="1:11" ht="11.25" x14ac:dyDescent="0.2">
      <c r="C13" s="71" t="s">
        <v>9</v>
      </c>
      <c r="D13" s="66" t="str">
        <f>IFERROR(VLOOKUP(A11,Course65,6,0),"")</f>
        <v>TEST: NEMA Schematic Symbols</v>
      </c>
      <c r="E13" s="71" t="s">
        <v>11</v>
      </c>
      <c r="F13" s="72">
        <f>IFERROR(VLOOKUP(A11,Course65,8,0),"")</f>
        <v>1</v>
      </c>
      <c r="H13" s="73"/>
      <c r="I13" s="74"/>
      <c r="J13" s="75"/>
      <c r="K13" s="73"/>
    </row>
    <row r="14" spans="1:11" x14ac:dyDescent="0.15">
      <c r="C14" s="68" t="s">
        <v>129</v>
      </c>
      <c r="D14" s="69" t="str">
        <f>C1</f>
        <v>Week 1</v>
      </c>
      <c r="E14" s="70"/>
      <c r="F14" s="70"/>
      <c r="H14" s="73"/>
      <c r="I14" s="73"/>
      <c r="J14" s="73"/>
      <c r="K14" s="73"/>
    </row>
    <row r="15" spans="1:11" x14ac:dyDescent="0.15">
      <c r="C15" s="71" t="s">
        <v>10</v>
      </c>
      <c r="D15" s="66" t="str">
        <f>VLOOKUP(B1,WklyHmwk17,7)</f>
        <v>IMC Chpt 1 (1,3,7), IMC Chpt 2 (1-6), IMC Chpt 18 (1,3,6,7)</v>
      </c>
      <c r="H15" s="73"/>
      <c r="I15" s="73"/>
      <c r="J15" s="73"/>
      <c r="K15" s="73"/>
    </row>
    <row r="16" spans="1:11" x14ac:dyDescent="0.15">
      <c r="C16" s="71" t="s">
        <v>128</v>
      </c>
      <c r="D16" s="66" t="str">
        <f>VLOOKUP(B1,WklyJobs17,7)</f>
        <v>MMC Job 01, MMC Job 02, MMC Job 03, MMC Job 04, MMC Job 05</v>
      </c>
      <c r="G16" s="73" t="str">
        <f>IF(ISERROR(INDEX(I12:J13,SMALL(IF(I12:I13=H12,ROW(I12:I13)),ROW(1:1)),2)),"",INDEX(I12:J13,SMALL(IF(I12:I13=B1,ROW(I12:I13)),ROW(1:1)),2))</f>
        <v/>
      </c>
      <c r="H16" s="73"/>
      <c r="I16" s="73"/>
      <c r="J16" s="73"/>
      <c r="K16" s="73"/>
    </row>
    <row r="18" spans="1:6" s="40" customFormat="1" ht="12.75" x14ac:dyDescent="0.2">
      <c r="B18" s="40">
        <f>VLOOKUP(A19,Running65,4,0)</f>
        <v>2</v>
      </c>
      <c r="C18" s="82" t="str">
        <f>"Week "&amp;B18</f>
        <v>Week 2</v>
      </c>
      <c r="D18" s="41"/>
    </row>
    <row r="19" spans="1:6" x14ac:dyDescent="0.15">
      <c r="A19" s="66">
        <f>A11+4</f>
        <v>9</v>
      </c>
      <c r="B19" s="66" t="str">
        <f>VLOOKUP(A19,Running80,2)</f>
        <v/>
      </c>
      <c r="C19" s="68" t="str">
        <f>IF(ISNUMBER(B19),"Day "&amp;B19,"No School")</f>
        <v>No School</v>
      </c>
      <c r="D19" s="69">
        <f>VLOOKUP(A19,Running65,5)</f>
        <v>43346</v>
      </c>
      <c r="E19" s="70"/>
      <c r="F19" s="70"/>
    </row>
    <row r="20" spans="1:6" x14ac:dyDescent="0.15">
      <c r="C20" s="71" t="s">
        <v>8</v>
      </c>
      <c r="D20" s="66" t="str">
        <f>IFERROR(VLOOKUP(A19,Course65,5,0),"")</f>
        <v/>
      </c>
    </row>
    <row r="21" spans="1:6" x14ac:dyDescent="0.15">
      <c r="C21" s="71" t="s">
        <v>9</v>
      </c>
      <c r="D21" s="66" t="str">
        <f>IFERROR(VLOOKUP(A19,Course65,6,0),"")</f>
        <v/>
      </c>
      <c r="E21" s="71" t="s">
        <v>11</v>
      </c>
      <c r="F21" s="72" t="str">
        <f>IFERROR(VLOOKUP(A19,Course65,8,0),"")</f>
        <v/>
      </c>
    </row>
    <row r="22" spans="1:6" x14ac:dyDescent="0.15">
      <c r="A22" s="66">
        <f>A19+1</f>
        <v>10</v>
      </c>
      <c r="B22" s="66">
        <f>VLOOKUP(A22,Running65,2)</f>
        <v>5</v>
      </c>
      <c r="C22" s="68" t="str">
        <f>IF(ISNUMBER(B22),"Day "&amp;B22,"No School")</f>
        <v>Day 5</v>
      </c>
      <c r="D22" s="69">
        <f>VLOOKUP(A22,Running65,5)</f>
        <v>43347</v>
      </c>
      <c r="E22" s="70"/>
      <c r="F22" s="70"/>
    </row>
    <row r="23" spans="1:6" x14ac:dyDescent="0.15">
      <c r="C23" s="71" t="s">
        <v>8</v>
      </c>
      <c r="D23" s="66" t="str">
        <f>IFERROR(VLOOKUP(A22,Course65,5,0),"")</f>
        <v>Manual Motor Controls</v>
      </c>
    </row>
    <row r="24" spans="1:6" x14ac:dyDescent="0.15">
      <c r="C24" s="71" t="s">
        <v>9</v>
      </c>
      <c r="D24" s="66" t="str">
        <f>IFERROR(VLOOKUP(A22,Course65,6,0),"")</f>
        <v>Boolean Logic</v>
      </c>
      <c r="E24" s="71" t="s">
        <v>11</v>
      </c>
      <c r="F24" s="72">
        <f>IFERROR(VLOOKUP(A22,Course65,8,0),"")</f>
        <v>1</v>
      </c>
    </row>
    <row r="25" spans="1:6" x14ac:dyDescent="0.15">
      <c r="A25" s="66">
        <f>A22+1</f>
        <v>11</v>
      </c>
      <c r="B25" s="66">
        <f>VLOOKUP(A25,Running65,2)</f>
        <v>6</v>
      </c>
      <c r="C25" s="68" t="str">
        <f>IF(ISNUMBER(B25),"Day "&amp;B25,"No School")</f>
        <v>Day 6</v>
      </c>
      <c r="D25" s="69">
        <f>VLOOKUP(A25,Running65,5)</f>
        <v>43348</v>
      </c>
      <c r="E25" s="70"/>
      <c r="F25" s="70"/>
    </row>
    <row r="26" spans="1:6" x14ac:dyDescent="0.15">
      <c r="C26" s="71" t="s">
        <v>8</v>
      </c>
      <c r="D26" s="66" t="str">
        <f>IFERROR(VLOOKUP(A25,Course65,5,0),"")</f>
        <v>Manual Motor Controls</v>
      </c>
    </row>
    <row r="27" spans="1:6" x14ac:dyDescent="0.15">
      <c r="C27" s="71" t="s">
        <v>9</v>
      </c>
      <c r="D27" s="66" t="str">
        <f>IFERROR(VLOOKUP(A25,Course65,6,0),"")</f>
        <v>Truth Tables and Boolean Logic</v>
      </c>
      <c r="E27" s="71" t="s">
        <v>11</v>
      </c>
      <c r="F27" s="72">
        <f>IFERROR(VLOOKUP(A25,Course65,8,0),"")</f>
        <v>1</v>
      </c>
    </row>
    <row r="28" spans="1:6" x14ac:dyDescent="0.15">
      <c r="A28" s="66">
        <f>A25+1</f>
        <v>12</v>
      </c>
      <c r="B28" s="66">
        <f>VLOOKUP(A28,Running65,2)</f>
        <v>7</v>
      </c>
      <c r="C28" s="68" t="str">
        <f>IF(ISNUMBER(B28),"Day "&amp;B28,"No School")</f>
        <v>Day 7</v>
      </c>
      <c r="D28" s="69">
        <f>VLOOKUP(A28,Running65,5)</f>
        <v>43349</v>
      </c>
      <c r="E28" s="70"/>
      <c r="F28" s="70"/>
    </row>
    <row r="29" spans="1:6" x14ac:dyDescent="0.15">
      <c r="C29" s="71" t="s">
        <v>8</v>
      </c>
      <c r="D29" s="66" t="str">
        <f>IFERROR(VLOOKUP(A28,Course65,5,0),"")</f>
        <v>Manual Motor Controls</v>
      </c>
    </row>
    <row r="30" spans="1:6" x14ac:dyDescent="0.15">
      <c r="C30" s="71" t="s">
        <v>9</v>
      </c>
      <c r="D30" s="66" t="str">
        <f>IFERROR(VLOOKUP(A28,Course65,6,0),"")</f>
        <v>TEST: NEMA Symbols and Boolean Logic</v>
      </c>
      <c r="E30" s="71" t="s">
        <v>11</v>
      </c>
      <c r="F30" s="72">
        <f>IFERROR(VLOOKUP(A28,Course65,8,0),"")</f>
        <v>1</v>
      </c>
    </row>
    <row r="31" spans="1:6" x14ac:dyDescent="0.15">
      <c r="C31" s="68" t="s">
        <v>129</v>
      </c>
      <c r="D31" s="69" t="str">
        <f>C18</f>
        <v>Week 2</v>
      </c>
      <c r="E31" s="70"/>
      <c r="F31" s="70"/>
    </row>
    <row r="32" spans="1:6" x14ac:dyDescent="0.15">
      <c r="C32" s="71" t="s">
        <v>10</v>
      </c>
      <c r="D32" s="66" t="str">
        <f>VLOOKUP(B18,WklyHmwk17,7)</f>
        <v>IMC Chpt 5 [p52-60] (6-8), IMC Chpt 50 (4-5,7-8)</v>
      </c>
    </row>
    <row r="33" spans="1:6" x14ac:dyDescent="0.15">
      <c r="C33" s="71" t="s">
        <v>128</v>
      </c>
      <c r="D33" s="66" t="str">
        <f>VLOOKUP(B18,WklyJobs17,7)</f>
        <v>MMC Job 07, MMC Job 08, MMC Job 09, MMC Job 10</v>
      </c>
    </row>
    <row r="35" spans="1:6" s="40" customFormat="1" ht="12.75" x14ac:dyDescent="0.2">
      <c r="B35" s="40">
        <f>VLOOKUP(A36,Running65,4,0)</f>
        <v>3</v>
      </c>
      <c r="C35" s="82" t="str">
        <f>"Week "&amp;B35</f>
        <v>Week 3</v>
      </c>
      <c r="D35" s="41"/>
    </row>
    <row r="36" spans="1:6" x14ac:dyDescent="0.15">
      <c r="A36" s="66">
        <f>A28+4</f>
        <v>16</v>
      </c>
      <c r="B36" s="66">
        <f>VLOOKUP(A36,Running80,2)</f>
        <v>10</v>
      </c>
      <c r="C36" s="68" t="str">
        <f>IF(ISNUMBER(B36),"Day "&amp;B36,"No School")</f>
        <v>Day 10</v>
      </c>
      <c r="D36" s="69">
        <f>VLOOKUP(A36,Running65,5)</f>
        <v>43353</v>
      </c>
      <c r="E36" s="70"/>
      <c r="F36" s="70"/>
    </row>
    <row r="37" spans="1:6" x14ac:dyDescent="0.15">
      <c r="C37" s="71" t="s">
        <v>8</v>
      </c>
      <c r="D37" s="66" t="str">
        <f>IFERROR(VLOOKUP(A36,Course65,5,0),"")</f>
        <v>Manual Motor Controls</v>
      </c>
    </row>
    <row r="38" spans="1:6" x14ac:dyDescent="0.15">
      <c r="C38" s="71" t="s">
        <v>9</v>
      </c>
      <c r="D38" s="66" t="str">
        <f>IFERROR(VLOOKUP(A36,Course65,6,0),"")</f>
        <v>Latching Circuits</v>
      </c>
      <c r="E38" s="71" t="s">
        <v>11</v>
      </c>
      <c r="F38" s="72">
        <f>IFERROR(VLOOKUP(A36,Course65,8,0),"")</f>
        <v>1</v>
      </c>
    </row>
    <row r="39" spans="1:6" x14ac:dyDescent="0.15">
      <c r="A39" s="66">
        <f>A36+1</f>
        <v>17</v>
      </c>
      <c r="B39" s="66">
        <f>VLOOKUP(A39,Running65,2)</f>
        <v>9</v>
      </c>
      <c r="C39" s="68" t="str">
        <f>IF(ISNUMBER(B39),"Day "&amp;B39,"No School")</f>
        <v>Day 9</v>
      </c>
      <c r="D39" s="69">
        <f>VLOOKUP(A39,Running65,5)</f>
        <v>43354</v>
      </c>
      <c r="E39" s="70"/>
      <c r="F39" s="70"/>
    </row>
    <row r="40" spans="1:6" x14ac:dyDescent="0.15">
      <c r="C40" s="71" t="s">
        <v>8</v>
      </c>
      <c r="D40" s="66" t="str">
        <f>IFERROR(VLOOKUP(A39,Course65,5,0),"")</f>
        <v>Manual Motor Controls</v>
      </c>
    </row>
    <row r="41" spans="1:6" x14ac:dyDescent="0.15">
      <c r="C41" s="71" t="s">
        <v>9</v>
      </c>
      <c r="D41" s="66" t="str">
        <f>IFERROR(VLOOKUP(A39,Course65,6,0),"")</f>
        <v>Stop/Start Circuit</v>
      </c>
      <c r="E41" s="71" t="s">
        <v>11</v>
      </c>
      <c r="F41" s="72">
        <f>IFERROR(VLOOKUP(A39,Course65,8,0),"")</f>
        <v>1</v>
      </c>
    </row>
    <row r="42" spans="1:6" x14ac:dyDescent="0.15">
      <c r="A42" s="66">
        <f>A39+1</f>
        <v>18</v>
      </c>
      <c r="B42" s="66">
        <f>VLOOKUP(A42,Running65,2)</f>
        <v>10</v>
      </c>
      <c r="C42" s="68" t="str">
        <f>IF(ISNUMBER(B42),"Day "&amp;B42,"No School")</f>
        <v>Day 10</v>
      </c>
      <c r="D42" s="69">
        <f>VLOOKUP(A42,Running65,5)</f>
        <v>43355</v>
      </c>
      <c r="E42" s="70"/>
      <c r="F42" s="70"/>
    </row>
    <row r="43" spans="1:6" x14ac:dyDescent="0.15">
      <c r="C43" s="71" t="s">
        <v>8</v>
      </c>
      <c r="D43" s="66" t="str">
        <f>IFERROR(VLOOKUP(A42,Course65,5,0),"")</f>
        <v>Manual Motor Controls</v>
      </c>
    </row>
    <row r="44" spans="1:6" x14ac:dyDescent="0.15">
      <c r="C44" s="71" t="s">
        <v>9</v>
      </c>
      <c r="D44" s="66" t="str">
        <f>IFERROR(VLOOKUP(A42,Course65,6,0),"")</f>
        <v>ESTOP/Stop/Start Circuit</v>
      </c>
      <c r="E44" s="71" t="s">
        <v>11</v>
      </c>
      <c r="F44" s="72">
        <f>IFERROR(VLOOKUP(A42,Course65,8,0),"")</f>
        <v>1</v>
      </c>
    </row>
    <row r="45" spans="1:6" x14ac:dyDescent="0.15">
      <c r="A45" s="66">
        <f>A42+1</f>
        <v>19</v>
      </c>
      <c r="B45" s="66">
        <f>VLOOKUP(A45,Running65,2)</f>
        <v>11</v>
      </c>
      <c r="C45" s="68" t="str">
        <f>IF(ISNUMBER(B45),"Day "&amp;B45,"No School")</f>
        <v>Day 11</v>
      </c>
      <c r="D45" s="69">
        <f>VLOOKUP(A45,Running65,5)</f>
        <v>43356</v>
      </c>
      <c r="E45" s="70"/>
      <c r="F45" s="70"/>
    </row>
    <row r="46" spans="1:6" x14ac:dyDescent="0.15">
      <c r="C46" s="71" t="s">
        <v>8</v>
      </c>
      <c r="D46" s="66" t="str">
        <f>IFERROR(VLOOKUP(A45,Course65,5,0),"")</f>
        <v>Manual Motor Controls</v>
      </c>
    </row>
    <row r="47" spans="1:6" x14ac:dyDescent="0.15">
      <c r="C47" s="71" t="s">
        <v>9</v>
      </c>
      <c r="D47" s="66" t="str">
        <f>IFERROR(VLOOKUP(A45,Course65,6,0),"")</f>
        <v>TEST: NEMA Symbols and Basic Motor Controls</v>
      </c>
      <c r="E47" s="71" t="s">
        <v>11</v>
      </c>
      <c r="F47" s="72">
        <f>IFERROR(VLOOKUP(A45,Course65,8,0),"")</f>
        <v>1</v>
      </c>
    </row>
    <row r="48" spans="1:6" x14ac:dyDescent="0.15">
      <c r="C48" s="68" t="s">
        <v>129</v>
      </c>
      <c r="D48" s="69" t="str">
        <f>C35</f>
        <v>Week 3</v>
      </c>
      <c r="E48" s="70"/>
      <c r="F48" s="70"/>
    </row>
    <row r="49" spans="1:6" x14ac:dyDescent="0.15">
      <c r="C49" s="71" t="s">
        <v>10</v>
      </c>
      <c r="D49" s="66" t="str">
        <f>VLOOKUP(B35,WklyHmwk17,7)</f>
        <v>IMC Chpt 8 (2,3), IMC Chpt 11 (1,2), IMC Chpt 19 (1,2)</v>
      </c>
    </row>
    <row r="50" spans="1:6" x14ac:dyDescent="0.15">
      <c r="C50" s="71" t="s">
        <v>128</v>
      </c>
      <c r="D50" s="66" t="str">
        <f>VLOOKUP(B35,WklyJobs17,7)</f>
        <v>MMC Job 11, MMC Job 12, MMC Job 13</v>
      </c>
    </row>
    <row r="51" spans="1:6" x14ac:dyDescent="0.15">
      <c r="D51" s="66"/>
    </row>
    <row r="52" spans="1:6" s="40" customFormat="1" ht="12.75" x14ac:dyDescent="0.2">
      <c r="B52" s="40">
        <f>VLOOKUP(A53,Running65,4,0)</f>
        <v>4</v>
      </c>
      <c r="C52" s="82" t="str">
        <f>"Week "&amp;B52</f>
        <v>Week 4</v>
      </c>
      <c r="D52" s="41"/>
    </row>
    <row r="53" spans="1:6" x14ac:dyDescent="0.15">
      <c r="A53" s="66">
        <f>A45+4</f>
        <v>23</v>
      </c>
      <c r="B53" s="66">
        <f>VLOOKUP(A53,Running80,2)</f>
        <v>15</v>
      </c>
      <c r="C53" s="68" t="str">
        <f>IF(ISNUMBER(B53),"Day "&amp;B53,"No School")</f>
        <v>Day 15</v>
      </c>
      <c r="D53" s="69">
        <f>VLOOKUP(A53,Running65,5)</f>
        <v>43360</v>
      </c>
      <c r="E53" s="70"/>
      <c r="F53" s="70"/>
    </row>
    <row r="54" spans="1:6" x14ac:dyDescent="0.15">
      <c r="C54" s="71" t="s">
        <v>8</v>
      </c>
      <c r="D54" s="66" t="str">
        <f>IFERROR(VLOOKUP(A53,Course65,5,0),"")</f>
        <v>Manual Motor Controls</v>
      </c>
    </row>
    <row r="55" spans="1:6" x14ac:dyDescent="0.15">
      <c r="C55" s="71" t="s">
        <v>9</v>
      </c>
      <c r="D55" s="66" t="str">
        <f>IFERROR(VLOOKUP(A53,Course65,6,0),"")</f>
        <v>Stop/Start Circuit using and ESTOP</v>
      </c>
      <c r="E55" s="71" t="s">
        <v>11</v>
      </c>
      <c r="F55" s="72">
        <f>IFERROR(VLOOKUP(A53,Course65,8,0),"")</f>
        <v>1</v>
      </c>
    </row>
    <row r="56" spans="1:6" x14ac:dyDescent="0.15">
      <c r="A56" s="66">
        <f>A53+1</f>
        <v>24</v>
      </c>
      <c r="B56" s="66">
        <f>VLOOKUP(A56,Running65,2)</f>
        <v>13</v>
      </c>
      <c r="C56" s="68" t="str">
        <f>IF(ISNUMBER(B56),"Day "&amp;B56,"No School")</f>
        <v>Day 13</v>
      </c>
      <c r="D56" s="69">
        <f>VLOOKUP(A56,Running65,5)</f>
        <v>43361</v>
      </c>
      <c r="E56" s="70"/>
      <c r="F56" s="70"/>
    </row>
    <row r="57" spans="1:6" x14ac:dyDescent="0.15">
      <c r="C57" s="71" t="s">
        <v>8</v>
      </c>
      <c r="D57" s="66" t="str">
        <f>IFERROR(VLOOKUP(A56,Course65,5,0),"")</f>
        <v>Manual Motor Controls</v>
      </c>
    </row>
    <row r="58" spans="1:6" x14ac:dyDescent="0.15">
      <c r="C58" s="71" t="s">
        <v>9</v>
      </c>
      <c r="D58" s="66" t="str">
        <f>IFERROR(VLOOKUP(A56,Course65,6,0),"")</f>
        <v>Stop/Start Circuit using and ESTOP and Indicator Lights</v>
      </c>
      <c r="E58" s="71" t="s">
        <v>11</v>
      </c>
      <c r="F58" s="72">
        <f>IFERROR(VLOOKUP(A56,Course65,8,0),"")</f>
        <v>1</v>
      </c>
    </row>
    <row r="59" spans="1:6" x14ac:dyDescent="0.15">
      <c r="A59" s="66">
        <f>A56+1</f>
        <v>25</v>
      </c>
      <c r="B59" s="66">
        <f>VLOOKUP(A59,Running65,2)</f>
        <v>14</v>
      </c>
      <c r="C59" s="68" t="str">
        <f>IF(ISNUMBER(B59),"Day "&amp;B59,"No School")</f>
        <v>Day 14</v>
      </c>
      <c r="D59" s="69">
        <f>VLOOKUP(A59,Running65,5)</f>
        <v>43362</v>
      </c>
      <c r="E59" s="70"/>
      <c r="F59" s="70"/>
    </row>
    <row r="60" spans="1:6" x14ac:dyDescent="0.15">
      <c r="C60" s="71" t="s">
        <v>8</v>
      </c>
      <c r="D60" s="66" t="str">
        <f>IFERROR(VLOOKUP(A59,Course65,5,0),"")</f>
        <v>Manual Motor Controls</v>
      </c>
    </row>
    <row r="61" spans="1:6" x14ac:dyDescent="0.15">
      <c r="C61" s="71" t="s">
        <v>9</v>
      </c>
      <c r="D61" s="66" t="str">
        <f>IFERROR(VLOOKUP(A59,Course65,6,0),"")</f>
        <v>Stop/Start/ESTOP and Stopped and Running Lights Controls 1P motor</v>
      </c>
      <c r="E61" s="71" t="s">
        <v>11</v>
      </c>
      <c r="F61" s="72">
        <f>IFERROR(VLOOKUP(A59,Course65,8,0),"")</f>
        <v>1</v>
      </c>
    </row>
    <row r="62" spans="1:6" x14ac:dyDescent="0.15">
      <c r="A62" s="66">
        <f>A59+1</f>
        <v>26</v>
      </c>
      <c r="B62" s="66">
        <f>VLOOKUP(A62,Running65,2)</f>
        <v>15</v>
      </c>
      <c r="C62" s="68" t="str">
        <f>IF(ISNUMBER(B62),"Day "&amp;B62,"No School")</f>
        <v>Day 15</v>
      </c>
      <c r="D62" s="69">
        <f>VLOOKUP(A62,Running65,5)</f>
        <v>43363</v>
      </c>
      <c r="E62" s="70"/>
      <c r="F62" s="70"/>
    </row>
    <row r="63" spans="1:6" x14ac:dyDescent="0.15">
      <c r="C63" s="71" t="s">
        <v>8</v>
      </c>
      <c r="D63" s="66" t="str">
        <f>IFERROR(VLOOKUP(A62,Course65,5,0),"")</f>
        <v>Manual Motor Controls</v>
      </c>
    </row>
    <row r="64" spans="1:6" x14ac:dyDescent="0.15">
      <c r="C64" s="71" t="s">
        <v>9</v>
      </c>
      <c r="D64" s="66" t="str">
        <f>IFERROR(VLOOKUP(A62,Course65,6,0),"")</f>
        <v>TEST: Basic Motor Controls and Single Phase Motors</v>
      </c>
      <c r="E64" s="71" t="s">
        <v>11</v>
      </c>
      <c r="F64" s="72">
        <f>IFERROR(VLOOKUP(A62,Course65,8,0),"")</f>
        <v>1</v>
      </c>
    </row>
    <row r="65" spans="1:6" x14ac:dyDescent="0.15">
      <c r="C65" s="68" t="s">
        <v>129</v>
      </c>
      <c r="D65" s="69" t="str">
        <f>C52</f>
        <v>Week 4</v>
      </c>
      <c r="E65" s="70"/>
      <c r="F65" s="70"/>
    </row>
    <row r="66" spans="1:6" x14ac:dyDescent="0.15">
      <c r="C66" s="71" t="s">
        <v>10</v>
      </c>
      <c r="D66" s="66" t="str">
        <f>VLOOKUP(B52,WklyHmwk17,7)</f>
        <v>IMC Chpt 9 (2-4), IMC Chpt 14 (2,4,5), IMC Chpt 30 (1,2)</v>
      </c>
    </row>
    <row r="67" spans="1:6" x14ac:dyDescent="0.15">
      <c r="C67" s="71" t="s">
        <v>128</v>
      </c>
      <c r="D67" s="66" t="str">
        <f>VLOOKUP(B52,WklyJobs17,7)</f>
        <v>MMC Job 14, MMC Job 15, MMC Job 16, MMC Job 17</v>
      </c>
    </row>
    <row r="68" spans="1:6" x14ac:dyDescent="0.15">
      <c r="D68" s="66"/>
    </row>
    <row r="69" spans="1:6" s="40" customFormat="1" ht="12.75" x14ac:dyDescent="0.2">
      <c r="B69" s="40">
        <f>VLOOKUP(A70,Running65,4,0)</f>
        <v>5</v>
      </c>
      <c r="C69" s="82" t="str">
        <f>"Week "&amp;B69</f>
        <v>Week 5</v>
      </c>
      <c r="D69" s="41"/>
    </row>
    <row r="70" spans="1:6" s="73" customFormat="1" x14ac:dyDescent="0.15">
      <c r="A70" s="66">
        <f>A62+4</f>
        <v>30</v>
      </c>
      <c r="B70" s="66">
        <f>VLOOKUP(A70,Running80,2)</f>
        <v>20</v>
      </c>
      <c r="C70" s="68" t="str">
        <f>IF(ISNUMBER(B70),"Day "&amp;B70,"No School")</f>
        <v>Day 20</v>
      </c>
      <c r="D70" s="69">
        <f>VLOOKUP(A70,Running65,5)</f>
        <v>43367</v>
      </c>
      <c r="E70" s="70"/>
      <c r="F70" s="70"/>
    </row>
    <row r="71" spans="1:6" s="73" customFormat="1" x14ac:dyDescent="0.15">
      <c r="A71" s="66"/>
      <c r="B71" s="66"/>
      <c r="C71" s="71" t="s">
        <v>8</v>
      </c>
      <c r="D71" s="66" t="str">
        <f>IFERROR(VLOOKUP(A70,Course65,5,0),"")</f>
        <v>Manual Motor Controls</v>
      </c>
      <c r="E71" s="66"/>
      <c r="F71" s="66"/>
    </row>
    <row r="72" spans="1:6" s="73" customFormat="1" x14ac:dyDescent="0.15">
      <c r="A72" s="66"/>
      <c r="B72" s="66"/>
      <c r="C72" s="71" t="s">
        <v>9</v>
      </c>
      <c r="D72" s="66" t="str">
        <f>IFERROR(VLOOKUP(A70,Course65,6,0),"")</f>
        <v>Stop/Start/Jog Circuit with selector switch</v>
      </c>
      <c r="E72" s="71" t="s">
        <v>11</v>
      </c>
      <c r="F72" s="72">
        <f>IFERROR(VLOOKUP(A70,Course65,8,0),"")</f>
        <v>1</v>
      </c>
    </row>
    <row r="73" spans="1:6" s="73" customFormat="1" x14ac:dyDescent="0.15">
      <c r="A73" s="66">
        <f>A70+1</f>
        <v>31</v>
      </c>
      <c r="B73" s="66">
        <f>VLOOKUP(A73,Running65,2)</f>
        <v>17</v>
      </c>
      <c r="C73" s="68" t="str">
        <f>IF(ISNUMBER(B73),"Day "&amp;B73,"No School")</f>
        <v>Day 17</v>
      </c>
      <c r="D73" s="69">
        <f>VLOOKUP(A73,Running65,5)</f>
        <v>43368</v>
      </c>
      <c r="E73" s="70"/>
      <c r="F73" s="70"/>
    </row>
    <row r="74" spans="1:6" s="73" customFormat="1" x14ac:dyDescent="0.15">
      <c r="A74" s="66"/>
      <c r="B74" s="66"/>
      <c r="C74" s="71" t="s">
        <v>8</v>
      </c>
      <c r="D74" s="66" t="str">
        <f>IFERROR(VLOOKUP(A73,Course65,5,0),"")</f>
        <v>Manual Motor Controls</v>
      </c>
      <c r="E74" s="66"/>
      <c r="F74" s="66"/>
    </row>
    <row r="75" spans="1:6" s="73" customFormat="1" x14ac:dyDescent="0.15">
      <c r="A75" s="66"/>
      <c r="B75" s="66"/>
      <c r="C75" s="71" t="s">
        <v>9</v>
      </c>
      <c r="D75" s="66" t="str">
        <f>IFERROR(VLOOKUP(A73,Course65,6,0),"")</f>
        <v>Stop/Start/Jog Circuit with three pushbuttons</v>
      </c>
      <c r="E75" s="71" t="s">
        <v>11</v>
      </c>
      <c r="F75" s="72">
        <f>IFERROR(VLOOKUP(A73,Course65,8,0),"")</f>
        <v>1</v>
      </c>
    </row>
    <row r="76" spans="1:6" s="73" customFormat="1" x14ac:dyDescent="0.15">
      <c r="A76" s="66">
        <f>A73+1</f>
        <v>32</v>
      </c>
      <c r="B76" s="66">
        <f>VLOOKUP(A76,Running65,2)</f>
        <v>18</v>
      </c>
      <c r="C76" s="68" t="str">
        <f>IF(ISNUMBER(B76),"Day "&amp;B76,"No School")</f>
        <v>Day 18</v>
      </c>
      <c r="D76" s="69">
        <f>VLOOKUP(A76,Running65,5)</f>
        <v>43369</v>
      </c>
      <c r="E76" s="70"/>
      <c r="F76" s="70"/>
    </row>
    <row r="77" spans="1:6" s="73" customFormat="1" x14ac:dyDescent="0.15">
      <c r="A77" s="66"/>
      <c r="B77" s="66"/>
      <c r="C77" s="71" t="s">
        <v>8</v>
      </c>
      <c r="D77" s="66" t="str">
        <f>IFERROR(VLOOKUP(A76,Course65,5,0),"")</f>
        <v>Manual Motor Controls</v>
      </c>
      <c r="E77" s="66"/>
      <c r="F77" s="66"/>
    </row>
    <row r="78" spans="1:6" s="73" customFormat="1" x14ac:dyDescent="0.15">
      <c r="A78" s="66"/>
      <c r="B78" s="66"/>
      <c r="C78" s="71" t="s">
        <v>9</v>
      </c>
      <c r="D78" s="66" t="str">
        <f>IFERROR(VLOOKUP(A76,Course65,6,0),"")</f>
        <v>Stop/Start/Jog Circuit with three pushbuttons, three lights and 1P Motor</v>
      </c>
      <c r="E78" s="71" t="s">
        <v>11</v>
      </c>
      <c r="F78" s="72">
        <f>IFERROR(VLOOKUP(A76,Course65,8,0),"")</f>
        <v>1</v>
      </c>
    </row>
    <row r="79" spans="1:6" s="73" customFormat="1" x14ac:dyDescent="0.15">
      <c r="A79" s="66">
        <f>A76+1</f>
        <v>33</v>
      </c>
      <c r="B79" s="66">
        <f>VLOOKUP(A79,Running65,2)</f>
        <v>19</v>
      </c>
      <c r="C79" s="68" t="str">
        <f>IF(ISNUMBER(B79),"Day "&amp;B79,"No School")</f>
        <v>Day 19</v>
      </c>
      <c r="D79" s="69">
        <f>VLOOKUP(A79,Running65,5)</f>
        <v>43370</v>
      </c>
      <c r="E79" s="70"/>
      <c r="F79" s="70"/>
    </row>
    <row r="80" spans="1:6" s="73" customFormat="1" x14ac:dyDescent="0.15">
      <c r="A80" s="66"/>
      <c r="B80" s="66"/>
      <c r="C80" s="71" t="s">
        <v>8</v>
      </c>
      <c r="D80" s="66" t="str">
        <f>IFERROR(VLOOKUP(A79,Course65,5,0),"")</f>
        <v>Manual Motor Controls</v>
      </c>
      <c r="E80" s="66"/>
      <c r="F80" s="66"/>
    </row>
    <row r="81" spans="1:6" s="73" customFormat="1" x14ac:dyDescent="0.15">
      <c r="A81" s="66"/>
      <c r="B81" s="66"/>
      <c r="C81" s="71" t="s">
        <v>9</v>
      </c>
      <c r="D81" s="66" t="str">
        <f>IFERROR(VLOOKUP(A79,Course65,6,0),"")</f>
        <v>TEST: Single Phase and Three Phase Motors</v>
      </c>
      <c r="E81" s="71" t="s">
        <v>11</v>
      </c>
      <c r="F81" s="72">
        <f>IFERROR(VLOOKUP(A79,Course65,8,0),"")</f>
        <v>1</v>
      </c>
    </row>
    <row r="82" spans="1:6" s="73" customFormat="1" x14ac:dyDescent="0.15">
      <c r="A82" s="66"/>
      <c r="B82" s="66"/>
      <c r="C82" s="68" t="s">
        <v>129</v>
      </c>
      <c r="D82" s="69" t="str">
        <f>C69</f>
        <v>Week 5</v>
      </c>
      <c r="E82" s="70"/>
      <c r="F82" s="70"/>
    </row>
    <row r="83" spans="1:6" s="73" customFormat="1" x14ac:dyDescent="0.15">
      <c r="A83" s="66"/>
      <c r="B83" s="66"/>
      <c r="C83" s="71" t="s">
        <v>10</v>
      </c>
      <c r="D83" s="66" t="str">
        <f>VLOOKUP(B69,WklyHmwk17,7)</f>
        <v>IMC Chpt 10, IMC Chpt 16, IMC Chpt 17</v>
      </c>
      <c r="E83" s="66"/>
      <c r="F83" s="66"/>
    </row>
    <row r="84" spans="1:6" s="73" customFormat="1" x14ac:dyDescent="0.15">
      <c r="A84" s="66"/>
      <c r="B84" s="66"/>
      <c r="C84" s="71" t="s">
        <v>128</v>
      </c>
      <c r="D84" s="66" t="str">
        <f>VLOOKUP(B69,WklyJobs17,7)</f>
        <v>MMC Job 18, MMC Job 19, MMC Job 20</v>
      </c>
      <c r="E84" s="66"/>
      <c r="F84" s="66"/>
    </row>
    <row r="85" spans="1:6" s="73" customFormat="1" x14ac:dyDescent="0.15">
      <c r="C85" s="76"/>
      <c r="D85" s="77"/>
    </row>
    <row r="86" spans="1:6" s="40" customFormat="1" ht="12.75" x14ac:dyDescent="0.2">
      <c r="B86" s="40">
        <f>VLOOKUP(A87,Running65,4,0)</f>
        <v>6</v>
      </c>
      <c r="C86" s="82" t="str">
        <f>"Week "&amp;B86</f>
        <v>Week 6</v>
      </c>
      <c r="D86" s="41"/>
    </row>
    <row r="87" spans="1:6" s="73" customFormat="1" x14ac:dyDescent="0.15">
      <c r="A87" s="66">
        <f>A79+4</f>
        <v>37</v>
      </c>
      <c r="B87" s="66">
        <f>VLOOKUP(A87,Running80,2)</f>
        <v>25</v>
      </c>
      <c r="C87" s="68" t="str">
        <f>IF(ISNUMBER(B87),"Day "&amp;B87,"No School")</f>
        <v>Day 25</v>
      </c>
      <c r="D87" s="69">
        <f>VLOOKUP(A87,Running65,5)</f>
        <v>43374</v>
      </c>
      <c r="E87" s="70"/>
      <c r="F87" s="70"/>
    </row>
    <row r="88" spans="1:6" s="73" customFormat="1" x14ac:dyDescent="0.15">
      <c r="A88" s="66"/>
      <c r="B88" s="66"/>
      <c r="C88" s="71" t="s">
        <v>8</v>
      </c>
      <c r="D88" s="66" t="str">
        <f>IFERROR(VLOOKUP(A87,Course65,5,0),"")</f>
        <v>Manual Motor Controls</v>
      </c>
      <c r="E88" s="66"/>
      <c r="F88" s="66"/>
    </row>
    <row r="89" spans="1:6" s="73" customFormat="1" x14ac:dyDescent="0.15">
      <c r="A89" s="66"/>
      <c r="B89" s="66"/>
      <c r="C89" s="71" t="s">
        <v>9</v>
      </c>
      <c r="D89" s="66" t="str">
        <f>IFERROR(VLOOKUP(A87,Course65,6,0),"")</f>
        <v>Motor Nameplates</v>
      </c>
      <c r="E89" s="71" t="s">
        <v>11</v>
      </c>
      <c r="F89" s="72">
        <f>IFERROR(VLOOKUP(A87,Course65,8,0),"")</f>
        <v>1</v>
      </c>
    </row>
    <row r="90" spans="1:6" s="73" customFormat="1" x14ac:dyDescent="0.15">
      <c r="A90" s="66">
        <f>A87+1</f>
        <v>38</v>
      </c>
      <c r="B90" s="66">
        <f>VLOOKUP(A90,Running65,2)</f>
        <v>21</v>
      </c>
      <c r="C90" s="68" t="str">
        <f>IF(ISNUMBER(B90),"Day "&amp;B90,"No School")</f>
        <v>Day 21</v>
      </c>
      <c r="D90" s="69">
        <f>VLOOKUP(A90,Running65,5)</f>
        <v>43375</v>
      </c>
      <c r="E90" s="70"/>
      <c r="F90" s="70"/>
    </row>
    <row r="91" spans="1:6" s="73" customFormat="1" x14ac:dyDescent="0.15">
      <c r="A91" s="66"/>
      <c r="B91" s="66"/>
      <c r="C91" s="71" t="s">
        <v>8</v>
      </c>
      <c r="D91" s="66" t="str">
        <f>IFERROR(VLOOKUP(A90,Course65,5,0),"")</f>
        <v>Manual Motor Controls</v>
      </c>
      <c r="E91" s="66"/>
      <c r="F91" s="66"/>
    </row>
    <row r="92" spans="1:6" s="73" customFormat="1" x14ac:dyDescent="0.15">
      <c r="A92" s="66"/>
      <c r="B92" s="66"/>
      <c r="C92" s="71" t="s">
        <v>9</v>
      </c>
      <c r="D92" s="66" t="str">
        <f>IFERROR(VLOOKUP(A90,Course65,6,0),"")</f>
        <v>Forward/Reverse of a 1P Motor, Motor Nameplates</v>
      </c>
      <c r="E92" s="71" t="s">
        <v>11</v>
      </c>
      <c r="F92" s="72">
        <f>IFERROR(VLOOKUP(A90,Course65,8,0),"")</f>
        <v>1</v>
      </c>
    </row>
    <row r="93" spans="1:6" s="73" customFormat="1" x14ac:dyDescent="0.15">
      <c r="A93" s="66">
        <f>A90+1</f>
        <v>39</v>
      </c>
      <c r="B93" s="66">
        <f>VLOOKUP(A93,Running65,2)</f>
        <v>22</v>
      </c>
      <c r="C93" s="68" t="str">
        <f>IF(ISNUMBER(B93),"Day "&amp;B93,"No School")</f>
        <v>Day 22</v>
      </c>
      <c r="D93" s="69">
        <f>VLOOKUP(A93,Running65,5)</f>
        <v>43376</v>
      </c>
      <c r="E93" s="70"/>
      <c r="F93" s="70"/>
    </row>
    <row r="94" spans="1:6" s="73" customFormat="1" x14ac:dyDescent="0.15">
      <c r="A94" s="66"/>
      <c r="B94" s="66"/>
      <c r="C94" s="71" t="s">
        <v>8</v>
      </c>
      <c r="D94" s="66" t="str">
        <f>IFERROR(VLOOKUP(A93,Course65,5,0),"")</f>
        <v>Manual Motor Controls</v>
      </c>
      <c r="E94" s="66"/>
      <c r="F94" s="66"/>
    </row>
    <row r="95" spans="1:6" s="73" customFormat="1" x14ac:dyDescent="0.15">
      <c r="A95" s="66"/>
      <c r="B95" s="66"/>
      <c r="C95" s="71" t="s">
        <v>9</v>
      </c>
      <c r="D95" s="66" t="str">
        <f>IFERROR(VLOOKUP(A93,Course65,6,0),"")</f>
        <v>Forward/Reverse plus Jog of a 1P Motor</v>
      </c>
      <c r="E95" s="71" t="s">
        <v>11</v>
      </c>
      <c r="F95" s="72">
        <f>IFERROR(VLOOKUP(A93,Course65,8,0),"")</f>
        <v>1</v>
      </c>
    </row>
    <row r="96" spans="1:6" s="73" customFormat="1" x14ac:dyDescent="0.15">
      <c r="A96" s="66">
        <f>A93+1</f>
        <v>40</v>
      </c>
      <c r="B96" s="66">
        <f>VLOOKUP(A96,Running65,2)</f>
        <v>23</v>
      </c>
      <c r="C96" s="68" t="str">
        <f>IF(ISNUMBER(B96),"Day "&amp;B96,"No School")</f>
        <v>Day 23</v>
      </c>
      <c r="D96" s="69">
        <f>VLOOKUP(A96,Running65,5)</f>
        <v>43377</v>
      </c>
      <c r="E96" s="70"/>
      <c r="F96" s="70"/>
    </row>
    <row r="97" spans="1:6" s="73" customFormat="1" x14ac:dyDescent="0.15">
      <c r="A97" s="66"/>
      <c r="B97" s="66"/>
      <c r="C97" s="71" t="s">
        <v>8</v>
      </c>
      <c r="D97" s="66" t="str">
        <f>IFERROR(VLOOKUP(A96,Course65,5,0),"")</f>
        <v>Manual Motor Controls</v>
      </c>
      <c r="E97" s="66"/>
      <c r="F97" s="66"/>
    </row>
    <row r="98" spans="1:6" s="73" customFormat="1" x14ac:dyDescent="0.15">
      <c r="A98" s="66"/>
      <c r="B98" s="66"/>
      <c r="C98" s="71" t="s">
        <v>9</v>
      </c>
      <c r="D98" s="66" t="str">
        <f>IFERROR(VLOOKUP(A96,Course65,6,0),"")</f>
        <v>TEST: Motor Nameplate and Three Phase Motors</v>
      </c>
      <c r="E98" s="71" t="s">
        <v>11</v>
      </c>
      <c r="F98" s="72">
        <f>IFERROR(VLOOKUP(A96,Course65,8,0),"")</f>
        <v>1</v>
      </c>
    </row>
    <row r="99" spans="1:6" s="73" customFormat="1" x14ac:dyDescent="0.15">
      <c r="A99" s="66"/>
      <c r="B99" s="66"/>
      <c r="C99" s="68" t="s">
        <v>129</v>
      </c>
      <c r="D99" s="69" t="str">
        <f>C86</f>
        <v>Week 6</v>
      </c>
      <c r="E99" s="70"/>
      <c r="F99" s="70"/>
    </row>
    <row r="100" spans="1:6" s="73" customFormat="1" x14ac:dyDescent="0.15">
      <c r="A100" s="66"/>
      <c r="B100" s="66"/>
      <c r="C100" s="71" t="s">
        <v>10</v>
      </c>
      <c r="D100" s="66" t="str">
        <f>VLOOKUP(B86,WklyHmwk17,7)</f>
        <v>IMC Chpt 4, IMC Chpt 7, IMC Chpt 29</v>
      </c>
      <c r="E100" s="66"/>
      <c r="F100" s="66"/>
    </row>
    <row r="101" spans="1:6" s="73" customFormat="1" x14ac:dyDescent="0.15">
      <c r="A101" s="66"/>
      <c r="B101" s="66"/>
      <c r="C101" s="71" t="s">
        <v>128</v>
      </c>
      <c r="D101" s="66" t="str">
        <f>VLOOKUP(B86,WklyJobs17,7)</f>
        <v>MMC Job 21, MMC Job 22</v>
      </c>
      <c r="E101" s="66"/>
      <c r="F101" s="66"/>
    </row>
    <row r="102" spans="1:6" s="73" customFormat="1" x14ac:dyDescent="0.15">
      <c r="C102" s="76"/>
      <c r="D102" s="77"/>
    </row>
    <row r="103" spans="1:6" s="40" customFormat="1" ht="12.75" x14ac:dyDescent="0.2">
      <c r="B103" s="40">
        <f>VLOOKUP(A104,Running65,4,0)</f>
        <v>7</v>
      </c>
      <c r="C103" s="82" t="str">
        <f>"Week "&amp;B103</f>
        <v>Week 7</v>
      </c>
      <c r="D103" s="41"/>
    </row>
    <row r="104" spans="1:6" s="73" customFormat="1" x14ac:dyDescent="0.15">
      <c r="A104" s="66">
        <f>A96+4</f>
        <v>44</v>
      </c>
      <c r="B104" s="66">
        <f>VLOOKUP(A104,Running80,2)</f>
        <v>30</v>
      </c>
      <c r="C104" s="68" t="str">
        <f>IF(ISNUMBER(B104),"Day "&amp;B104,"No School")</f>
        <v>Day 30</v>
      </c>
      <c r="D104" s="69">
        <f>VLOOKUP(A104,Running65,5)</f>
        <v>43381</v>
      </c>
      <c r="E104" s="70"/>
      <c r="F104" s="70"/>
    </row>
    <row r="105" spans="1:6" s="73" customFormat="1" x14ac:dyDescent="0.15">
      <c r="A105" s="66"/>
      <c r="B105" s="66"/>
      <c r="C105" s="71" t="s">
        <v>8</v>
      </c>
      <c r="D105" s="66" t="str">
        <f>IFERROR(VLOOKUP(A104,Course65,5,0),"")</f>
        <v>Manual Motor Controls</v>
      </c>
      <c r="E105" s="66"/>
      <c r="F105" s="66"/>
    </row>
    <row r="106" spans="1:6" s="73" customFormat="1" x14ac:dyDescent="0.15">
      <c r="A106" s="66"/>
      <c r="B106" s="66"/>
      <c r="C106" s="71" t="s">
        <v>9</v>
      </c>
      <c r="D106" s="66" t="str">
        <f>IFERROR(VLOOKUP(A104,Course65,6,0),"")</f>
        <v>Three Phase Motor Basics</v>
      </c>
      <c r="E106" s="71" t="s">
        <v>11</v>
      </c>
      <c r="F106" s="72">
        <f>IFERROR(VLOOKUP(A104,Course65,8,0),"")</f>
        <v>1</v>
      </c>
    </row>
    <row r="107" spans="1:6" s="73" customFormat="1" x14ac:dyDescent="0.15">
      <c r="A107" s="66">
        <f>A104+1</f>
        <v>45</v>
      </c>
      <c r="B107" s="66">
        <f>VLOOKUP(A107,Running65,2)</f>
        <v>25</v>
      </c>
      <c r="C107" s="68" t="str">
        <f>IF(ISNUMBER(B107),"Day "&amp;B107,"No School")</f>
        <v>Day 25</v>
      </c>
      <c r="D107" s="69">
        <f>VLOOKUP(A107,Running65,5)</f>
        <v>43382</v>
      </c>
      <c r="E107" s="70"/>
      <c r="F107" s="70"/>
    </row>
    <row r="108" spans="1:6" s="73" customFormat="1" x14ac:dyDescent="0.15">
      <c r="A108" s="66"/>
      <c r="B108" s="66"/>
      <c r="C108" s="71" t="s">
        <v>8</v>
      </c>
      <c r="D108" s="66" t="str">
        <f>IFERROR(VLOOKUP(A107,Course65,5,0),"")</f>
        <v>Manual Motor Controls</v>
      </c>
      <c r="E108" s="66"/>
      <c r="F108" s="66"/>
    </row>
    <row r="109" spans="1:6" s="73" customFormat="1" x14ac:dyDescent="0.15">
      <c r="A109" s="66"/>
      <c r="B109" s="66"/>
      <c r="C109" s="71" t="s">
        <v>9</v>
      </c>
      <c r="D109" s="66" t="str">
        <f>IFERROR(VLOOKUP(A107,Course65,6,0),"")</f>
        <v>Stop/Start of a 3P Motor</v>
      </c>
      <c r="E109" s="71" t="s">
        <v>11</v>
      </c>
      <c r="F109" s="72">
        <f>IFERROR(VLOOKUP(A107,Course65,8,0),"")</f>
        <v>3</v>
      </c>
    </row>
    <row r="110" spans="1:6" s="73" customFormat="1" x14ac:dyDescent="0.15">
      <c r="A110" s="66">
        <f>A107+1</f>
        <v>46</v>
      </c>
      <c r="B110" s="66">
        <f>VLOOKUP(A110,Running65,2)</f>
        <v>26</v>
      </c>
      <c r="C110" s="68" t="str">
        <f>IF(ISNUMBER(B110),"Day "&amp;B110,"No School")</f>
        <v>Day 26</v>
      </c>
      <c r="D110" s="69">
        <f>VLOOKUP(A110,Running65,5)</f>
        <v>43383</v>
      </c>
      <c r="E110" s="70"/>
      <c r="F110" s="70"/>
    </row>
    <row r="111" spans="1:6" s="73" customFormat="1" x14ac:dyDescent="0.15">
      <c r="A111" s="66"/>
      <c r="B111" s="66"/>
      <c r="C111" s="71" t="s">
        <v>8</v>
      </c>
      <c r="D111" s="66" t="str">
        <f>IFERROR(VLOOKUP(A110,Course65,5,0),"")</f>
        <v>Manual Motor Controls</v>
      </c>
      <c r="E111" s="66"/>
      <c r="F111" s="66"/>
    </row>
    <row r="112" spans="1:6" s="73" customFormat="1" x14ac:dyDescent="0.15">
      <c r="A112" s="66"/>
      <c r="B112" s="66"/>
      <c r="C112" s="71" t="s">
        <v>9</v>
      </c>
      <c r="D112" s="66" t="str">
        <f>IFERROR(VLOOKUP(A110,Course65,6,0),"")</f>
        <v>Stop/Start w/Overload of a 3P Motor</v>
      </c>
      <c r="E112" s="71" t="s">
        <v>11</v>
      </c>
      <c r="F112" s="72">
        <f>IFERROR(VLOOKUP(A110,Course65,8,0),"")</f>
        <v>3</v>
      </c>
    </row>
    <row r="113" spans="1:6" s="73" customFormat="1" x14ac:dyDescent="0.15">
      <c r="A113" s="66">
        <f>A110+1</f>
        <v>47</v>
      </c>
      <c r="B113" s="66">
        <f>VLOOKUP(A113,Running65,2)</f>
        <v>27</v>
      </c>
      <c r="C113" s="68" t="str">
        <f>IF(ISNUMBER(B113),"Day "&amp;B113,"No School")</f>
        <v>Day 27</v>
      </c>
      <c r="D113" s="69">
        <f>VLOOKUP(A113,Running65,5)</f>
        <v>43384</v>
      </c>
      <c r="E113" s="70"/>
      <c r="F113" s="70"/>
    </row>
    <row r="114" spans="1:6" s="73" customFormat="1" x14ac:dyDescent="0.15">
      <c r="A114" s="66"/>
      <c r="B114" s="66"/>
      <c r="C114" s="71" t="s">
        <v>8</v>
      </c>
      <c r="D114" s="66" t="str">
        <f>IFERROR(VLOOKUP(A113,Course65,5,0),"")</f>
        <v>Manual Motor Controls</v>
      </c>
      <c r="E114" s="66"/>
      <c r="F114" s="66"/>
    </row>
    <row r="115" spans="1:6" s="73" customFormat="1" x14ac:dyDescent="0.15">
      <c r="A115" s="66"/>
      <c r="B115" s="66"/>
      <c r="C115" s="71" t="s">
        <v>9</v>
      </c>
      <c r="D115" s="66" t="str">
        <f>IFERROR(VLOOKUP(A113,Course65,6,0),"")</f>
        <v>TEST: Three Phase Motors and Motor Starters</v>
      </c>
      <c r="E115" s="71" t="s">
        <v>11</v>
      </c>
      <c r="F115" s="72">
        <f>IFERROR(VLOOKUP(A113,Course65,8,0),"")</f>
        <v>3</v>
      </c>
    </row>
    <row r="116" spans="1:6" s="73" customFormat="1" x14ac:dyDescent="0.15">
      <c r="A116" s="66"/>
      <c r="B116" s="66"/>
      <c r="C116" s="68" t="s">
        <v>129</v>
      </c>
      <c r="D116" s="69" t="str">
        <f>C103</f>
        <v>Week 7</v>
      </c>
      <c r="E116" s="70"/>
      <c r="F116" s="70"/>
    </row>
    <row r="117" spans="1:6" s="73" customFormat="1" x14ac:dyDescent="0.15">
      <c r="A117" s="66"/>
      <c r="B117" s="66"/>
      <c r="C117" s="71" t="s">
        <v>10</v>
      </c>
      <c r="D117" s="66" t="str">
        <f>VLOOKUP(B103,WklyHmwk17,7)</f>
        <v/>
      </c>
      <c r="E117" s="66"/>
      <c r="F117" s="66"/>
    </row>
    <row r="118" spans="1:6" s="73" customFormat="1" x14ac:dyDescent="0.15">
      <c r="A118" s="66"/>
      <c r="B118" s="66"/>
      <c r="C118" s="71" t="s">
        <v>128</v>
      </c>
      <c r="D118" s="66" t="str">
        <f>VLOOKUP(B103,WklyJobs17,7)</f>
        <v>MMC Job 23, MMC Job 24, MMC Job 25</v>
      </c>
      <c r="E118" s="66"/>
      <c r="F118" s="66"/>
    </row>
    <row r="119" spans="1:6" s="73" customFormat="1" x14ac:dyDescent="0.15">
      <c r="C119" s="76"/>
      <c r="D119" s="77"/>
    </row>
    <row r="120" spans="1:6" s="40" customFormat="1" ht="12.75" x14ac:dyDescent="0.2">
      <c r="B120" s="40">
        <f>VLOOKUP(A121,Running65,4,0)</f>
        <v>8</v>
      </c>
      <c r="C120" s="82" t="str">
        <f>"Week "&amp;B120</f>
        <v>Week 8</v>
      </c>
      <c r="D120" s="41"/>
    </row>
    <row r="121" spans="1:6" s="73" customFormat="1" x14ac:dyDescent="0.15">
      <c r="A121" s="66">
        <f>A113+4</f>
        <v>51</v>
      </c>
      <c r="B121" s="66">
        <f>VLOOKUP(A121,Running80,2)</f>
        <v>35</v>
      </c>
      <c r="C121" s="68" t="str">
        <f>IF(ISNUMBER(B121),"Day "&amp;B121,"No School")</f>
        <v>Day 35</v>
      </c>
      <c r="D121" s="69">
        <f>VLOOKUP(A121,Running65,5)</f>
        <v>43388</v>
      </c>
      <c r="E121" s="70"/>
      <c r="F121" s="70"/>
    </row>
    <row r="122" spans="1:6" s="73" customFormat="1" x14ac:dyDescent="0.15">
      <c r="A122" s="66"/>
      <c r="B122" s="66"/>
      <c r="C122" s="71" t="s">
        <v>8</v>
      </c>
      <c r="D122" s="66" t="str">
        <f>IFERROR(VLOOKUP(A121,Course65,5,0),"")</f>
        <v>Manual Motor Controls</v>
      </c>
      <c r="E122" s="66"/>
      <c r="F122" s="66"/>
    </row>
    <row r="123" spans="1:6" s="73" customFormat="1" x14ac:dyDescent="0.15">
      <c r="A123" s="66"/>
      <c r="B123" s="66"/>
      <c r="C123" s="71" t="s">
        <v>9</v>
      </c>
      <c r="D123" s="66" t="str">
        <f>IFERROR(VLOOKUP(A121,Course65,6,0),"")</f>
        <v>Motor Overloads</v>
      </c>
      <c r="E123" s="71" t="s">
        <v>11</v>
      </c>
      <c r="F123" s="72">
        <f>IFERROR(VLOOKUP(A121,Course65,8,0),"")</f>
        <v>3</v>
      </c>
    </row>
    <row r="124" spans="1:6" s="73" customFormat="1" x14ac:dyDescent="0.15">
      <c r="A124" s="66">
        <f>A121+1</f>
        <v>52</v>
      </c>
      <c r="B124" s="66">
        <f>VLOOKUP(A124,Running65,2)</f>
        <v>29</v>
      </c>
      <c r="C124" s="68" t="str">
        <f>IF(ISNUMBER(B124),"Day "&amp;B124,"No School")</f>
        <v>Day 29</v>
      </c>
      <c r="D124" s="69">
        <f>VLOOKUP(A124,Running65,5)</f>
        <v>43389</v>
      </c>
      <c r="E124" s="70"/>
      <c r="F124" s="70"/>
    </row>
    <row r="125" spans="1:6" s="73" customFormat="1" x14ac:dyDescent="0.15">
      <c r="A125" s="66"/>
      <c r="B125" s="66"/>
      <c r="C125" s="71" t="s">
        <v>8</v>
      </c>
      <c r="D125" s="66" t="str">
        <f>IFERROR(VLOOKUP(A124,Course65,5,0),"")</f>
        <v>Manual Motor Controls</v>
      </c>
      <c r="E125" s="66"/>
      <c r="F125" s="66"/>
    </row>
    <row r="126" spans="1:6" s="73" customFormat="1" x14ac:dyDescent="0.15">
      <c r="A126" s="66"/>
      <c r="B126" s="66"/>
      <c r="C126" s="71" t="s">
        <v>9</v>
      </c>
      <c r="D126" s="66" t="str">
        <f>IFERROR(VLOOKUP(A124,Course65,6,0),"")</f>
        <v>Forward/Reverse with Overload of a 3P Motor</v>
      </c>
      <c r="E126" s="71" t="s">
        <v>11</v>
      </c>
      <c r="F126" s="72">
        <f>IFERROR(VLOOKUP(A124,Course65,8,0),"")</f>
        <v>2</v>
      </c>
    </row>
    <row r="127" spans="1:6" s="73" customFormat="1" x14ac:dyDescent="0.15">
      <c r="A127" s="66">
        <f>A124+1</f>
        <v>53</v>
      </c>
      <c r="B127" s="66">
        <f>VLOOKUP(A127,Running65,2)</f>
        <v>30</v>
      </c>
      <c r="C127" s="68" t="str">
        <f>IF(ISNUMBER(B127),"Day "&amp;B127,"No School")</f>
        <v>Day 30</v>
      </c>
      <c r="D127" s="69">
        <f>VLOOKUP(A127,Running65,5)</f>
        <v>43390</v>
      </c>
      <c r="E127" s="70"/>
      <c r="F127" s="70"/>
    </row>
    <row r="128" spans="1:6" s="73" customFormat="1" x14ac:dyDescent="0.15">
      <c r="A128" s="66"/>
      <c r="B128" s="66"/>
      <c r="C128" s="71" t="s">
        <v>8</v>
      </c>
      <c r="D128" s="66" t="str">
        <f>IFERROR(VLOOKUP(A127,Course65,5,0),"")</f>
        <v>Manual Motor Controls</v>
      </c>
      <c r="E128" s="66"/>
      <c r="F128" s="66"/>
    </row>
    <row r="129" spans="1:6" s="73" customFormat="1" x14ac:dyDescent="0.15">
      <c r="A129" s="66"/>
      <c r="B129" s="66"/>
      <c r="C129" s="71" t="s">
        <v>9</v>
      </c>
      <c r="D129" s="66" t="str">
        <f>IFERROR(VLOOKUP(A127,Course65,6,0),"")</f>
        <v>Forward/Reverse/Jog with Overload of a 3P Motor</v>
      </c>
      <c r="E129" s="71" t="s">
        <v>11</v>
      </c>
      <c r="F129" s="72">
        <f>IFERROR(VLOOKUP(A127,Course65,8,0),"")</f>
        <v>3</v>
      </c>
    </row>
    <row r="130" spans="1:6" s="73" customFormat="1" x14ac:dyDescent="0.15">
      <c r="A130" s="66">
        <f>A127+1</f>
        <v>54</v>
      </c>
      <c r="B130" s="66">
        <f>VLOOKUP(A130,Running65,2)</f>
        <v>31</v>
      </c>
      <c r="C130" s="68" t="str">
        <f>IF(ISNUMBER(B130),"Day "&amp;B130,"No School")</f>
        <v>Day 31</v>
      </c>
      <c r="D130" s="69">
        <f>VLOOKUP(A130,Running65,5)</f>
        <v>43391</v>
      </c>
      <c r="E130" s="70"/>
      <c r="F130" s="70"/>
    </row>
    <row r="131" spans="1:6" s="73" customFormat="1" x14ac:dyDescent="0.15">
      <c r="A131" s="66"/>
      <c r="B131" s="66"/>
      <c r="C131" s="71" t="s">
        <v>8</v>
      </c>
      <c r="D131" s="66" t="str">
        <f>IFERROR(VLOOKUP(A130,Course65,5,0),"")</f>
        <v>Manual Motor Controls</v>
      </c>
      <c r="E131" s="66"/>
      <c r="F131" s="66"/>
    </row>
    <row r="132" spans="1:6" s="73" customFormat="1" x14ac:dyDescent="0.15">
      <c r="A132" s="66"/>
      <c r="B132" s="66"/>
      <c r="C132" s="71" t="s">
        <v>9</v>
      </c>
      <c r="D132" s="66" t="str">
        <f>IFERROR(VLOOKUP(A130,Course65,6,0),"")</f>
        <v>MID-TERM: Manual Motor Controls</v>
      </c>
      <c r="E132" s="71" t="s">
        <v>11</v>
      </c>
      <c r="F132" s="72">
        <f>IFERROR(VLOOKUP(A130,Course65,8,0),"")</f>
        <v>1</v>
      </c>
    </row>
    <row r="133" spans="1:6" s="73" customFormat="1" x14ac:dyDescent="0.15">
      <c r="A133" s="66"/>
      <c r="B133" s="66"/>
      <c r="C133" s="68" t="s">
        <v>129</v>
      </c>
      <c r="D133" s="69" t="str">
        <f>C120</f>
        <v>Week 8</v>
      </c>
      <c r="E133" s="70"/>
      <c r="F133" s="70"/>
    </row>
    <row r="134" spans="1:6" s="73" customFormat="1" x14ac:dyDescent="0.15">
      <c r="A134" s="66"/>
      <c r="B134" s="66"/>
      <c r="C134" s="71" t="s">
        <v>10</v>
      </c>
      <c r="D134" s="66" t="str">
        <f>VLOOKUP(B120,WklyHmwk17,7)</f>
        <v>HOP Chpt 1</v>
      </c>
      <c r="E134" s="66"/>
      <c r="F134" s="66"/>
    </row>
    <row r="135" spans="1:6" s="73" customFormat="1" x14ac:dyDescent="0.15">
      <c r="A135" s="66"/>
      <c r="B135" s="66"/>
      <c r="C135" s="71" t="s">
        <v>128</v>
      </c>
      <c r="D135" s="66" t="str">
        <f>VLOOKUP(B120,WklyJobs17,7)</f>
        <v>MMC Job 26, MMC Job 27</v>
      </c>
      <c r="E135" s="66"/>
      <c r="F135" s="66"/>
    </row>
    <row r="136" spans="1:6" s="73" customFormat="1" x14ac:dyDescent="0.15">
      <c r="C136" s="76"/>
    </row>
    <row r="137" spans="1:6" s="40" customFormat="1" ht="12.75" x14ac:dyDescent="0.2">
      <c r="B137" s="40">
        <f>VLOOKUP(A138,Running65,4,0)</f>
        <v>9</v>
      </c>
      <c r="C137" s="82" t="str">
        <f>"Week "&amp;B137</f>
        <v>Week 9</v>
      </c>
      <c r="D137" s="41"/>
    </row>
    <row r="138" spans="1:6" s="73" customFormat="1" x14ac:dyDescent="0.15">
      <c r="A138" s="66">
        <f>A130+4</f>
        <v>58</v>
      </c>
      <c r="B138" s="66">
        <f>VLOOKUP(A138,Running80,2)</f>
        <v>40</v>
      </c>
      <c r="C138" s="68" t="str">
        <f>IF(ISNUMBER(B138),"Day "&amp;B138,"No School")</f>
        <v>Day 40</v>
      </c>
      <c r="D138" s="69">
        <f>VLOOKUP(A138,Running65,5)</f>
        <v>43395</v>
      </c>
      <c r="E138" s="70"/>
      <c r="F138" s="70"/>
    </row>
    <row r="139" spans="1:6" s="73" customFormat="1" x14ac:dyDescent="0.15">
      <c r="A139" s="66"/>
      <c r="B139" s="66"/>
      <c r="C139" s="71" t="s">
        <v>8</v>
      </c>
      <c r="D139" s="66" t="str">
        <f>IFERROR(VLOOKUP(A138,Course65,5,0),"")</f>
        <v>Intro to PLC</v>
      </c>
      <c r="E139" s="66"/>
      <c r="F139" s="66"/>
    </row>
    <row r="140" spans="1:6" s="73" customFormat="1" x14ac:dyDescent="0.15">
      <c r="A140" s="66"/>
      <c r="B140" s="66"/>
      <c r="C140" s="71" t="s">
        <v>9</v>
      </c>
      <c r="D140" s="66" t="str">
        <f>IFERROR(VLOOKUP(A138,Course65,6,0),"")</f>
        <v>Intro to PLCs</v>
      </c>
      <c r="E140" s="71" t="s">
        <v>11</v>
      </c>
      <c r="F140" s="72">
        <f>IFERROR(VLOOKUP(A138,Course65,8,0),"")</f>
        <v>2</v>
      </c>
    </row>
    <row r="141" spans="1:6" s="73" customFormat="1" x14ac:dyDescent="0.15">
      <c r="A141" s="66">
        <f>A138+1</f>
        <v>59</v>
      </c>
      <c r="B141" s="66">
        <f>VLOOKUP(A141,Running65,2)</f>
        <v>33</v>
      </c>
      <c r="C141" s="68" t="str">
        <f>IF(ISNUMBER(B141),"Day "&amp;B141,"No School")</f>
        <v>Day 33</v>
      </c>
      <c r="D141" s="69">
        <f>VLOOKUP(A141,Running65,5)</f>
        <v>43396</v>
      </c>
      <c r="E141" s="70"/>
      <c r="F141" s="70"/>
    </row>
    <row r="142" spans="1:6" s="73" customFormat="1" x14ac:dyDescent="0.15">
      <c r="A142" s="66"/>
      <c r="B142" s="66"/>
      <c r="C142" s="71" t="s">
        <v>8</v>
      </c>
      <c r="D142" s="66" t="str">
        <f>IFERROR(VLOOKUP(A141,Course65,5,0),"")</f>
        <v>Intro to PLC</v>
      </c>
      <c r="E142" s="66"/>
      <c r="F142" s="66"/>
    </row>
    <row r="143" spans="1:6" s="73" customFormat="1" x14ac:dyDescent="0.15">
      <c r="A143" s="66"/>
      <c r="B143" s="66"/>
      <c r="C143" s="71" t="s">
        <v>9</v>
      </c>
      <c r="D143" s="66" t="str">
        <f>IFERROR(VLOOKUP(A141,Course65,6,0),"")</f>
        <v>PLC Components and Scan Cycle</v>
      </c>
      <c r="E143" s="71" t="s">
        <v>11</v>
      </c>
      <c r="F143" s="72">
        <f>IFERROR(VLOOKUP(A141,Course65,8,0),"")</f>
        <v>2</v>
      </c>
    </row>
    <row r="144" spans="1:6" s="73" customFormat="1" x14ac:dyDescent="0.15">
      <c r="A144" s="66">
        <f>A141+1</f>
        <v>60</v>
      </c>
      <c r="B144" s="66">
        <f>VLOOKUP(A144,Running65,2)</f>
        <v>34</v>
      </c>
      <c r="C144" s="68" t="str">
        <f>IF(ISNUMBER(B144),"Day "&amp;B144,"No School")</f>
        <v>Day 34</v>
      </c>
      <c r="D144" s="69">
        <f>VLOOKUP(A144,Running65,5)</f>
        <v>43397</v>
      </c>
      <c r="E144" s="70"/>
      <c r="F144" s="70"/>
    </row>
    <row r="145" spans="1:6" s="73" customFormat="1" x14ac:dyDescent="0.15">
      <c r="A145" s="66"/>
      <c r="B145" s="66"/>
      <c r="C145" s="71" t="s">
        <v>8</v>
      </c>
      <c r="D145" s="66" t="str">
        <f>IFERROR(VLOOKUP(A144,Course65,5,0),"")</f>
        <v>Intro to PLC</v>
      </c>
      <c r="E145" s="66"/>
      <c r="F145" s="66"/>
    </row>
    <row r="146" spans="1:6" s="73" customFormat="1" x14ac:dyDescent="0.15">
      <c r="A146" s="66"/>
      <c r="B146" s="66"/>
      <c r="C146" s="71" t="s">
        <v>9</v>
      </c>
      <c r="D146" s="66" t="str">
        <f>IFERROR(VLOOKUP(A144,Course65,6,0),"")</f>
        <v>Input and Output Tables, Labels and Descriptions</v>
      </c>
      <c r="E146" s="71" t="s">
        <v>11</v>
      </c>
      <c r="F146" s="72">
        <f>IFERROR(VLOOKUP(A144,Course65,8,0),"")</f>
        <v>2</v>
      </c>
    </row>
    <row r="147" spans="1:6" s="73" customFormat="1" x14ac:dyDescent="0.15">
      <c r="A147" s="66">
        <f>A144+1</f>
        <v>61</v>
      </c>
      <c r="B147" s="66">
        <f>VLOOKUP(A147,Running65,2)</f>
        <v>35</v>
      </c>
      <c r="C147" s="68" t="str">
        <f>IF(ISNUMBER(B147),"Day "&amp;B147,"No School")</f>
        <v>Day 35</v>
      </c>
      <c r="D147" s="69">
        <f>VLOOKUP(A147,Running65,5)</f>
        <v>43398</v>
      </c>
      <c r="E147" s="70"/>
      <c r="F147" s="70"/>
    </row>
    <row r="148" spans="1:6" s="73" customFormat="1" x14ac:dyDescent="0.15">
      <c r="A148" s="66"/>
      <c r="B148" s="66"/>
      <c r="C148" s="71" t="s">
        <v>8</v>
      </c>
      <c r="D148" s="66" t="str">
        <f>IFERROR(VLOOKUP(A147,Course65,5,0),"")</f>
        <v>Intro to PLC</v>
      </c>
      <c r="E148" s="66"/>
      <c r="F148" s="66"/>
    </row>
    <row r="149" spans="1:6" s="73" customFormat="1" x14ac:dyDescent="0.15">
      <c r="A149" s="66"/>
      <c r="B149" s="66"/>
      <c r="C149" s="71" t="s">
        <v>9</v>
      </c>
      <c r="D149" s="66" t="str">
        <f>IFERROR(VLOOKUP(A147,Course65,6,0),"")</f>
        <v>TEST: PLC Basics</v>
      </c>
      <c r="E149" s="71" t="s">
        <v>11</v>
      </c>
      <c r="F149" s="72">
        <f>IFERROR(VLOOKUP(A147,Course65,8,0),"")</f>
        <v>2</v>
      </c>
    </row>
    <row r="150" spans="1:6" s="73" customFormat="1" x14ac:dyDescent="0.15">
      <c r="A150" s="66"/>
      <c r="B150" s="66"/>
      <c r="C150" s="68" t="s">
        <v>129</v>
      </c>
      <c r="D150" s="69" t="str">
        <f>C137</f>
        <v>Week 9</v>
      </c>
      <c r="E150" s="70"/>
      <c r="F150" s="70"/>
    </row>
    <row r="151" spans="1:6" s="73" customFormat="1" x14ac:dyDescent="0.15">
      <c r="A151" s="66"/>
      <c r="B151" s="66"/>
      <c r="C151" s="71" t="s">
        <v>10</v>
      </c>
      <c r="D151" s="66" t="str">
        <f>VLOOKUP(B137,WklyHmwk17,7)</f>
        <v/>
      </c>
      <c r="E151" s="66"/>
      <c r="F151" s="66"/>
    </row>
    <row r="152" spans="1:6" s="73" customFormat="1" x14ac:dyDescent="0.15">
      <c r="A152" s="66"/>
      <c r="B152" s="66"/>
      <c r="C152" s="71" t="s">
        <v>128</v>
      </c>
      <c r="D152" s="66" t="str">
        <f>VLOOKUP(B137,WklyJobs17,7)</f>
        <v>I2P Job 01, I2P Job 02, I2P Job 03, I2P Job 04</v>
      </c>
      <c r="E152" s="66"/>
      <c r="F152" s="66"/>
    </row>
    <row r="153" spans="1:6" s="73" customFormat="1" x14ac:dyDescent="0.15">
      <c r="C153" s="78"/>
      <c r="D153" s="77"/>
    </row>
    <row r="154" spans="1:6" s="40" customFormat="1" ht="12.75" x14ac:dyDescent="0.2">
      <c r="B154" s="40">
        <f>VLOOKUP(A155,Running65,4,0)</f>
        <v>10</v>
      </c>
      <c r="C154" s="82" t="str">
        <f>"Week "&amp;B154</f>
        <v>Week 10</v>
      </c>
      <c r="D154" s="41"/>
    </row>
    <row r="155" spans="1:6" s="73" customFormat="1" x14ac:dyDescent="0.15">
      <c r="A155" s="66">
        <f>A147+4</f>
        <v>65</v>
      </c>
      <c r="B155" s="66">
        <f>VLOOKUP(A155,Running80,2)</f>
        <v>45</v>
      </c>
      <c r="C155" s="68" t="str">
        <f>IF(ISNUMBER(B155),"Day "&amp;B155,"No School")</f>
        <v>Day 45</v>
      </c>
      <c r="D155" s="69">
        <f>VLOOKUP(A155,Running65,5)</f>
        <v>43402</v>
      </c>
      <c r="E155" s="70"/>
      <c r="F155" s="70"/>
    </row>
    <row r="156" spans="1:6" s="73" customFormat="1" x14ac:dyDescent="0.15">
      <c r="A156" s="66"/>
      <c r="B156" s="66"/>
      <c r="C156" s="71" t="s">
        <v>8</v>
      </c>
      <c r="D156" s="66" t="str">
        <f>IFERROR(VLOOKUP(A155,Course65,5,0),"")</f>
        <v>Intro to PLC</v>
      </c>
      <c r="E156" s="66"/>
      <c r="F156" s="66"/>
    </row>
    <row r="157" spans="1:6" s="73" customFormat="1" x14ac:dyDescent="0.15">
      <c r="A157" s="66"/>
      <c r="B157" s="66"/>
      <c r="C157" s="71" t="s">
        <v>9</v>
      </c>
      <c r="D157" s="66" t="str">
        <f>IFERROR(VLOOKUP(A155,Course65,6,0),"")</f>
        <v>Internal Tables</v>
      </c>
      <c r="E157" s="71" t="s">
        <v>11</v>
      </c>
      <c r="F157" s="72">
        <f>IFERROR(VLOOKUP(A155,Course65,8,0),"")</f>
        <v>2</v>
      </c>
    </row>
    <row r="158" spans="1:6" s="73" customFormat="1" x14ac:dyDescent="0.15">
      <c r="A158" s="66">
        <f>A155+1</f>
        <v>66</v>
      </c>
      <c r="B158" s="66">
        <f>VLOOKUP(A158,Running65,2)</f>
        <v>37</v>
      </c>
      <c r="C158" s="68" t="str">
        <f>IF(ISNUMBER(B158),"Day "&amp;B158,"No School")</f>
        <v>Day 37</v>
      </c>
      <c r="D158" s="69">
        <f>VLOOKUP(A158,Running65,5)</f>
        <v>43403</v>
      </c>
      <c r="E158" s="70"/>
      <c r="F158" s="70"/>
    </row>
    <row r="159" spans="1:6" s="73" customFormat="1" x14ac:dyDescent="0.15">
      <c r="A159" s="66"/>
      <c r="B159" s="66"/>
      <c r="C159" s="71" t="s">
        <v>8</v>
      </c>
      <c r="D159" s="66" t="str">
        <f>IFERROR(VLOOKUP(A158,Course65,5,0),"")</f>
        <v>Intro to PLC</v>
      </c>
      <c r="E159" s="66"/>
      <c r="F159" s="66"/>
    </row>
    <row r="160" spans="1:6" s="73" customFormat="1" x14ac:dyDescent="0.15">
      <c r="A160" s="66"/>
      <c r="B160" s="66"/>
      <c r="C160" s="71" t="s">
        <v>9</v>
      </c>
      <c r="D160" s="66" t="str">
        <f>IFERROR(VLOOKUP(A158,Course65,6,0),"")</f>
        <v>Number Systems</v>
      </c>
      <c r="E160" s="71" t="s">
        <v>11</v>
      </c>
      <c r="F160" s="72">
        <f>IFERROR(VLOOKUP(A158,Course65,8,0),"")</f>
        <v>2</v>
      </c>
    </row>
    <row r="161" spans="1:6" s="73" customFormat="1" x14ac:dyDescent="0.15">
      <c r="A161" s="66">
        <f>A158+1</f>
        <v>67</v>
      </c>
      <c r="B161" s="66">
        <f>VLOOKUP(A161,Running65,2)</f>
        <v>38</v>
      </c>
      <c r="C161" s="68" t="str">
        <f>IF(ISNUMBER(B161),"Day "&amp;B161,"No School")</f>
        <v>Day 38</v>
      </c>
      <c r="D161" s="69">
        <f>VLOOKUP(A161,Running65,5)</f>
        <v>43404</v>
      </c>
      <c r="E161" s="70"/>
      <c r="F161" s="70"/>
    </row>
    <row r="162" spans="1:6" s="73" customFormat="1" x14ac:dyDescent="0.15">
      <c r="A162" s="66"/>
      <c r="B162" s="66"/>
      <c r="C162" s="71" t="s">
        <v>8</v>
      </c>
      <c r="D162" s="66" t="str">
        <f>IFERROR(VLOOKUP(A161,Course65,5,0),"")</f>
        <v>Intro to PLC</v>
      </c>
      <c r="E162" s="66"/>
      <c r="F162" s="66"/>
    </row>
    <row r="163" spans="1:6" s="73" customFormat="1" x14ac:dyDescent="0.15">
      <c r="A163" s="66"/>
      <c r="B163" s="66"/>
      <c r="C163" s="71" t="s">
        <v>9</v>
      </c>
      <c r="D163" s="66" t="str">
        <f>IFERROR(VLOOKUP(A161,Course65,6,0),"")</f>
        <v>Numberic Conversion</v>
      </c>
      <c r="E163" s="71" t="s">
        <v>11</v>
      </c>
      <c r="F163" s="72">
        <f>IFERROR(VLOOKUP(A161,Course65,8,0),"")</f>
        <v>2</v>
      </c>
    </row>
    <row r="164" spans="1:6" s="73" customFormat="1" x14ac:dyDescent="0.15">
      <c r="A164" s="66">
        <f>A161+1</f>
        <v>68</v>
      </c>
      <c r="B164" s="66">
        <f>VLOOKUP(A164,Running65,2)</f>
        <v>39</v>
      </c>
      <c r="C164" s="68" t="str">
        <f>IF(ISNUMBER(B164),"Day "&amp;B164,"No School")</f>
        <v>Day 39</v>
      </c>
      <c r="D164" s="69">
        <f>VLOOKUP(A164,Running65,5)</f>
        <v>43405</v>
      </c>
      <c r="E164" s="70"/>
      <c r="F164" s="70"/>
    </row>
    <row r="165" spans="1:6" s="73" customFormat="1" x14ac:dyDescent="0.15">
      <c r="A165" s="66"/>
      <c r="B165" s="66"/>
      <c r="C165" s="71" t="s">
        <v>8</v>
      </c>
      <c r="D165" s="66" t="str">
        <f>IFERROR(VLOOKUP(A164,Course65,5,0),"")</f>
        <v>Intro to PLC</v>
      </c>
      <c r="E165" s="66"/>
      <c r="F165" s="66"/>
    </row>
    <row r="166" spans="1:6" s="73" customFormat="1" x14ac:dyDescent="0.15">
      <c r="A166" s="66"/>
      <c r="B166" s="66"/>
      <c r="C166" s="71" t="s">
        <v>9</v>
      </c>
      <c r="D166" s="66" t="str">
        <f>IFERROR(VLOOKUP(A164,Course65,6,0),"")</f>
        <v>TEST: Numbers and Number Conversion</v>
      </c>
      <c r="E166" s="71" t="s">
        <v>11</v>
      </c>
      <c r="F166" s="72">
        <f>IFERROR(VLOOKUP(A164,Course65,8,0),"")</f>
        <v>4</v>
      </c>
    </row>
    <row r="167" spans="1:6" s="73" customFormat="1" x14ac:dyDescent="0.15">
      <c r="A167" s="66"/>
      <c r="B167" s="66"/>
      <c r="C167" s="68" t="s">
        <v>129</v>
      </c>
      <c r="D167" s="69" t="str">
        <f>C154</f>
        <v>Week 10</v>
      </c>
      <c r="E167" s="70"/>
      <c r="F167" s="70"/>
    </row>
    <row r="168" spans="1:6" s="73" customFormat="1" x14ac:dyDescent="0.15">
      <c r="A168" s="66"/>
      <c r="B168" s="66"/>
      <c r="C168" s="71" t="s">
        <v>10</v>
      </c>
      <c r="D168" s="66" t="str">
        <f>VLOOKUP(B154,WklyHmwk17,7)</f>
        <v>HOP Chpt 2</v>
      </c>
      <c r="E168" s="66"/>
      <c r="F168" s="66"/>
    </row>
    <row r="169" spans="1:6" s="73" customFormat="1" x14ac:dyDescent="0.15">
      <c r="A169" s="66"/>
      <c r="B169" s="66"/>
      <c r="C169" s="71" t="s">
        <v>128</v>
      </c>
      <c r="D169" s="66" t="str">
        <f>VLOOKUP(B154,WklyJobs17,7)</f>
        <v>I2P Job 05, I2P Job 06, I2P Job 07</v>
      </c>
      <c r="E169" s="66"/>
      <c r="F169" s="66"/>
    </row>
    <row r="170" spans="1:6" s="73" customFormat="1" x14ac:dyDescent="0.15">
      <c r="C170" s="79"/>
      <c r="D170" s="80"/>
    </row>
    <row r="171" spans="1:6" s="40" customFormat="1" ht="12.75" x14ac:dyDescent="0.2">
      <c r="B171" s="40">
        <f>VLOOKUP(A172,Running65,4,0)</f>
        <v>11</v>
      </c>
      <c r="C171" s="82" t="str">
        <f>"Week "&amp;B171</f>
        <v>Week 11</v>
      </c>
      <c r="D171" s="41"/>
    </row>
    <row r="172" spans="1:6" s="73" customFormat="1" x14ac:dyDescent="0.15">
      <c r="A172" s="66">
        <f>A164+4</f>
        <v>72</v>
      </c>
      <c r="B172" s="66">
        <f>VLOOKUP(A172,Running80,2)</f>
        <v>50</v>
      </c>
      <c r="C172" s="68" t="str">
        <f>IF(ISNUMBER(B172),"Day "&amp;B172,"No School")</f>
        <v>Day 50</v>
      </c>
      <c r="D172" s="69">
        <f>VLOOKUP(A172,Running65,5)</f>
        <v>43409</v>
      </c>
      <c r="E172" s="70"/>
      <c r="F172" s="70"/>
    </row>
    <row r="173" spans="1:6" s="73" customFormat="1" x14ac:dyDescent="0.15">
      <c r="A173" s="66"/>
      <c r="B173" s="66"/>
      <c r="C173" s="71" t="s">
        <v>8</v>
      </c>
      <c r="D173" s="66" t="str">
        <f>IFERROR(VLOOKUP(A172,Course65,5,0),"")</f>
        <v>Intro to PLC</v>
      </c>
      <c r="E173" s="66"/>
      <c r="F173" s="66"/>
    </row>
    <row r="174" spans="1:6" s="73" customFormat="1" x14ac:dyDescent="0.15">
      <c r="A174" s="66"/>
      <c r="B174" s="66"/>
      <c r="C174" s="71" t="s">
        <v>9</v>
      </c>
      <c r="D174" s="66" t="str">
        <f>IFERROR(VLOOKUP(A172,Course65,6,0),"")</f>
        <v>Binary Number System</v>
      </c>
      <c r="E174" s="71" t="s">
        <v>11</v>
      </c>
      <c r="F174" s="72">
        <f>IFERROR(VLOOKUP(A172,Course65,8,0),"")</f>
        <v>4</v>
      </c>
    </row>
    <row r="175" spans="1:6" s="73" customFormat="1" x14ac:dyDescent="0.15">
      <c r="A175" s="66">
        <f>A172+1</f>
        <v>73</v>
      </c>
      <c r="B175" s="66">
        <f>VLOOKUP(A175,Running65,2)</f>
        <v>41</v>
      </c>
      <c r="C175" s="68" t="str">
        <f>IF(ISNUMBER(B175),"Day "&amp;B175,"No School")</f>
        <v>Day 41</v>
      </c>
      <c r="D175" s="69">
        <f>VLOOKUP(A175,Running65,5)</f>
        <v>43410</v>
      </c>
      <c r="E175" s="70"/>
      <c r="F175" s="70"/>
    </row>
    <row r="176" spans="1:6" s="73" customFormat="1" x14ac:dyDescent="0.15">
      <c r="A176" s="66"/>
      <c r="B176" s="66"/>
      <c r="C176" s="71" t="s">
        <v>8</v>
      </c>
      <c r="D176" s="66" t="str">
        <f>IFERROR(VLOOKUP(A175,Course65,5,0),"")</f>
        <v>Intro to PLC</v>
      </c>
      <c r="E176" s="66"/>
      <c r="F176" s="66"/>
    </row>
    <row r="177" spans="1:6" s="73" customFormat="1" x14ac:dyDescent="0.15">
      <c r="A177" s="66"/>
      <c r="B177" s="66"/>
      <c r="C177" s="71" t="s">
        <v>9</v>
      </c>
      <c r="D177" s="66" t="str">
        <f>IFERROR(VLOOKUP(A175,Course65,6,0),"")</f>
        <v>Ladder Logic Motor Control</v>
      </c>
      <c r="E177" s="71" t="s">
        <v>11</v>
      </c>
      <c r="F177" s="72">
        <f>IFERROR(VLOOKUP(A175,Course65,8,0),"")</f>
        <v>4</v>
      </c>
    </row>
    <row r="178" spans="1:6" s="73" customFormat="1" x14ac:dyDescent="0.15">
      <c r="A178" s="66">
        <f>A175+1</f>
        <v>74</v>
      </c>
      <c r="B178" s="66">
        <f>VLOOKUP(A178,Running65,2)</f>
        <v>42</v>
      </c>
      <c r="C178" s="68" t="str">
        <f>IF(ISNUMBER(B178),"Day "&amp;B178,"No School")</f>
        <v>Day 42</v>
      </c>
      <c r="D178" s="69">
        <f>VLOOKUP(A178,Running65,5)</f>
        <v>43411</v>
      </c>
      <c r="E178" s="70"/>
      <c r="F178" s="70"/>
    </row>
    <row r="179" spans="1:6" s="73" customFormat="1" x14ac:dyDescent="0.15">
      <c r="A179" s="66"/>
      <c r="B179" s="66"/>
      <c r="C179" s="71" t="s">
        <v>8</v>
      </c>
      <c r="D179" s="66" t="str">
        <f>IFERROR(VLOOKUP(A178,Course65,5,0),"")</f>
        <v>Intro to PLC</v>
      </c>
      <c r="E179" s="66"/>
      <c r="F179" s="66"/>
    </row>
    <row r="180" spans="1:6" s="73" customFormat="1" x14ac:dyDescent="0.15">
      <c r="A180" s="66"/>
      <c r="B180" s="66"/>
      <c r="C180" s="71" t="s">
        <v>9</v>
      </c>
      <c r="D180" s="66" t="str">
        <f>IFERROR(VLOOKUP(A178,Course65,6,0),"")</f>
        <v>Basic Motor Control</v>
      </c>
      <c r="E180" s="71" t="s">
        <v>11</v>
      </c>
      <c r="F180" s="72">
        <f>IFERROR(VLOOKUP(A178,Course65,8,0),"")</f>
        <v>4</v>
      </c>
    </row>
    <row r="181" spans="1:6" s="73" customFormat="1" x14ac:dyDescent="0.15">
      <c r="A181" s="66">
        <f>A178+1</f>
        <v>75</v>
      </c>
      <c r="B181" s="66">
        <f>VLOOKUP(A181,Running65,2)</f>
        <v>43</v>
      </c>
      <c r="C181" s="68" t="str">
        <f>IF(ISNUMBER(B181),"Day "&amp;B181,"No School")</f>
        <v>Day 43</v>
      </c>
      <c r="D181" s="69">
        <f>VLOOKUP(A181,Running65,5)</f>
        <v>43412</v>
      </c>
      <c r="E181" s="70"/>
      <c r="F181" s="70"/>
    </row>
    <row r="182" spans="1:6" s="73" customFormat="1" x14ac:dyDescent="0.15">
      <c r="A182" s="66"/>
      <c r="B182" s="66"/>
      <c r="C182" s="71" t="s">
        <v>8</v>
      </c>
      <c r="D182" s="66" t="str">
        <f>IFERROR(VLOOKUP(A181,Course65,5,0),"")</f>
        <v>Intro to PLC</v>
      </c>
      <c r="E182" s="66"/>
      <c r="F182" s="66"/>
    </row>
    <row r="183" spans="1:6" s="73" customFormat="1" x14ac:dyDescent="0.15">
      <c r="A183" s="66"/>
      <c r="B183" s="66"/>
      <c r="C183" s="71" t="s">
        <v>9</v>
      </c>
      <c r="D183" s="66" t="str">
        <f>IFERROR(VLOOKUP(A181,Course65,6,0),"")</f>
        <v>TEST: Number Conversion and PLC Basics</v>
      </c>
      <c r="E183" s="71" t="s">
        <v>11</v>
      </c>
      <c r="F183" s="72">
        <f>IFERROR(VLOOKUP(A181,Course65,8,0),"")</f>
        <v>4</v>
      </c>
    </row>
    <row r="184" spans="1:6" s="73" customFormat="1" x14ac:dyDescent="0.15">
      <c r="A184" s="66"/>
      <c r="B184" s="66"/>
      <c r="C184" s="68" t="s">
        <v>129</v>
      </c>
      <c r="D184" s="69" t="str">
        <f>C171</f>
        <v>Week 11</v>
      </c>
      <c r="E184" s="70"/>
      <c r="F184" s="70"/>
    </row>
    <row r="185" spans="1:6" s="73" customFormat="1" x14ac:dyDescent="0.15">
      <c r="A185" s="66"/>
      <c r="B185" s="66"/>
      <c r="C185" s="71" t="s">
        <v>10</v>
      </c>
      <c r="D185" s="66" t="str">
        <f>VLOOKUP(B171,WklyHmwk17,7)</f>
        <v/>
      </c>
      <c r="E185" s="66"/>
      <c r="F185" s="66"/>
    </row>
    <row r="186" spans="1:6" s="73" customFormat="1" x14ac:dyDescent="0.15">
      <c r="A186" s="66"/>
      <c r="B186" s="66"/>
      <c r="C186" s="71" t="s">
        <v>128</v>
      </c>
      <c r="D186" s="66" t="str">
        <f>VLOOKUP(B171,WklyJobs17,7)</f>
        <v>I2P Job 08, I2P Job 09, I2P Job 10</v>
      </c>
      <c r="E186" s="66"/>
      <c r="F186" s="66"/>
    </row>
    <row r="187" spans="1:6" s="73" customFormat="1" x14ac:dyDescent="0.15">
      <c r="C187" s="79"/>
      <c r="D187" s="80"/>
    </row>
    <row r="188" spans="1:6" s="40" customFormat="1" ht="12.75" x14ac:dyDescent="0.2">
      <c r="B188" s="40">
        <f>VLOOKUP(A189,Running65,4,0)</f>
        <v>12</v>
      </c>
      <c r="C188" s="82" t="str">
        <f>"Week "&amp;B188</f>
        <v>Week 12</v>
      </c>
      <c r="D188" s="41"/>
    </row>
    <row r="189" spans="1:6" s="73" customFormat="1" x14ac:dyDescent="0.15">
      <c r="A189" s="66">
        <f>A181+4</f>
        <v>79</v>
      </c>
      <c r="B189" s="66" t="str">
        <f>VLOOKUP(A189,Running80,2)</f>
        <v/>
      </c>
      <c r="C189" s="68" t="str">
        <f>IF(ISNUMBER(B189),"Day "&amp;B189,"No School")</f>
        <v>No School</v>
      </c>
      <c r="D189" s="69">
        <f>VLOOKUP(A189,Running65,5)</f>
        <v>43416</v>
      </c>
      <c r="E189" s="70"/>
      <c r="F189" s="70"/>
    </row>
    <row r="190" spans="1:6" s="73" customFormat="1" x14ac:dyDescent="0.15">
      <c r="A190" s="66"/>
      <c r="B190" s="66"/>
      <c r="C190" s="71" t="s">
        <v>8</v>
      </c>
      <c r="D190" s="66" t="str">
        <f>IFERROR(VLOOKUP(A189,Course65,5,0),"")</f>
        <v/>
      </c>
      <c r="E190" s="66"/>
      <c r="F190" s="66"/>
    </row>
    <row r="191" spans="1:6" s="73" customFormat="1" x14ac:dyDescent="0.15">
      <c r="A191" s="66"/>
      <c r="B191" s="66"/>
      <c r="C191" s="71" t="s">
        <v>9</v>
      </c>
      <c r="D191" s="66" t="str">
        <f>IFERROR(VLOOKUP(A189,Course65,6,0),"")</f>
        <v/>
      </c>
      <c r="E191" s="71" t="s">
        <v>11</v>
      </c>
      <c r="F191" s="72" t="str">
        <f>IFERROR(VLOOKUP(A189,Course65,8,0),"")</f>
        <v/>
      </c>
    </row>
    <row r="192" spans="1:6" s="73" customFormat="1" x14ac:dyDescent="0.15">
      <c r="A192" s="66">
        <f>A189+1</f>
        <v>80</v>
      </c>
      <c r="B192" s="66">
        <f>VLOOKUP(A192,Running65,2)</f>
        <v>44</v>
      </c>
      <c r="C192" s="68" t="str">
        <f>IF(ISNUMBER(B192),"Day "&amp;B192,"No School")</f>
        <v>Day 44</v>
      </c>
      <c r="D192" s="69">
        <f>VLOOKUP(A192,Running65,5)</f>
        <v>43417</v>
      </c>
      <c r="E192" s="70"/>
      <c r="F192" s="70"/>
    </row>
    <row r="193" spans="1:6" s="73" customFormat="1" x14ac:dyDescent="0.15">
      <c r="A193" s="66"/>
      <c r="B193" s="66"/>
      <c r="C193" s="71" t="s">
        <v>8</v>
      </c>
      <c r="D193" s="66" t="str">
        <f>IFERROR(VLOOKUP(A192,Course65,5,0),"")</f>
        <v>Intro to PLC</v>
      </c>
      <c r="E193" s="66"/>
      <c r="F193" s="66"/>
    </row>
    <row r="194" spans="1:6" s="73" customFormat="1" x14ac:dyDescent="0.15">
      <c r="A194" s="66"/>
      <c r="B194" s="66"/>
      <c r="C194" s="71" t="s">
        <v>9</v>
      </c>
      <c r="D194" s="66" t="str">
        <f>IFERROR(VLOOKUP(A192,Course65,6,0),"")</f>
        <v>Logic Diagrams</v>
      </c>
      <c r="E194" s="71" t="s">
        <v>11</v>
      </c>
      <c r="F194" s="72">
        <f>IFERROR(VLOOKUP(A192,Course65,8,0),"")</f>
        <v>4</v>
      </c>
    </row>
    <row r="195" spans="1:6" s="73" customFormat="1" x14ac:dyDescent="0.15">
      <c r="A195" s="66">
        <f>A192+1</f>
        <v>81</v>
      </c>
      <c r="B195" s="66">
        <f>VLOOKUP(A195,Running65,2)</f>
        <v>45</v>
      </c>
      <c r="C195" s="68" t="str">
        <f>IF(ISNUMBER(B195),"Day "&amp;B195,"No School")</f>
        <v>Day 45</v>
      </c>
      <c r="D195" s="69">
        <f>VLOOKUP(A195,Running65,5)</f>
        <v>43418</v>
      </c>
      <c r="E195" s="70"/>
      <c r="F195" s="70"/>
    </row>
    <row r="196" spans="1:6" s="73" customFormat="1" x14ac:dyDescent="0.15">
      <c r="A196" s="66"/>
      <c r="B196" s="66"/>
      <c r="C196" s="71" t="s">
        <v>8</v>
      </c>
      <c r="D196" s="66" t="str">
        <f>IFERROR(VLOOKUP(A195,Course65,5,0),"")</f>
        <v>Intro to PLC</v>
      </c>
      <c r="E196" s="66"/>
      <c r="F196" s="66"/>
    </row>
    <row r="197" spans="1:6" s="73" customFormat="1" x14ac:dyDescent="0.15">
      <c r="A197" s="66"/>
      <c r="B197" s="66"/>
      <c r="C197" s="71" t="s">
        <v>9</v>
      </c>
      <c r="D197" s="66" t="str">
        <f>IFERROR(VLOOKUP(A195,Course65,6,0),"")</f>
        <v>Number Conversion</v>
      </c>
      <c r="E197" s="71" t="s">
        <v>11</v>
      </c>
      <c r="F197" s="72">
        <f>IFERROR(VLOOKUP(A195,Course65,8,0),"")</f>
        <v>4</v>
      </c>
    </row>
    <row r="198" spans="1:6" s="73" customFormat="1" x14ac:dyDescent="0.15">
      <c r="A198" s="66">
        <f>A195+1</f>
        <v>82</v>
      </c>
      <c r="B198" s="66">
        <f>VLOOKUP(A198,Running65,2)</f>
        <v>46</v>
      </c>
      <c r="C198" s="68" t="str">
        <f>IF(ISNUMBER(B198),"Day "&amp;B198,"No School")</f>
        <v>Day 46</v>
      </c>
      <c r="D198" s="69">
        <f>VLOOKUP(A198,Running65,5)</f>
        <v>43419</v>
      </c>
      <c r="E198" s="70"/>
      <c r="F198" s="70"/>
    </row>
    <row r="199" spans="1:6" s="73" customFormat="1" x14ac:dyDescent="0.15">
      <c r="A199" s="66"/>
      <c r="B199" s="66"/>
      <c r="C199" s="71" t="s">
        <v>8</v>
      </c>
      <c r="D199" s="66" t="str">
        <f>IFERROR(VLOOKUP(A198,Course65,5,0),"")</f>
        <v>Intro to PLC</v>
      </c>
      <c r="E199" s="66"/>
      <c r="F199" s="66"/>
    </row>
    <row r="200" spans="1:6" s="73" customFormat="1" x14ac:dyDescent="0.15">
      <c r="A200" s="66"/>
      <c r="B200" s="66"/>
      <c r="C200" s="71" t="s">
        <v>9</v>
      </c>
      <c r="D200" s="66" t="str">
        <f>IFERROR(VLOOKUP(A198,Course65,6,0),"")</f>
        <v>Counters</v>
      </c>
      <c r="E200" s="71" t="s">
        <v>11</v>
      </c>
      <c r="F200" s="72">
        <f>IFERROR(VLOOKUP(A198,Course65,8,0),"")</f>
        <v>4</v>
      </c>
    </row>
    <row r="201" spans="1:6" s="73" customFormat="1" x14ac:dyDescent="0.15">
      <c r="A201" s="66"/>
      <c r="B201" s="66"/>
      <c r="C201" s="68" t="s">
        <v>129</v>
      </c>
      <c r="D201" s="69" t="str">
        <f>C188</f>
        <v>Week 12</v>
      </c>
      <c r="E201" s="70"/>
      <c r="F201" s="70"/>
    </row>
    <row r="202" spans="1:6" s="73" customFormat="1" x14ac:dyDescent="0.15">
      <c r="A202" s="66"/>
      <c r="B202" s="66"/>
      <c r="C202" s="71" t="s">
        <v>10</v>
      </c>
      <c r="D202" s="66" t="str">
        <f>VLOOKUP(B188,WklyHmwk17,7)</f>
        <v>HOP Chpt 3</v>
      </c>
      <c r="E202" s="66"/>
      <c r="F202" s="66"/>
    </row>
    <row r="203" spans="1:6" s="73" customFormat="1" x14ac:dyDescent="0.15">
      <c r="A203" s="66"/>
      <c r="B203" s="66"/>
      <c r="C203" s="71" t="s">
        <v>128</v>
      </c>
      <c r="D203" s="66" t="str">
        <f>VLOOKUP(B188,WklyJobs17,7)</f>
        <v>I2P Job 11, I2P Job 12, I2P Job 13</v>
      </c>
      <c r="E203" s="66"/>
      <c r="F203" s="66"/>
    </row>
    <row r="204" spans="1:6" s="73" customFormat="1" x14ac:dyDescent="0.15">
      <c r="C204" s="79"/>
      <c r="D204" s="80"/>
    </row>
    <row r="205" spans="1:6" s="40" customFormat="1" ht="12.75" x14ac:dyDescent="0.2">
      <c r="B205" s="40">
        <f>VLOOKUP(A206,Running65,4,0)</f>
        <v>13</v>
      </c>
      <c r="C205" s="82" t="str">
        <f>"Week "&amp;B205</f>
        <v>Week 13</v>
      </c>
      <c r="D205" s="41"/>
    </row>
    <row r="206" spans="1:6" s="73" customFormat="1" x14ac:dyDescent="0.15">
      <c r="A206" s="66">
        <f>A198+4</f>
        <v>86</v>
      </c>
      <c r="B206" s="66">
        <f>VLOOKUP(A206,Running80,2)</f>
        <v>59</v>
      </c>
      <c r="C206" s="68" t="str">
        <f>IF(ISNUMBER(B206),"Day "&amp;B206,"No School")</f>
        <v>Day 59</v>
      </c>
      <c r="D206" s="69">
        <f>VLOOKUP(A206,Running65,5)</f>
        <v>43423</v>
      </c>
      <c r="E206" s="70"/>
      <c r="F206" s="70"/>
    </row>
    <row r="207" spans="1:6" s="73" customFormat="1" x14ac:dyDescent="0.15">
      <c r="A207" s="66"/>
      <c r="B207" s="66"/>
      <c r="C207" s="71" t="s">
        <v>8</v>
      </c>
      <c r="D207" s="66" t="str">
        <f>IFERROR(VLOOKUP(A206,Course65,5,0),"")</f>
        <v>Intro to PLC</v>
      </c>
      <c r="E207" s="66"/>
      <c r="F207" s="66"/>
    </row>
    <row r="208" spans="1:6" s="73" customFormat="1" x14ac:dyDescent="0.15">
      <c r="A208" s="66"/>
      <c r="B208" s="66"/>
      <c r="C208" s="71" t="s">
        <v>9</v>
      </c>
      <c r="D208" s="66" t="str">
        <f>IFERROR(VLOOKUP(A206,Course65,6,0),"")</f>
        <v>Timers, TON</v>
      </c>
      <c r="E208" s="71" t="s">
        <v>11</v>
      </c>
      <c r="F208" s="72">
        <f>IFERROR(VLOOKUP(A206,Course65,8,0),"")</f>
        <v>4</v>
      </c>
    </row>
    <row r="209" spans="1:6" s="73" customFormat="1" x14ac:dyDescent="0.15">
      <c r="A209" s="66">
        <f>A206+1</f>
        <v>87</v>
      </c>
      <c r="B209" s="66">
        <f>VLOOKUP(A209,Running65,2)</f>
        <v>48</v>
      </c>
      <c r="C209" s="68" t="str">
        <f>IF(ISNUMBER(B209),"Day "&amp;B209,"No School")</f>
        <v>Day 48</v>
      </c>
      <c r="D209" s="69">
        <f>VLOOKUP(A209,Running65,5)</f>
        <v>43424</v>
      </c>
      <c r="E209" s="70"/>
      <c r="F209" s="70"/>
    </row>
    <row r="210" spans="1:6" s="73" customFormat="1" x14ac:dyDescent="0.15">
      <c r="A210" s="66"/>
      <c r="B210" s="66"/>
      <c r="C210" s="71" t="s">
        <v>8</v>
      </c>
      <c r="D210" s="66" t="str">
        <f>IFERROR(VLOOKUP(A209,Course65,5,0),"")</f>
        <v>Intro to PLC</v>
      </c>
      <c r="E210" s="66"/>
      <c r="F210" s="66"/>
    </row>
    <row r="211" spans="1:6" s="73" customFormat="1" x14ac:dyDescent="0.15">
      <c r="A211" s="66"/>
      <c r="B211" s="66"/>
      <c r="C211" s="71" t="s">
        <v>9</v>
      </c>
      <c r="D211" s="66" t="str">
        <f>IFERROR(VLOOKUP(A209,Course65,6,0),"")</f>
        <v>Timers, TOF</v>
      </c>
      <c r="E211" s="71" t="s">
        <v>11</v>
      </c>
      <c r="F211" s="72">
        <f>IFERROR(VLOOKUP(A209,Course65,8,0),"")</f>
        <v>4</v>
      </c>
    </row>
    <row r="212" spans="1:6" s="73" customFormat="1" x14ac:dyDescent="0.15">
      <c r="A212" s="66">
        <f>A209+1</f>
        <v>88</v>
      </c>
      <c r="B212" s="66">
        <f>VLOOKUP(A212,Running65,2)</f>
        <v>49</v>
      </c>
      <c r="C212" s="68" t="str">
        <f>IF(ISNUMBER(B212),"Day "&amp;B212,"No School")</f>
        <v>Day 49</v>
      </c>
      <c r="D212" s="69">
        <f>VLOOKUP(A212,Running65,5)</f>
        <v>43425</v>
      </c>
      <c r="E212" s="70"/>
      <c r="F212" s="70"/>
    </row>
    <row r="213" spans="1:6" s="73" customFormat="1" x14ac:dyDescent="0.15">
      <c r="A213" s="66"/>
      <c r="B213" s="66"/>
      <c r="C213" s="71" t="s">
        <v>8</v>
      </c>
      <c r="D213" s="66" t="str">
        <f>IFERROR(VLOOKUP(A212,Course65,5,0),"")</f>
        <v>Intro to PLC</v>
      </c>
      <c r="E213" s="66"/>
      <c r="F213" s="66"/>
    </row>
    <row r="214" spans="1:6" s="73" customFormat="1" x14ac:dyDescent="0.15">
      <c r="A214" s="66"/>
      <c r="B214" s="66"/>
      <c r="C214" s="71" t="s">
        <v>9</v>
      </c>
      <c r="D214" s="66" t="str">
        <f>IFERROR(VLOOKUP(A212,Course65,6,0),"")</f>
        <v>TEST: Number Conversion and Logic Diagrams</v>
      </c>
      <c r="E214" s="71" t="s">
        <v>11</v>
      </c>
      <c r="F214" s="72">
        <f>IFERROR(VLOOKUP(A212,Course65,8,0),"")</f>
        <v>4</v>
      </c>
    </row>
    <row r="215" spans="1:6" s="73" customFormat="1" x14ac:dyDescent="0.15">
      <c r="A215" s="66">
        <f>A212+1</f>
        <v>89</v>
      </c>
      <c r="B215" s="66" t="str">
        <f>VLOOKUP(A215,Running65,2)</f>
        <v/>
      </c>
      <c r="C215" s="68" t="str">
        <f>IF(ISNUMBER(B215),"Day "&amp;B215,"No School")</f>
        <v>No School</v>
      </c>
      <c r="D215" s="69">
        <f>VLOOKUP(A215,Running65,5)</f>
        <v>43426</v>
      </c>
      <c r="E215" s="70"/>
      <c r="F215" s="70"/>
    </row>
    <row r="216" spans="1:6" s="73" customFormat="1" x14ac:dyDescent="0.15">
      <c r="A216" s="66"/>
      <c r="B216" s="66"/>
      <c r="C216" s="71" t="s">
        <v>8</v>
      </c>
      <c r="D216" s="66" t="str">
        <f>IFERROR(VLOOKUP(A215,Course65,5,0),"")</f>
        <v/>
      </c>
      <c r="E216" s="66"/>
      <c r="F216" s="66"/>
    </row>
    <row r="217" spans="1:6" s="73" customFormat="1" x14ac:dyDescent="0.15">
      <c r="A217" s="66"/>
      <c r="B217" s="66"/>
      <c r="C217" s="71" t="s">
        <v>9</v>
      </c>
      <c r="D217" s="66" t="str">
        <f>IFERROR(VLOOKUP(A215,Course65,6,0),"")</f>
        <v/>
      </c>
      <c r="E217" s="71" t="s">
        <v>11</v>
      </c>
      <c r="F217" s="72" t="str">
        <f>IFERROR(VLOOKUP(A215,Course65,8,0),"")</f>
        <v/>
      </c>
    </row>
    <row r="218" spans="1:6" s="73" customFormat="1" x14ac:dyDescent="0.15">
      <c r="A218" s="66"/>
      <c r="B218" s="66"/>
      <c r="C218" s="68" t="s">
        <v>129</v>
      </c>
      <c r="D218" s="69" t="str">
        <f>C205</f>
        <v>Week 13</v>
      </c>
      <c r="E218" s="70"/>
      <c r="F218" s="70"/>
    </row>
    <row r="219" spans="1:6" s="73" customFormat="1" x14ac:dyDescent="0.15">
      <c r="A219" s="66"/>
      <c r="B219" s="66"/>
      <c r="C219" s="71" t="s">
        <v>10</v>
      </c>
      <c r="D219" s="66" t="str">
        <f>VLOOKUP(B205,WklyHmwk17,7)</f>
        <v/>
      </c>
      <c r="E219" s="66"/>
      <c r="F219" s="66"/>
    </row>
    <row r="220" spans="1:6" s="73" customFormat="1" x14ac:dyDescent="0.15">
      <c r="A220" s="66"/>
      <c r="B220" s="66"/>
      <c r="C220" s="71" t="s">
        <v>128</v>
      </c>
      <c r="D220" s="66" t="str">
        <f>VLOOKUP(B205,WklyJobs17,7)</f>
        <v>I2P Job 14, I2P Job 15, I2P Job 16</v>
      </c>
      <c r="E220" s="66"/>
      <c r="F220" s="66"/>
    </row>
    <row r="221" spans="1:6" s="73" customFormat="1" x14ac:dyDescent="0.15">
      <c r="C221" s="79"/>
      <c r="D221" s="80"/>
    </row>
    <row r="222" spans="1:6" s="40" customFormat="1" ht="12.75" x14ac:dyDescent="0.2">
      <c r="B222" s="40">
        <f>VLOOKUP(A223,Running65,4,0)</f>
        <v>14</v>
      </c>
      <c r="C222" s="82" t="str">
        <f>"Week "&amp;B222</f>
        <v>Week 14</v>
      </c>
      <c r="D222" s="41"/>
    </row>
    <row r="223" spans="1:6" s="73" customFormat="1" x14ac:dyDescent="0.15">
      <c r="A223" s="66">
        <f>A215+4</f>
        <v>93</v>
      </c>
      <c r="B223" s="66">
        <f>VLOOKUP(A223,Running80,2)</f>
        <v>62</v>
      </c>
      <c r="C223" s="68" t="str">
        <f>IF(ISNUMBER(B223),"Day "&amp;B223,"No School")</f>
        <v>Day 62</v>
      </c>
      <c r="D223" s="69">
        <f>VLOOKUP(A223,Running65,5)</f>
        <v>43430</v>
      </c>
      <c r="E223" s="70"/>
      <c r="F223" s="70"/>
    </row>
    <row r="224" spans="1:6" s="73" customFormat="1" x14ac:dyDescent="0.15">
      <c r="A224" s="66"/>
      <c r="B224" s="66"/>
      <c r="C224" s="71" t="s">
        <v>8</v>
      </c>
      <c r="D224" s="66" t="str">
        <f>IFERROR(VLOOKUP(A223,Course65,5,0),"")</f>
        <v>Intro to PLC</v>
      </c>
      <c r="E224" s="66"/>
      <c r="F224" s="66"/>
    </row>
    <row r="225" spans="1:6" s="73" customFormat="1" x14ac:dyDescent="0.15">
      <c r="A225" s="66"/>
      <c r="B225" s="66"/>
      <c r="C225" s="71" t="s">
        <v>9</v>
      </c>
      <c r="D225" s="66" t="str">
        <f>IFERROR(VLOOKUP(A223,Course65,6,0),"")</f>
        <v>Functions: ADD, SUB</v>
      </c>
      <c r="E225" s="71" t="s">
        <v>11</v>
      </c>
      <c r="F225" s="72">
        <f>IFERROR(VLOOKUP(A223,Course65,8,0),"")</f>
        <v>4</v>
      </c>
    </row>
    <row r="226" spans="1:6" s="73" customFormat="1" x14ac:dyDescent="0.15">
      <c r="A226" s="66">
        <f>A223+1</f>
        <v>94</v>
      </c>
      <c r="B226" s="66">
        <f>VLOOKUP(A226,Running65,2)</f>
        <v>51</v>
      </c>
      <c r="C226" s="68" t="str">
        <f>IF(ISNUMBER(B226),"Day "&amp;B226,"No School")</f>
        <v>Day 51</v>
      </c>
      <c r="D226" s="69">
        <f>VLOOKUP(A226,Running65,5)</f>
        <v>43431</v>
      </c>
      <c r="E226" s="70"/>
      <c r="F226" s="70"/>
    </row>
    <row r="227" spans="1:6" s="73" customFormat="1" x14ac:dyDescent="0.15">
      <c r="A227" s="66"/>
      <c r="B227" s="66"/>
      <c r="C227" s="71" t="s">
        <v>8</v>
      </c>
      <c r="D227" s="66" t="str">
        <f>IFERROR(VLOOKUP(A226,Course65,5,0),"")</f>
        <v>Intro to PLC</v>
      </c>
      <c r="E227" s="66"/>
      <c r="F227" s="66"/>
    </row>
    <row r="228" spans="1:6" s="73" customFormat="1" x14ac:dyDescent="0.15">
      <c r="A228" s="66"/>
      <c r="B228" s="66"/>
      <c r="C228" s="71" t="s">
        <v>9</v>
      </c>
      <c r="D228" s="66" t="str">
        <f>IFERROR(VLOOKUP(A226,Course65,6,0),"")</f>
        <v>Functions: MUL, DIV</v>
      </c>
      <c r="E228" s="71" t="s">
        <v>11</v>
      </c>
      <c r="F228" s="72">
        <f>IFERROR(VLOOKUP(A226,Course65,8,0),"")</f>
        <v>4</v>
      </c>
    </row>
    <row r="229" spans="1:6" s="73" customFormat="1" x14ac:dyDescent="0.15">
      <c r="A229" s="66">
        <f>A226+1</f>
        <v>95</v>
      </c>
      <c r="B229" s="66">
        <f>VLOOKUP(A229,Running65,2)</f>
        <v>52</v>
      </c>
      <c r="C229" s="68" t="str">
        <f>IF(ISNUMBER(B229),"Day "&amp;B229,"No School")</f>
        <v>Day 52</v>
      </c>
      <c r="D229" s="69">
        <f>VLOOKUP(A229,Running65,5)</f>
        <v>43432</v>
      </c>
      <c r="E229" s="70"/>
      <c r="F229" s="70"/>
    </row>
    <row r="230" spans="1:6" s="73" customFormat="1" x14ac:dyDescent="0.15">
      <c r="A230" s="66"/>
      <c r="B230" s="66"/>
      <c r="C230" s="71" t="s">
        <v>8</v>
      </c>
      <c r="D230" s="66" t="str">
        <f>IFERROR(VLOOKUP(A229,Course65,5,0),"")</f>
        <v>Intro to PLC</v>
      </c>
      <c r="E230" s="66"/>
      <c r="F230" s="66"/>
    </row>
    <row r="231" spans="1:6" s="73" customFormat="1" x14ac:dyDescent="0.15">
      <c r="A231" s="66"/>
      <c r="B231" s="66"/>
      <c r="C231" s="71" t="s">
        <v>9</v>
      </c>
      <c r="D231" s="66" t="str">
        <f>IFERROR(VLOOKUP(A229,Course65,6,0),"")</f>
        <v>Functions: AND, OR, MOV</v>
      </c>
      <c r="E231" s="71" t="s">
        <v>11</v>
      </c>
      <c r="F231" s="72">
        <f>IFERROR(VLOOKUP(A229,Course65,8,0),"")</f>
        <v>4</v>
      </c>
    </row>
    <row r="232" spans="1:6" s="73" customFormat="1" x14ac:dyDescent="0.15">
      <c r="A232" s="66">
        <f>A229+1</f>
        <v>96</v>
      </c>
      <c r="B232" s="66">
        <f>VLOOKUP(A232,Running65,2)</f>
        <v>53</v>
      </c>
      <c r="C232" s="68" t="str">
        <f>IF(ISNUMBER(B232),"Day "&amp;B232,"No School")</f>
        <v>Day 53</v>
      </c>
      <c r="D232" s="69">
        <f>VLOOKUP(A232,Running65,5)</f>
        <v>43433</v>
      </c>
      <c r="E232" s="70"/>
      <c r="F232" s="70"/>
    </row>
    <row r="233" spans="1:6" s="73" customFormat="1" x14ac:dyDescent="0.15">
      <c r="A233" s="66"/>
      <c r="B233" s="66"/>
      <c r="C233" s="71" t="s">
        <v>8</v>
      </c>
      <c r="D233" s="66" t="str">
        <f>IFERROR(VLOOKUP(A232,Course65,5,0),"")</f>
        <v>Intro to PLC</v>
      </c>
      <c r="E233" s="66"/>
      <c r="F233" s="66"/>
    </row>
    <row r="234" spans="1:6" s="73" customFormat="1" x14ac:dyDescent="0.15">
      <c r="A234" s="66"/>
      <c r="B234" s="66"/>
      <c r="C234" s="71" t="s">
        <v>9</v>
      </c>
      <c r="D234" s="66" t="str">
        <f>IFERROR(VLOOKUP(A232,Course65,6,0),"")</f>
        <v>TEST: Number Conversion, Logic Diagrams, Functions</v>
      </c>
      <c r="E234" s="71" t="s">
        <v>11</v>
      </c>
      <c r="F234" s="72">
        <f>IFERROR(VLOOKUP(A232,Course65,8,0),"")</f>
        <v>4</v>
      </c>
    </row>
    <row r="235" spans="1:6" s="73" customFormat="1" x14ac:dyDescent="0.15">
      <c r="A235" s="66"/>
      <c r="B235" s="66"/>
      <c r="C235" s="68" t="s">
        <v>129</v>
      </c>
      <c r="D235" s="69" t="str">
        <f>C222</f>
        <v>Week 14</v>
      </c>
      <c r="E235" s="70"/>
      <c r="F235" s="70"/>
    </row>
    <row r="236" spans="1:6" s="73" customFormat="1" x14ac:dyDescent="0.15">
      <c r="A236" s="66"/>
      <c r="B236" s="66"/>
      <c r="C236" s="71" t="s">
        <v>10</v>
      </c>
      <c r="D236" s="66" t="str">
        <f>VLOOKUP(B222,WklyHmwk17,7)</f>
        <v>HOP Chpt 4</v>
      </c>
      <c r="E236" s="66"/>
      <c r="F236" s="66"/>
    </row>
    <row r="237" spans="1:6" s="73" customFormat="1" x14ac:dyDescent="0.15">
      <c r="A237" s="66"/>
      <c r="B237" s="66"/>
      <c r="C237" s="71" t="s">
        <v>128</v>
      </c>
      <c r="D237" s="66" t="str">
        <f>VLOOKUP(B222,WklyJobs17,7)</f>
        <v>I2P Job 17, I2P Job 18</v>
      </c>
      <c r="E237" s="66"/>
      <c r="F237" s="66"/>
    </row>
    <row r="238" spans="1:6" s="73" customFormat="1" x14ac:dyDescent="0.15">
      <c r="C238" s="79"/>
      <c r="D238" s="80"/>
    </row>
    <row r="239" spans="1:6" s="40" customFormat="1" ht="12.75" x14ac:dyDescent="0.2">
      <c r="B239" s="40">
        <f>VLOOKUP(A240,Running65,4,0)</f>
        <v>15</v>
      </c>
      <c r="C239" s="82" t="str">
        <f>"Week "&amp;B239</f>
        <v>Week 15</v>
      </c>
      <c r="D239" s="41"/>
    </row>
    <row r="240" spans="1:6" s="73" customFormat="1" x14ac:dyDescent="0.15">
      <c r="A240" s="66">
        <f>A232+4</f>
        <v>100</v>
      </c>
      <c r="B240" s="66">
        <f>VLOOKUP(A240,Running80,2)</f>
        <v>67</v>
      </c>
      <c r="C240" s="68" t="str">
        <f>IF(ISNUMBER(B240),"Day "&amp;B240,"No School")</f>
        <v>Day 67</v>
      </c>
      <c r="D240" s="69">
        <f>VLOOKUP(A240,Running65,5)</f>
        <v>43437</v>
      </c>
      <c r="E240" s="70"/>
      <c r="F240" s="70"/>
    </row>
    <row r="241" spans="1:6" s="73" customFormat="1" x14ac:dyDescent="0.15">
      <c r="A241" s="66"/>
      <c r="B241" s="66"/>
      <c r="C241" s="71" t="s">
        <v>8</v>
      </c>
      <c r="D241" s="66" t="str">
        <f>IFERROR(VLOOKUP(A240,Course65,5,0),"")</f>
        <v>Intro to PLC</v>
      </c>
      <c r="E241" s="66"/>
      <c r="F241" s="66"/>
    </row>
    <row r="242" spans="1:6" s="73" customFormat="1" x14ac:dyDescent="0.15">
      <c r="A242" s="66"/>
      <c r="B242" s="66"/>
      <c r="C242" s="71" t="s">
        <v>9</v>
      </c>
      <c r="D242" s="66" t="str">
        <f>IFERROR(VLOOKUP(A240,Course65,6,0),"")</f>
        <v>PLC Wiring</v>
      </c>
      <c r="E242" s="71" t="s">
        <v>11</v>
      </c>
      <c r="F242" s="72">
        <f>IFERROR(VLOOKUP(A240,Course65,8,0),"")</f>
        <v>4</v>
      </c>
    </row>
    <row r="243" spans="1:6" s="73" customFormat="1" x14ac:dyDescent="0.15">
      <c r="A243" s="66">
        <f>A240+1</f>
        <v>101</v>
      </c>
      <c r="B243" s="66">
        <f>VLOOKUP(A243,Running65,2)</f>
        <v>55</v>
      </c>
      <c r="C243" s="68" t="str">
        <f>IF(ISNUMBER(B243),"Day "&amp;B243,"No School")</f>
        <v>Day 55</v>
      </c>
      <c r="D243" s="69">
        <f>VLOOKUP(A243,Running65,5)</f>
        <v>43438</v>
      </c>
      <c r="E243" s="70"/>
      <c r="F243" s="70"/>
    </row>
    <row r="244" spans="1:6" s="73" customFormat="1" x14ac:dyDescent="0.15">
      <c r="A244" s="66"/>
      <c r="B244" s="66"/>
      <c r="C244" s="71" t="s">
        <v>8</v>
      </c>
      <c r="D244" s="66" t="str">
        <f>IFERROR(VLOOKUP(A243,Course65,5,0),"")</f>
        <v>Intro to PLC</v>
      </c>
      <c r="E244" s="66"/>
      <c r="F244" s="66"/>
    </row>
    <row r="245" spans="1:6" s="73" customFormat="1" x14ac:dyDescent="0.15">
      <c r="A245" s="66"/>
      <c r="B245" s="66"/>
      <c r="C245" s="71" t="s">
        <v>9</v>
      </c>
      <c r="D245" s="66" t="str">
        <f>IFERROR(VLOOKUP(A243,Course65,6,0),"")</f>
        <v>HOA Control</v>
      </c>
      <c r="E245" s="71" t="s">
        <v>11</v>
      </c>
      <c r="F245" s="72">
        <f>IFERROR(VLOOKUP(A243,Course65,8,0),"")</f>
        <v>4</v>
      </c>
    </row>
    <row r="246" spans="1:6" s="73" customFormat="1" x14ac:dyDescent="0.15">
      <c r="A246" s="66">
        <f>A243+1</f>
        <v>102</v>
      </c>
      <c r="B246" s="66">
        <f>VLOOKUP(A246,Running65,2)</f>
        <v>56</v>
      </c>
      <c r="C246" s="68" t="str">
        <f>IF(ISNUMBER(B246),"Day "&amp;B246,"No School")</f>
        <v>Day 56</v>
      </c>
      <c r="D246" s="69">
        <f>VLOOKUP(A246,Running65,5)</f>
        <v>43439</v>
      </c>
      <c r="E246" s="70"/>
      <c r="F246" s="70"/>
    </row>
    <row r="247" spans="1:6" s="73" customFormat="1" x14ac:dyDescent="0.15">
      <c r="A247" s="66"/>
      <c r="B247" s="66"/>
      <c r="C247" s="71" t="s">
        <v>8</v>
      </c>
      <c r="D247" s="66" t="str">
        <f>IFERROR(VLOOKUP(A246,Course65,5,0),"")</f>
        <v>Intro to PLC</v>
      </c>
      <c r="E247" s="66"/>
      <c r="F247" s="66"/>
    </row>
    <row r="248" spans="1:6" s="73" customFormat="1" x14ac:dyDescent="0.15">
      <c r="A248" s="66"/>
      <c r="B248" s="66"/>
      <c r="C248" s="71" t="s">
        <v>9</v>
      </c>
      <c r="D248" s="66" t="str">
        <f>IFERROR(VLOOKUP(A246,Course65,6,0),"")</f>
        <v>HOA Control</v>
      </c>
      <c r="E248" s="71" t="s">
        <v>11</v>
      </c>
      <c r="F248" s="72">
        <f>IFERROR(VLOOKUP(A246,Course65,8,0),"")</f>
        <v>4</v>
      </c>
    </row>
    <row r="249" spans="1:6" s="73" customFormat="1" x14ac:dyDescent="0.15">
      <c r="A249" s="66">
        <f>A246+1</f>
        <v>103</v>
      </c>
      <c r="B249" s="66">
        <f>VLOOKUP(A249,Running65,2)</f>
        <v>57</v>
      </c>
      <c r="C249" s="68" t="str">
        <f>IF(ISNUMBER(B249),"Day "&amp;B249,"No School")</f>
        <v>Day 57</v>
      </c>
      <c r="D249" s="69">
        <f>VLOOKUP(A249,Running65,5)</f>
        <v>43440</v>
      </c>
      <c r="E249" s="70"/>
      <c r="F249" s="70"/>
    </row>
    <row r="250" spans="1:6" s="73" customFormat="1" x14ac:dyDescent="0.15">
      <c r="A250" s="66"/>
      <c r="B250" s="66"/>
      <c r="C250" s="71" t="s">
        <v>8</v>
      </c>
      <c r="D250" s="66" t="str">
        <f>IFERROR(VLOOKUP(A249,Course65,5,0),"")</f>
        <v>Intro to PLC</v>
      </c>
      <c r="E250" s="66"/>
      <c r="F250" s="66"/>
    </row>
    <row r="251" spans="1:6" s="73" customFormat="1" x14ac:dyDescent="0.15">
      <c r="A251" s="66"/>
      <c r="B251" s="66"/>
      <c r="C251" s="71" t="s">
        <v>9</v>
      </c>
      <c r="D251" s="66" t="str">
        <f>IFERROR(VLOOKUP(A249,Course65,6,0),"")</f>
        <v>TEST: HOA Control</v>
      </c>
      <c r="E251" s="71" t="s">
        <v>11</v>
      </c>
      <c r="F251" s="72">
        <f>IFERROR(VLOOKUP(A249,Course65,8,0),"")</f>
        <v>4</v>
      </c>
    </row>
    <row r="252" spans="1:6" s="73" customFormat="1" x14ac:dyDescent="0.15">
      <c r="A252" s="66"/>
      <c r="B252" s="66"/>
      <c r="C252" s="68" t="s">
        <v>129</v>
      </c>
      <c r="D252" s="69" t="str">
        <f>C239</f>
        <v>Week 15</v>
      </c>
      <c r="E252" s="70"/>
      <c r="F252" s="70"/>
    </row>
    <row r="253" spans="1:6" s="73" customFormat="1" x14ac:dyDescent="0.15">
      <c r="A253" s="66"/>
      <c r="B253" s="66"/>
      <c r="C253" s="71" t="s">
        <v>10</v>
      </c>
      <c r="D253" s="66" t="str">
        <f>VLOOKUP(B239,WklyHmwk17,7)</f>
        <v/>
      </c>
      <c r="E253" s="66"/>
      <c r="F253" s="66"/>
    </row>
    <row r="254" spans="1:6" s="73" customFormat="1" x14ac:dyDescent="0.15">
      <c r="A254" s="66"/>
      <c r="B254" s="66"/>
      <c r="C254" s="71" t="s">
        <v>128</v>
      </c>
      <c r="D254" s="66" t="str">
        <f>VLOOKUP(B239,WklyJobs17,7)</f>
        <v>I2P Job 19, I2P Job 20, I2P Job 21, I2P Job 22</v>
      </c>
      <c r="E254" s="66"/>
      <c r="F254" s="66"/>
    </row>
    <row r="255" spans="1:6" s="73" customFormat="1" x14ac:dyDescent="0.15">
      <c r="C255" s="79"/>
      <c r="D255" s="80"/>
    </row>
    <row r="256" spans="1:6" s="40" customFormat="1" ht="12.75" x14ac:dyDescent="0.2">
      <c r="B256" s="40">
        <f>VLOOKUP(A257,Running65,4,0)</f>
        <v>16</v>
      </c>
      <c r="C256" s="82" t="str">
        <f>"Week "&amp;B256</f>
        <v>Week 16</v>
      </c>
      <c r="D256" s="41"/>
    </row>
    <row r="257" spans="1:6" s="73" customFormat="1" x14ac:dyDescent="0.15">
      <c r="A257" s="66">
        <f>A249+4</f>
        <v>107</v>
      </c>
      <c r="B257" s="66">
        <f>VLOOKUP(A257,Running80,2)</f>
        <v>72</v>
      </c>
      <c r="C257" s="68" t="str">
        <f>IF(ISNUMBER(B257),"Day "&amp;B257,"No School")</f>
        <v>Day 72</v>
      </c>
      <c r="D257" s="69">
        <f>VLOOKUP(A257,Running65,5)</f>
        <v>43444</v>
      </c>
      <c r="E257" s="70"/>
      <c r="F257" s="70"/>
    </row>
    <row r="258" spans="1:6" s="73" customFormat="1" x14ac:dyDescent="0.15">
      <c r="A258" s="66"/>
      <c r="B258" s="66"/>
      <c r="C258" s="71" t="s">
        <v>8</v>
      </c>
      <c r="D258" s="66" t="str">
        <f>IFERROR(VLOOKUP(A257,Course65,5,0),"")</f>
        <v>Transformers</v>
      </c>
      <c r="E258" s="66"/>
      <c r="F258" s="66"/>
    </row>
    <row r="259" spans="1:6" s="73" customFormat="1" x14ac:dyDescent="0.15">
      <c r="A259" s="66"/>
      <c r="B259" s="66"/>
      <c r="C259" s="71" t="s">
        <v>9</v>
      </c>
      <c r="D259" s="66" t="str">
        <f>IFERROR(VLOOKUP(A257,Course65,6,0),"")</f>
        <v>Three Phase Power Distribution</v>
      </c>
      <c r="E259" s="71" t="s">
        <v>11</v>
      </c>
      <c r="F259" s="72">
        <f>IFERROR(VLOOKUP(A257,Course65,8,0),"")</f>
        <v>6</v>
      </c>
    </row>
    <row r="260" spans="1:6" s="73" customFormat="1" x14ac:dyDescent="0.15">
      <c r="A260" s="66">
        <f>A257+1</f>
        <v>108</v>
      </c>
      <c r="B260" s="66">
        <f>VLOOKUP(A260,Running65,2)</f>
        <v>59</v>
      </c>
      <c r="C260" s="68" t="str">
        <f>IF(ISNUMBER(B260),"Day "&amp;B260,"No School")</f>
        <v>Day 59</v>
      </c>
      <c r="D260" s="69">
        <f>VLOOKUP(A260,Running65,5)</f>
        <v>43445</v>
      </c>
      <c r="E260" s="70"/>
      <c r="F260" s="70"/>
    </row>
    <row r="261" spans="1:6" s="73" customFormat="1" x14ac:dyDescent="0.15">
      <c r="A261" s="66"/>
      <c r="B261" s="66"/>
      <c r="C261" s="71" t="s">
        <v>8</v>
      </c>
      <c r="D261" s="66" t="str">
        <f>IFERROR(VLOOKUP(A260,Course65,5,0),"")</f>
        <v>Transformers</v>
      </c>
      <c r="E261" s="66"/>
      <c r="F261" s="66"/>
    </row>
    <row r="262" spans="1:6" s="73" customFormat="1" x14ac:dyDescent="0.15">
      <c r="A262" s="66"/>
      <c r="B262" s="66"/>
      <c r="C262" s="71" t="s">
        <v>9</v>
      </c>
      <c r="D262" s="66" t="str">
        <f>IFERROR(VLOOKUP(A260,Course65,6,0),"")</f>
        <v>Three Phase Power Distribution</v>
      </c>
      <c r="E262" s="71" t="s">
        <v>11</v>
      </c>
      <c r="F262" s="72">
        <f>IFERROR(VLOOKUP(A260,Course65,8,0),"")</f>
        <v>6</v>
      </c>
    </row>
    <row r="263" spans="1:6" s="73" customFormat="1" x14ac:dyDescent="0.15">
      <c r="A263" s="66">
        <f>A260+1</f>
        <v>109</v>
      </c>
      <c r="B263" s="66">
        <f>VLOOKUP(A263,Running65,2)</f>
        <v>60</v>
      </c>
      <c r="C263" s="68" t="str">
        <f>IF(ISNUMBER(B263),"Day "&amp;B263,"No School")</f>
        <v>Day 60</v>
      </c>
      <c r="D263" s="69">
        <f>VLOOKUP(A263,Running65,5)</f>
        <v>43446</v>
      </c>
      <c r="E263" s="70"/>
      <c r="F263" s="70"/>
    </row>
    <row r="264" spans="1:6" s="73" customFormat="1" x14ac:dyDescent="0.15">
      <c r="A264" s="66"/>
      <c r="B264" s="66"/>
      <c r="C264" s="71" t="s">
        <v>8</v>
      </c>
      <c r="D264" s="66" t="str">
        <f>IFERROR(VLOOKUP(A263,Course65,5,0),"")</f>
        <v>Intro to PLC</v>
      </c>
      <c r="E264" s="66"/>
      <c r="F264" s="66"/>
    </row>
    <row r="265" spans="1:6" s="73" customFormat="1" x14ac:dyDescent="0.15">
      <c r="A265" s="66"/>
      <c r="B265" s="66"/>
      <c r="C265" s="71" t="s">
        <v>9</v>
      </c>
      <c r="D265" s="66" t="str">
        <f>IFERROR(VLOOKUP(A263,Course65,6,0),"")</f>
        <v>Final Test Preparation</v>
      </c>
      <c r="E265" s="71" t="s">
        <v>11</v>
      </c>
      <c r="F265" s="72">
        <f>IFERROR(VLOOKUP(A263,Course65,8,0),"")</f>
        <v>4</v>
      </c>
    </row>
    <row r="266" spans="1:6" s="73" customFormat="1" x14ac:dyDescent="0.15">
      <c r="A266" s="66">
        <f>A263+1</f>
        <v>110</v>
      </c>
      <c r="B266" s="66">
        <f>VLOOKUP(A266,Running65,2)</f>
        <v>61</v>
      </c>
      <c r="C266" s="68" t="str">
        <f>IF(ISNUMBER(B266),"Day "&amp;B266,"No School")</f>
        <v>Day 61</v>
      </c>
      <c r="D266" s="69">
        <f>VLOOKUP(A266,Running65,5)</f>
        <v>43447</v>
      </c>
      <c r="E266" s="70"/>
      <c r="F266" s="70"/>
    </row>
    <row r="267" spans="1:6" s="73" customFormat="1" x14ac:dyDescent="0.15">
      <c r="A267" s="66"/>
      <c r="B267" s="66"/>
      <c r="C267" s="71" t="s">
        <v>8</v>
      </c>
      <c r="D267" s="66" t="str">
        <f>IFERROR(VLOOKUP(A266,Course65,5,0),"")</f>
        <v>Intro to PLC</v>
      </c>
      <c r="E267" s="66"/>
      <c r="F267" s="66"/>
    </row>
    <row r="268" spans="1:6" s="73" customFormat="1" x14ac:dyDescent="0.15">
      <c r="A268" s="66"/>
      <c r="B268" s="66"/>
      <c r="C268" s="71" t="s">
        <v>9</v>
      </c>
      <c r="D268" s="66" t="str">
        <f>IFERROR(VLOOKUP(A266,Course65,6,0),"")</f>
        <v>Final Test Preparation</v>
      </c>
      <c r="E268" s="71" t="s">
        <v>11</v>
      </c>
      <c r="F268" s="72">
        <f>IFERROR(VLOOKUP(A266,Course65,8,0),"")</f>
        <v>4</v>
      </c>
    </row>
    <row r="269" spans="1:6" s="73" customFormat="1" x14ac:dyDescent="0.15">
      <c r="A269" s="66"/>
      <c r="B269" s="66"/>
      <c r="C269" s="68" t="s">
        <v>129</v>
      </c>
      <c r="D269" s="69" t="str">
        <f>C256</f>
        <v>Week 16</v>
      </c>
      <c r="E269" s="70"/>
      <c r="F269" s="70"/>
    </row>
    <row r="270" spans="1:6" s="73" customFormat="1" x14ac:dyDescent="0.15">
      <c r="A270" s="66"/>
      <c r="B270" s="66"/>
      <c r="C270" s="71" t="s">
        <v>10</v>
      </c>
      <c r="D270" s="66" t="str">
        <f>VLOOKUP(B256,WklyHmwk17,7)</f>
        <v/>
      </c>
      <c r="E270" s="66"/>
      <c r="F270" s="66"/>
    </row>
    <row r="271" spans="1:6" s="73" customFormat="1" x14ac:dyDescent="0.15">
      <c r="A271" s="66"/>
      <c r="B271" s="66"/>
      <c r="C271" s="71" t="s">
        <v>128</v>
      </c>
      <c r="D271" s="66" t="str">
        <f>VLOOKUP(B256,WklyJobs17,7)</f>
        <v>I2P Job 23, I2P Job 24, I2P Job 25</v>
      </c>
      <c r="E271" s="66"/>
      <c r="F271" s="66"/>
    </row>
    <row r="272" spans="1:6" s="73" customFormat="1" x14ac:dyDescent="0.15">
      <c r="C272" s="76"/>
    </row>
    <row r="273" spans="1:6" s="40" customFormat="1" ht="12.75" x14ac:dyDescent="0.2">
      <c r="B273" s="40">
        <f>VLOOKUP(A274,Running65,4,0)</f>
        <v>17</v>
      </c>
      <c r="C273" s="82" t="str">
        <f>"Week "&amp;B273</f>
        <v>Week 17</v>
      </c>
      <c r="D273" s="41"/>
    </row>
    <row r="274" spans="1:6" s="73" customFormat="1" x14ac:dyDescent="0.15">
      <c r="A274" s="66">
        <f>A266+4</f>
        <v>114</v>
      </c>
      <c r="B274" s="66">
        <f>VLOOKUP(A274,Running80,2)</f>
        <v>77</v>
      </c>
      <c r="C274" s="68" t="str">
        <f>IF(ISNUMBER(B274),"Day "&amp;B274,"No School")</f>
        <v>Day 77</v>
      </c>
      <c r="D274" s="69">
        <f>VLOOKUP(A274,Running65,5)</f>
        <v>43451</v>
      </c>
      <c r="E274" s="70"/>
      <c r="F274" s="70"/>
    </row>
    <row r="275" spans="1:6" s="73" customFormat="1" x14ac:dyDescent="0.15">
      <c r="A275" s="66"/>
      <c r="B275" s="66"/>
      <c r="C275" s="71" t="s">
        <v>8</v>
      </c>
      <c r="D275" s="66" t="str">
        <f>IFERROR(VLOOKUP(A274,Course65,5,0),"")</f>
        <v>Intro to PLC</v>
      </c>
      <c r="E275" s="66"/>
      <c r="F275" s="66"/>
    </row>
    <row r="276" spans="1:6" s="73" customFormat="1" x14ac:dyDescent="0.15">
      <c r="A276" s="66"/>
      <c r="B276" s="66"/>
      <c r="C276" s="71" t="s">
        <v>9</v>
      </c>
      <c r="D276" s="66" t="str">
        <f>IFERROR(VLOOKUP(A274,Course65,6,0),"")</f>
        <v>TEST: Written Final</v>
      </c>
      <c r="E276" s="71" t="s">
        <v>11</v>
      </c>
      <c r="F276" s="72">
        <f>IFERROR(VLOOKUP(A274,Course65,8,0),"")</f>
        <v>4</v>
      </c>
    </row>
    <row r="277" spans="1:6" s="73" customFormat="1" x14ac:dyDescent="0.15">
      <c r="A277" s="66">
        <f>A274+1</f>
        <v>115</v>
      </c>
      <c r="B277" s="66">
        <f>VLOOKUP(A277,Running65,2)</f>
        <v>63</v>
      </c>
      <c r="C277" s="68" t="str">
        <f>IF(ISNUMBER(B277),"Day "&amp;B277,"No School")</f>
        <v>Day 63</v>
      </c>
      <c r="D277" s="69">
        <f>VLOOKUP(A277,Running65,5)</f>
        <v>43452</v>
      </c>
      <c r="E277" s="70"/>
      <c r="F277" s="70"/>
    </row>
    <row r="278" spans="1:6" s="73" customFormat="1" x14ac:dyDescent="0.15">
      <c r="A278" s="66"/>
      <c r="B278" s="66"/>
      <c r="C278" s="71" t="s">
        <v>8</v>
      </c>
      <c r="D278" s="66" t="str">
        <f>IFERROR(VLOOKUP(A277,Course65,5,0),"")</f>
        <v>Intro to PLC</v>
      </c>
      <c r="E278" s="66"/>
      <c r="F278" s="66"/>
    </row>
    <row r="279" spans="1:6" s="73" customFormat="1" x14ac:dyDescent="0.15">
      <c r="A279" s="66"/>
      <c r="B279" s="66"/>
      <c r="C279" s="71" t="s">
        <v>9</v>
      </c>
      <c r="D279" s="66" t="str">
        <f>IFERROR(VLOOKUP(A277,Course65,6,0),"")</f>
        <v>HANDS ON: Final</v>
      </c>
      <c r="E279" s="71" t="s">
        <v>11</v>
      </c>
      <c r="F279" s="72">
        <f>IFERROR(VLOOKUP(A277,Course65,8,0),"")</f>
        <v>4</v>
      </c>
    </row>
    <row r="280" spans="1:6" s="73" customFormat="1" x14ac:dyDescent="0.15">
      <c r="A280" s="66">
        <f>A277+1</f>
        <v>116</v>
      </c>
      <c r="B280" s="66">
        <f>VLOOKUP(A280,Running65,2)</f>
        <v>64</v>
      </c>
      <c r="C280" s="68" t="str">
        <f>IF(ISNUMBER(B280),"Day "&amp;B280,"No School")</f>
        <v>Day 64</v>
      </c>
      <c r="D280" s="69">
        <f>VLOOKUP(A280,Running65,5)</f>
        <v>43453</v>
      </c>
      <c r="E280" s="70"/>
      <c r="F280" s="70"/>
    </row>
    <row r="281" spans="1:6" s="73" customFormat="1" x14ac:dyDescent="0.15">
      <c r="A281" s="66"/>
      <c r="B281" s="66"/>
      <c r="C281" s="71" t="s">
        <v>8</v>
      </c>
      <c r="D281" s="66" t="str">
        <f>IFERROR(VLOOKUP(A280,Course65,5,0),"")</f>
        <v>Intro to PLC</v>
      </c>
      <c r="E281" s="66"/>
      <c r="F281" s="66"/>
    </row>
    <row r="282" spans="1:6" s="73" customFormat="1" x14ac:dyDescent="0.15">
      <c r="A282" s="66"/>
      <c r="B282" s="66"/>
      <c r="C282" s="71" t="s">
        <v>9</v>
      </c>
      <c r="D282" s="66" t="str">
        <f>IFERROR(VLOOKUP(A280,Course65,6,0),"")</f>
        <v>HANDS ON: Final</v>
      </c>
      <c r="E282" s="71" t="s">
        <v>11</v>
      </c>
      <c r="F282" s="72">
        <f>IFERROR(VLOOKUP(A280,Course65,8,0),"")</f>
        <v>4</v>
      </c>
    </row>
    <row r="283" spans="1:6" s="73" customFormat="1" x14ac:dyDescent="0.15">
      <c r="A283" s="66">
        <f>A280+1</f>
        <v>117</v>
      </c>
      <c r="B283" s="66">
        <f>VLOOKUP(A283,Running65,2)</f>
        <v>65</v>
      </c>
      <c r="C283" s="68" t="str">
        <f>IF(ISNUMBER(B283),"Day "&amp;B283,"No School")</f>
        <v>Day 65</v>
      </c>
      <c r="D283" s="69">
        <f>VLOOKUP(A283,Running65,5)</f>
        <v>43454</v>
      </c>
      <c r="E283" s="70"/>
      <c r="F283" s="70"/>
    </row>
    <row r="284" spans="1:6" s="73" customFormat="1" x14ac:dyDescent="0.15">
      <c r="A284" s="66"/>
      <c r="B284" s="66"/>
      <c r="C284" s="71" t="s">
        <v>8</v>
      </c>
      <c r="D284" s="66" t="str">
        <f>IFERROR(VLOOKUP(A283,Course65,5,0),"")</f>
        <v>Intro to PLC</v>
      </c>
      <c r="E284" s="66"/>
      <c r="F284" s="66"/>
    </row>
    <row r="285" spans="1:6" s="73" customFormat="1" x14ac:dyDescent="0.15">
      <c r="A285" s="66"/>
      <c r="B285" s="66"/>
      <c r="C285" s="71" t="s">
        <v>9</v>
      </c>
      <c r="D285" s="66" t="str">
        <f>IFERROR(VLOOKUP(A283,Course65,6,0),"")</f>
        <v>HANDS ON: Final</v>
      </c>
      <c r="E285" s="71" t="s">
        <v>11</v>
      </c>
      <c r="F285" s="72">
        <f>IFERROR(VLOOKUP(A283,Course65,8,0),"")</f>
        <v>4</v>
      </c>
    </row>
    <row r="286" spans="1:6" s="73" customFormat="1" x14ac:dyDescent="0.15">
      <c r="A286" s="66"/>
      <c r="B286" s="66"/>
      <c r="C286" s="68" t="s">
        <v>129</v>
      </c>
      <c r="D286" s="69" t="str">
        <f>C273</f>
        <v>Week 17</v>
      </c>
      <c r="E286" s="70"/>
      <c r="F286" s="70"/>
    </row>
    <row r="287" spans="1:6" s="73" customFormat="1" x14ac:dyDescent="0.15">
      <c r="A287" s="66"/>
      <c r="B287" s="66"/>
      <c r="C287" s="71" t="s">
        <v>10</v>
      </c>
      <c r="D287" s="66" t="str">
        <f>VLOOKUP(B273,WklyHmwk17,7)</f>
        <v/>
      </c>
      <c r="E287" s="66"/>
      <c r="F287" s="66"/>
    </row>
    <row r="288" spans="1:6" s="73" customFormat="1" x14ac:dyDescent="0.15">
      <c r="A288" s="66"/>
      <c r="B288" s="66"/>
      <c r="C288" s="71" t="s">
        <v>128</v>
      </c>
      <c r="D288" s="66" t="str">
        <f>VLOOKUP(B273,WklyJobs17,7)</f>
        <v>XFR Job 01, XFR Job 02, XFR Job 03, XFR Job 04</v>
      </c>
      <c r="E288" s="66"/>
      <c r="F288" s="66"/>
    </row>
    <row r="289" spans="3:6" s="73" customFormat="1" x14ac:dyDescent="0.15">
      <c r="C289" s="76"/>
    </row>
    <row r="290" spans="3:6" s="73" customFormat="1" x14ac:dyDescent="0.15">
      <c r="C290" s="76"/>
      <c r="E290" s="76"/>
      <c r="F290" s="81"/>
    </row>
    <row r="291" spans="3:6" s="73" customFormat="1" x14ac:dyDescent="0.15">
      <c r="C291" s="76"/>
    </row>
    <row r="292" spans="3:6" s="73" customFormat="1" x14ac:dyDescent="0.15">
      <c r="C292" s="79"/>
      <c r="D292" s="80"/>
    </row>
    <row r="293" spans="3:6" s="73" customFormat="1" x14ac:dyDescent="0.15">
      <c r="C293" s="76"/>
    </row>
    <row r="294" spans="3:6" s="73" customFormat="1" x14ac:dyDescent="0.15">
      <c r="C294" s="76"/>
    </row>
    <row r="295" spans="3:6" s="73" customFormat="1" x14ac:dyDescent="0.15">
      <c r="C295" s="76"/>
      <c r="D295" s="77"/>
    </row>
    <row r="296" spans="3:6" s="73" customFormat="1" x14ac:dyDescent="0.15">
      <c r="C296" s="78"/>
      <c r="D296" s="77"/>
    </row>
    <row r="297" spans="3:6" s="73" customFormat="1" x14ac:dyDescent="0.15">
      <c r="C297" s="79"/>
      <c r="D297" s="80"/>
    </row>
    <row r="298" spans="3:6" s="73" customFormat="1" x14ac:dyDescent="0.15">
      <c r="C298" s="76"/>
    </row>
    <row r="299" spans="3:6" s="73" customFormat="1" x14ac:dyDescent="0.15">
      <c r="C299" s="76"/>
      <c r="E299" s="76"/>
      <c r="F299" s="81"/>
    </row>
    <row r="300" spans="3:6" s="73" customFormat="1" x14ac:dyDescent="0.15">
      <c r="C300" s="76"/>
    </row>
    <row r="301" spans="3:6" s="73" customFormat="1" x14ac:dyDescent="0.15">
      <c r="C301" s="79"/>
      <c r="D301" s="80"/>
    </row>
    <row r="302" spans="3:6" s="73" customFormat="1" x14ac:dyDescent="0.15">
      <c r="C302" s="76"/>
    </row>
    <row r="303" spans="3:6" s="73" customFormat="1" x14ac:dyDescent="0.15">
      <c r="C303" s="76"/>
      <c r="E303" s="76"/>
      <c r="F303" s="81"/>
    </row>
    <row r="304" spans="3:6" s="73" customFormat="1" x14ac:dyDescent="0.15">
      <c r="C304" s="76"/>
      <c r="D304" s="77"/>
    </row>
    <row r="305" spans="3:6" s="73" customFormat="1" x14ac:dyDescent="0.15">
      <c r="C305" s="79"/>
      <c r="D305" s="80"/>
    </row>
    <row r="306" spans="3:6" s="73" customFormat="1" x14ac:dyDescent="0.15">
      <c r="C306" s="76"/>
    </row>
    <row r="307" spans="3:6" s="73" customFormat="1" x14ac:dyDescent="0.15">
      <c r="C307" s="76"/>
      <c r="E307" s="76"/>
      <c r="F307" s="81"/>
    </row>
    <row r="308" spans="3:6" s="73" customFormat="1" x14ac:dyDescent="0.15">
      <c r="C308" s="76"/>
      <c r="D308" s="77"/>
    </row>
    <row r="309" spans="3:6" s="73" customFormat="1" x14ac:dyDescent="0.15">
      <c r="C309" s="79"/>
      <c r="D309" s="80"/>
    </row>
    <row r="310" spans="3:6" s="73" customFormat="1" x14ac:dyDescent="0.15">
      <c r="C310" s="76"/>
    </row>
    <row r="311" spans="3:6" s="73" customFormat="1" x14ac:dyDescent="0.15">
      <c r="C311" s="76"/>
      <c r="E311" s="76"/>
      <c r="F311" s="81"/>
    </row>
    <row r="312" spans="3:6" s="73" customFormat="1" x14ac:dyDescent="0.15">
      <c r="C312" s="76"/>
      <c r="D312" s="77"/>
    </row>
    <row r="313" spans="3:6" s="73" customFormat="1" x14ac:dyDescent="0.15">
      <c r="C313" s="79"/>
      <c r="D313" s="80"/>
    </row>
    <row r="314" spans="3:6" s="73" customFormat="1" x14ac:dyDescent="0.15">
      <c r="C314" s="76"/>
    </row>
    <row r="315" spans="3:6" s="73" customFormat="1" x14ac:dyDescent="0.15">
      <c r="C315" s="76"/>
      <c r="E315" s="76"/>
      <c r="F315" s="81"/>
    </row>
    <row r="316" spans="3:6" s="73" customFormat="1" x14ac:dyDescent="0.15">
      <c r="C316" s="76"/>
    </row>
    <row r="317" spans="3:6" s="73" customFormat="1" x14ac:dyDescent="0.15">
      <c r="C317" s="79"/>
      <c r="D317" s="80"/>
    </row>
    <row r="318" spans="3:6" s="73" customFormat="1" x14ac:dyDescent="0.15">
      <c r="C318" s="76"/>
    </row>
    <row r="319" spans="3:6" s="73" customFormat="1" x14ac:dyDescent="0.15">
      <c r="C319" s="76"/>
    </row>
    <row r="320" spans="3:6" s="73" customFormat="1" x14ac:dyDescent="0.15">
      <c r="C320" s="76"/>
      <c r="D320" s="77"/>
    </row>
    <row r="321" spans="3:6" s="73" customFormat="1" x14ac:dyDescent="0.15">
      <c r="C321" s="78"/>
      <c r="D321" s="77"/>
    </row>
    <row r="322" spans="3:6" s="73" customFormat="1" x14ac:dyDescent="0.15">
      <c r="C322" s="79"/>
      <c r="D322" s="80"/>
    </row>
    <row r="323" spans="3:6" s="73" customFormat="1" x14ac:dyDescent="0.15">
      <c r="C323" s="76"/>
    </row>
    <row r="324" spans="3:6" s="73" customFormat="1" x14ac:dyDescent="0.15">
      <c r="C324" s="76"/>
      <c r="E324" s="76"/>
      <c r="F324" s="81"/>
    </row>
    <row r="325" spans="3:6" s="73" customFormat="1" x14ac:dyDescent="0.15">
      <c r="C325" s="76"/>
    </row>
    <row r="326" spans="3:6" s="73" customFormat="1" x14ac:dyDescent="0.15">
      <c r="C326" s="79"/>
      <c r="D326" s="80"/>
    </row>
    <row r="327" spans="3:6" s="73" customFormat="1" x14ac:dyDescent="0.15">
      <c r="C327" s="76"/>
    </row>
    <row r="328" spans="3:6" s="73" customFormat="1" x14ac:dyDescent="0.15">
      <c r="C328" s="76"/>
      <c r="E328" s="76"/>
      <c r="F328" s="81"/>
    </row>
    <row r="329" spans="3:6" s="73" customFormat="1" x14ac:dyDescent="0.15">
      <c r="C329" s="76"/>
      <c r="D329" s="77"/>
    </row>
    <row r="330" spans="3:6" s="73" customFormat="1" x14ac:dyDescent="0.15">
      <c r="C330" s="79"/>
      <c r="D330" s="80"/>
    </row>
    <row r="331" spans="3:6" s="73" customFormat="1" x14ac:dyDescent="0.15">
      <c r="C331" s="76"/>
    </row>
    <row r="332" spans="3:6" s="73" customFormat="1" x14ac:dyDescent="0.15">
      <c r="C332" s="76"/>
      <c r="E332" s="76"/>
      <c r="F332" s="81"/>
    </row>
    <row r="333" spans="3:6" s="73" customFormat="1" x14ac:dyDescent="0.15">
      <c r="C333" s="76"/>
      <c r="D333" s="77"/>
    </row>
    <row r="334" spans="3:6" s="73" customFormat="1" x14ac:dyDescent="0.15">
      <c r="C334" s="79"/>
      <c r="D334" s="80"/>
    </row>
    <row r="335" spans="3:6" s="73" customFormat="1" x14ac:dyDescent="0.15">
      <c r="C335" s="76"/>
    </row>
    <row r="336" spans="3:6" s="73" customFormat="1" x14ac:dyDescent="0.15">
      <c r="C336" s="76"/>
      <c r="E336" s="76"/>
      <c r="F336" s="81"/>
    </row>
    <row r="337" spans="3:6" s="73" customFormat="1" x14ac:dyDescent="0.15">
      <c r="C337" s="76"/>
      <c r="D337" s="77"/>
    </row>
    <row r="338" spans="3:6" s="73" customFormat="1" x14ac:dyDescent="0.15">
      <c r="C338" s="79"/>
      <c r="D338" s="80"/>
    </row>
    <row r="339" spans="3:6" s="73" customFormat="1" x14ac:dyDescent="0.15">
      <c r="C339" s="76"/>
    </row>
    <row r="340" spans="3:6" s="73" customFormat="1" x14ac:dyDescent="0.15">
      <c r="C340" s="76"/>
      <c r="E340" s="76"/>
      <c r="F340" s="81"/>
    </row>
    <row r="341" spans="3:6" s="73" customFormat="1" x14ac:dyDescent="0.15">
      <c r="C341" s="76"/>
    </row>
    <row r="342" spans="3:6" s="73" customFormat="1" x14ac:dyDescent="0.15">
      <c r="C342" s="79"/>
      <c r="D342" s="80"/>
    </row>
    <row r="343" spans="3:6" s="73" customFormat="1" x14ac:dyDescent="0.15">
      <c r="C343" s="76"/>
    </row>
    <row r="344" spans="3:6" s="73" customFormat="1" x14ac:dyDescent="0.15">
      <c r="C344" s="76"/>
    </row>
    <row r="345" spans="3:6" s="73" customFormat="1" x14ac:dyDescent="0.15">
      <c r="C345" s="76"/>
      <c r="D345" s="77"/>
    </row>
    <row r="346" spans="3:6" s="73" customFormat="1" x14ac:dyDescent="0.15">
      <c r="C346" s="76"/>
      <c r="D346" s="77"/>
    </row>
    <row r="347" spans="3:6" s="73" customFormat="1" x14ac:dyDescent="0.15">
      <c r="C347" s="76"/>
      <c r="D347" s="77"/>
    </row>
    <row r="348" spans="3:6" s="73" customFormat="1" x14ac:dyDescent="0.15">
      <c r="C348" s="76"/>
      <c r="D348" s="77"/>
    </row>
    <row r="349" spans="3:6" s="73" customFormat="1" x14ac:dyDescent="0.15">
      <c r="C349" s="76"/>
      <c r="D349" s="77"/>
    </row>
    <row r="350" spans="3:6" s="73" customFormat="1" x14ac:dyDescent="0.15">
      <c r="C350" s="76"/>
      <c r="D350" s="77"/>
    </row>
    <row r="351" spans="3:6" s="73" customFormat="1" x14ac:dyDescent="0.15">
      <c r="C351" s="76"/>
      <c r="D351" s="77"/>
    </row>
    <row r="352" spans="3:6" s="73" customFormat="1" x14ac:dyDescent="0.15">
      <c r="C352" s="76"/>
      <c r="D352" s="77"/>
    </row>
    <row r="353" spans="3:4" s="73" customFormat="1" x14ac:dyDescent="0.15">
      <c r="C353" s="76"/>
      <c r="D353" s="77"/>
    </row>
    <row r="354" spans="3:4" s="73" customFormat="1" x14ac:dyDescent="0.15">
      <c r="C354" s="76"/>
      <c r="D354" s="77"/>
    </row>
    <row r="355" spans="3:4" s="73" customFormat="1" x14ac:dyDescent="0.15">
      <c r="C355" s="76"/>
      <c r="D355" s="77"/>
    </row>
    <row r="356" spans="3:4" s="73" customFormat="1" x14ac:dyDescent="0.15">
      <c r="C356" s="76"/>
      <c r="D356" s="77"/>
    </row>
    <row r="357" spans="3:4" s="73" customFormat="1" x14ac:dyDescent="0.15">
      <c r="C357" s="76"/>
      <c r="D357" s="77"/>
    </row>
    <row r="358" spans="3:4" s="73" customFormat="1" x14ac:dyDescent="0.15">
      <c r="C358" s="76"/>
      <c r="D358" s="77"/>
    </row>
    <row r="359" spans="3:4" s="73" customFormat="1" x14ac:dyDescent="0.15">
      <c r="C359" s="76"/>
      <c r="D359" s="77"/>
    </row>
    <row r="360" spans="3:4" s="73" customFormat="1" x14ac:dyDescent="0.15">
      <c r="C360" s="76"/>
      <c r="D360" s="77"/>
    </row>
    <row r="361" spans="3:4" s="73" customFormat="1" x14ac:dyDescent="0.15">
      <c r="C361" s="76"/>
      <c r="D361" s="77"/>
    </row>
    <row r="362" spans="3:4" s="73" customFormat="1" x14ac:dyDescent="0.15">
      <c r="C362" s="76"/>
      <c r="D362" s="77"/>
    </row>
    <row r="363" spans="3:4" s="73" customFormat="1" x14ac:dyDescent="0.15">
      <c r="C363" s="76"/>
      <c r="D363" s="77"/>
    </row>
    <row r="364" spans="3:4" s="73" customFormat="1" x14ac:dyDescent="0.15">
      <c r="C364" s="76"/>
      <c r="D364" s="77"/>
    </row>
    <row r="365" spans="3:4" s="73" customFormat="1" x14ac:dyDescent="0.15">
      <c r="C365" s="76"/>
      <c r="D365" s="77"/>
    </row>
    <row r="366" spans="3:4" s="73" customFormat="1" x14ac:dyDescent="0.15">
      <c r="C366" s="76"/>
      <c r="D366" s="77"/>
    </row>
    <row r="367" spans="3:4" s="73" customFormat="1" x14ac:dyDescent="0.15">
      <c r="C367" s="76"/>
      <c r="D367" s="77"/>
    </row>
    <row r="368" spans="3:4" s="73" customFormat="1" x14ac:dyDescent="0.15">
      <c r="C368" s="76"/>
      <c r="D368" s="77"/>
    </row>
    <row r="369" spans="3:4" s="73" customFormat="1" x14ac:dyDescent="0.15">
      <c r="C369" s="76"/>
      <c r="D369" s="77"/>
    </row>
    <row r="370" spans="3:4" s="73" customFormat="1" x14ac:dyDescent="0.15">
      <c r="C370" s="76"/>
      <c r="D370" s="77"/>
    </row>
    <row r="371" spans="3:4" s="73" customFormat="1" x14ac:dyDescent="0.15">
      <c r="C371" s="76"/>
      <c r="D371" s="77"/>
    </row>
    <row r="372" spans="3:4" s="73" customFormat="1" x14ac:dyDescent="0.15">
      <c r="C372" s="76"/>
      <c r="D372" s="77"/>
    </row>
    <row r="373" spans="3:4" s="73" customFormat="1" x14ac:dyDescent="0.15">
      <c r="C373" s="76"/>
      <c r="D373" s="77"/>
    </row>
    <row r="374" spans="3:4" s="73" customFormat="1" x14ac:dyDescent="0.15">
      <c r="C374" s="76"/>
      <c r="D374" s="77"/>
    </row>
    <row r="375" spans="3:4" s="73" customFormat="1" x14ac:dyDescent="0.15">
      <c r="C375" s="76"/>
      <c r="D375" s="77"/>
    </row>
    <row r="376" spans="3:4" s="73" customFormat="1" x14ac:dyDescent="0.15">
      <c r="C376" s="76"/>
      <c r="D376" s="77"/>
    </row>
    <row r="377" spans="3:4" s="73" customFormat="1" x14ac:dyDescent="0.15">
      <c r="C377" s="76"/>
      <c r="D377" s="77"/>
    </row>
    <row r="378" spans="3:4" s="73" customFormat="1" x14ac:dyDescent="0.15">
      <c r="C378" s="76"/>
      <c r="D378" s="77"/>
    </row>
    <row r="379" spans="3:4" s="73" customFormat="1" x14ac:dyDescent="0.15">
      <c r="C379" s="76"/>
      <c r="D379" s="77"/>
    </row>
    <row r="380" spans="3:4" s="73" customFormat="1" x14ac:dyDescent="0.15">
      <c r="C380" s="76"/>
      <c r="D380" s="77"/>
    </row>
    <row r="381" spans="3:4" s="73" customFormat="1" x14ac:dyDescent="0.15">
      <c r="C381" s="76"/>
      <c r="D381" s="77"/>
    </row>
    <row r="382" spans="3:4" s="73" customFormat="1" x14ac:dyDescent="0.15">
      <c r="C382" s="76"/>
      <c r="D382" s="77"/>
    </row>
    <row r="383" spans="3:4" s="73" customFormat="1" x14ac:dyDescent="0.15">
      <c r="C383" s="76"/>
      <c r="D383" s="77"/>
    </row>
    <row r="384" spans="3:4" s="73" customFormat="1" x14ac:dyDescent="0.15">
      <c r="C384" s="76"/>
      <c r="D384" s="77"/>
    </row>
    <row r="385" spans="3:4" s="73" customFormat="1" x14ac:dyDescent="0.15">
      <c r="C385" s="76"/>
      <c r="D385" s="77"/>
    </row>
    <row r="386" spans="3:4" s="73" customFormat="1" x14ac:dyDescent="0.15">
      <c r="C386" s="76"/>
      <c r="D386" s="77"/>
    </row>
    <row r="387" spans="3:4" s="73" customFormat="1" x14ac:dyDescent="0.15">
      <c r="C387" s="76"/>
      <c r="D387" s="77"/>
    </row>
    <row r="388" spans="3:4" s="73" customFormat="1" x14ac:dyDescent="0.15">
      <c r="C388" s="76"/>
      <c r="D388" s="77"/>
    </row>
    <row r="389" spans="3:4" s="73" customFormat="1" x14ac:dyDescent="0.15">
      <c r="C389" s="76"/>
      <c r="D389" s="77"/>
    </row>
    <row r="390" spans="3:4" s="73" customFormat="1" x14ac:dyDescent="0.15">
      <c r="C390" s="76"/>
      <c r="D390" s="77"/>
    </row>
    <row r="391" spans="3:4" s="73" customFormat="1" x14ac:dyDescent="0.15">
      <c r="C391" s="76"/>
      <c r="D391" s="77"/>
    </row>
    <row r="392" spans="3:4" s="73" customFormat="1" x14ac:dyDescent="0.15">
      <c r="C392" s="76"/>
      <c r="D392" s="77"/>
    </row>
    <row r="393" spans="3:4" s="73" customFormat="1" x14ac:dyDescent="0.15">
      <c r="C393" s="76"/>
      <c r="D393" s="77"/>
    </row>
    <row r="394" spans="3:4" s="73" customFormat="1" x14ac:dyDescent="0.15">
      <c r="C394" s="76"/>
      <c r="D394" s="77"/>
    </row>
    <row r="395" spans="3:4" s="73" customFormat="1" x14ac:dyDescent="0.15">
      <c r="C395" s="76"/>
      <c r="D395" s="77"/>
    </row>
    <row r="396" spans="3:4" s="73" customFormat="1" x14ac:dyDescent="0.15">
      <c r="C396" s="76"/>
      <c r="D396" s="77"/>
    </row>
    <row r="397" spans="3:4" s="73" customFormat="1" x14ac:dyDescent="0.15">
      <c r="C397" s="76"/>
      <c r="D397" s="77"/>
    </row>
    <row r="398" spans="3:4" s="73" customFormat="1" x14ac:dyDescent="0.15">
      <c r="C398" s="76"/>
      <c r="D398" s="77"/>
    </row>
    <row r="399" spans="3:4" s="73" customFormat="1" x14ac:dyDescent="0.15">
      <c r="C399" s="76"/>
      <c r="D399" s="77"/>
    </row>
    <row r="400" spans="3:4" s="73" customFormat="1" x14ac:dyDescent="0.15">
      <c r="C400" s="76"/>
      <c r="D400" s="77"/>
    </row>
    <row r="401" spans="3:4" s="73" customFormat="1" x14ac:dyDescent="0.15">
      <c r="C401" s="76"/>
      <c r="D401" s="77"/>
    </row>
    <row r="402" spans="3:4" s="73" customFormat="1" x14ac:dyDescent="0.15">
      <c r="C402" s="76"/>
      <c r="D402" s="77"/>
    </row>
    <row r="403" spans="3:4" s="73" customFormat="1" x14ac:dyDescent="0.15">
      <c r="C403" s="76"/>
      <c r="D403" s="77"/>
    </row>
    <row r="404" spans="3:4" s="73" customFormat="1" x14ac:dyDescent="0.15">
      <c r="C404" s="76"/>
      <c r="D404" s="77"/>
    </row>
    <row r="405" spans="3:4" s="73" customFormat="1" x14ac:dyDescent="0.15">
      <c r="C405" s="76"/>
      <c r="D405" s="77"/>
    </row>
    <row r="406" spans="3:4" s="73" customFormat="1" x14ac:dyDescent="0.15">
      <c r="C406" s="76"/>
      <c r="D406" s="77"/>
    </row>
    <row r="407" spans="3:4" s="73" customFormat="1" x14ac:dyDescent="0.15">
      <c r="C407" s="76"/>
      <c r="D407" s="77"/>
    </row>
    <row r="408" spans="3:4" s="73" customFormat="1" x14ac:dyDescent="0.15">
      <c r="C408" s="76"/>
      <c r="D408" s="77"/>
    </row>
    <row r="409" spans="3:4" s="73" customFormat="1" x14ac:dyDescent="0.15">
      <c r="C409" s="76"/>
      <c r="D409" s="77"/>
    </row>
    <row r="410" spans="3:4" s="73" customFormat="1" x14ac:dyDescent="0.15">
      <c r="C410" s="76"/>
      <c r="D410" s="77"/>
    </row>
    <row r="411" spans="3:4" s="73" customFormat="1" x14ac:dyDescent="0.15">
      <c r="C411" s="76"/>
      <c r="D411" s="77"/>
    </row>
    <row r="412" spans="3:4" s="73" customFormat="1" x14ac:dyDescent="0.15">
      <c r="C412" s="76"/>
      <c r="D412" s="77"/>
    </row>
    <row r="413" spans="3:4" s="73" customFormat="1" x14ac:dyDescent="0.15">
      <c r="C413" s="76"/>
      <c r="D413" s="77"/>
    </row>
    <row r="414" spans="3:4" s="73" customFormat="1" x14ac:dyDescent="0.15">
      <c r="C414" s="76"/>
      <c r="D414" s="77"/>
    </row>
    <row r="415" spans="3:4" s="73" customFormat="1" x14ac:dyDescent="0.15">
      <c r="C415" s="76"/>
      <c r="D415" s="77"/>
    </row>
    <row r="416" spans="3:4" s="73" customFormat="1" x14ac:dyDescent="0.15">
      <c r="C416" s="76"/>
      <c r="D416" s="77"/>
    </row>
    <row r="417" spans="3:4" s="73" customFormat="1" x14ac:dyDescent="0.15">
      <c r="C417" s="76"/>
      <c r="D417" s="77"/>
    </row>
    <row r="418" spans="3:4" s="73" customFormat="1" x14ac:dyDescent="0.15">
      <c r="C418" s="76"/>
      <c r="D418" s="77"/>
    </row>
    <row r="419" spans="3:4" s="73" customFormat="1" x14ac:dyDescent="0.15">
      <c r="C419" s="76"/>
      <c r="D419" s="77"/>
    </row>
    <row r="420" spans="3:4" s="73" customFormat="1" x14ac:dyDescent="0.15">
      <c r="C420" s="76"/>
      <c r="D420" s="77"/>
    </row>
    <row r="421" spans="3:4" s="73" customFormat="1" x14ac:dyDescent="0.15">
      <c r="C421" s="76"/>
      <c r="D421" s="77"/>
    </row>
    <row r="422" spans="3:4" s="73" customFormat="1" x14ac:dyDescent="0.15">
      <c r="C422" s="76"/>
      <c r="D422" s="77"/>
    </row>
    <row r="423" spans="3:4" s="73" customFormat="1" x14ac:dyDescent="0.15">
      <c r="C423" s="76"/>
      <c r="D423" s="77"/>
    </row>
    <row r="424" spans="3:4" s="73" customFormat="1" x14ac:dyDescent="0.15">
      <c r="C424" s="76"/>
      <c r="D424" s="77"/>
    </row>
    <row r="425" spans="3:4" s="73" customFormat="1" x14ac:dyDescent="0.15">
      <c r="C425" s="76"/>
      <c r="D425" s="77"/>
    </row>
    <row r="426" spans="3:4" s="73" customFormat="1" x14ac:dyDescent="0.15">
      <c r="C426" s="76"/>
      <c r="D426" s="77"/>
    </row>
    <row r="427" spans="3:4" s="73" customFormat="1" x14ac:dyDescent="0.15">
      <c r="C427" s="76"/>
      <c r="D427" s="77"/>
    </row>
    <row r="428" spans="3:4" s="73" customFormat="1" x14ac:dyDescent="0.15">
      <c r="C428" s="76"/>
      <c r="D428" s="77"/>
    </row>
    <row r="429" spans="3:4" s="73" customFormat="1" x14ac:dyDescent="0.15">
      <c r="C429" s="76"/>
      <c r="D429" s="77"/>
    </row>
    <row r="430" spans="3:4" s="73" customFormat="1" x14ac:dyDescent="0.15">
      <c r="C430" s="76"/>
      <c r="D430" s="77"/>
    </row>
    <row r="431" spans="3:4" s="73" customFormat="1" x14ac:dyDescent="0.15">
      <c r="C431" s="76"/>
      <c r="D431" s="77"/>
    </row>
    <row r="432" spans="3:4" s="73" customFormat="1" x14ac:dyDescent="0.15">
      <c r="C432" s="76"/>
      <c r="D432" s="77"/>
    </row>
    <row r="433" spans="3:4" s="73" customFormat="1" x14ac:dyDescent="0.15">
      <c r="C433" s="76"/>
      <c r="D433" s="77"/>
    </row>
    <row r="434" spans="3:4" s="73" customFormat="1" x14ac:dyDescent="0.15">
      <c r="C434" s="76"/>
      <c r="D434" s="77"/>
    </row>
    <row r="435" spans="3:4" s="73" customFormat="1" x14ac:dyDescent="0.15">
      <c r="C435" s="76"/>
      <c r="D435" s="77"/>
    </row>
    <row r="436" spans="3:4" s="73" customFormat="1" x14ac:dyDescent="0.15">
      <c r="C436" s="76"/>
      <c r="D436" s="77"/>
    </row>
    <row r="437" spans="3:4" s="73" customFormat="1" x14ac:dyDescent="0.15">
      <c r="C437" s="76"/>
      <c r="D437" s="77"/>
    </row>
    <row r="438" spans="3:4" s="73" customFormat="1" x14ac:dyDescent="0.15">
      <c r="C438" s="76"/>
      <c r="D438" s="77"/>
    </row>
    <row r="439" spans="3:4" s="73" customFormat="1" x14ac:dyDescent="0.15">
      <c r="C439" s="76"/>
      <c r="D439" s="77"/>
    </row>
    <row r="440" spans="3:4" s="73" customFormat="1" x14ac:dyDescent="0.15">
      <c r="C440" s="76"/>
      <c r="D440" s="77"/>
    </row>
    <row r="441" spans="3:4" s="73" customFormat="1" x14ac:dyDescent="0.15">
      <c r="C441" s="76"/>
      <c r="D441" s="77"/>
    </row>
    <row r="442" spans="3:4" s="73" customFormat="1" x14ac:dyDescent="0.15">
      <c r="C442" s="76"/>
      <c r="D442" s="77"/>
    </row>
    <row r="443" spans="3:4" s="73" customFormat="1" x14ac:dyDescent="0.15">
      <c r="C443" s="76"/>
      <c r="D443" s="77"/>
    </row>
    <row r="444" spans="3:4" s="73" customFormat="1" x14ac:dyDescent="0.15">
      <c r="C444" s="76"/>
      <c r="D444" s="77"/>
    </row>
    <row r="445" spans="3:4" s="73" customFormat="1" x14ac:dyDescent="0.15">
      <c r="C445" s="76"/>
      <c r="D445" s="77"/>
    </row>
    <row r="446" spans="3:4" s="73" customFormat="1" x14ac:dyDescent="0.15">
      <c r="C446" s="76"/>
      <c r="D446" s="77"/>
    </row>
    <row r="447" spans="3:4" s="73" customFormat="1" x14ac:dyDescent="0.15">
      <c r="C447" s="76"/>
      <c r="D447" s="77"/>
    </row>
    <row r="448" spans="3:4" s="73" customFormat="1" x14ac:dyDescent="0.15">
      <c r="C448" s="76"/>
      <c r="D448" s="77"/>
    </row>
    <row r="449" spans="3:4" s="73" customFormat="1" x14ac:dyDescent="0.15">
      <c r="C449" s="76"/>
      <c r="D449" s="77"/>
    </row>
    <row r="450" spans="3:4" s="73" customFormat="1" x14ac:dyDescent="0.15">
      <c r="C450" s="76"/>
      <c r="D450" s="77"/>
    </row>
    <row r="451" spans="3:4" s="73" customFormat="1" x14ac:dyDescent="0.15">
      <c r="C451" s="76"/>
      <c r="D451" s="77"/>
    </row>
    <row r="452" spans="3:4" s="73" customFormat="1" x14ac:dyDescent="0.15">
      <c r="C452" s="76"/>
      <c r="D452" s="77"/>
    </row>
    <row r="453" spans="3:4" s="73" customFormat="1" x14ac:dyDescent="0.15">
      <c r="C453" s="76"/>
      <c r="D453" s="77"/>
    </row>
    <row r="454" spans="3:4" s="73" customFormat="1" x14ac:dyDescent="0.15">
      <c r="C454" s="76"/>
      <c r="D454" s="77"/>
    </row>
    <row r="455" spans="3:4" s="73" customFormat="1" x14ac:dyDescent="0.15">
      <c r="C455" s="76"/>
      <c r="D455" s="77"/>
    </row>
    <row r="456" spans="3:4" s="73" customFormat="1" x14ac:dyDescent="0.15">
      <c r="C456" s="76"/>
      <c r="D456" s="77"/>
    </row>
    <row r="457" spans="3:4" s="73" customFormat="1" x14ac:dyDescent="0.15">
      <c r="C457" s="76"/>
      <c r="D457" s="77"/>
    </row>
    <row r="458" spans="3:4" s="73" customFormat="1" x14ac:dyDescent="0.15">
      <c r="C458" s="76"/>
      <c r="D458" s="77"/>
    </row>
    <row r="459" spans="3:4" s="73" customFormat="1" x14ac:dyDescent="0.15">
      <c r="C459" s="76"/>
      <c r="D459" s="77"/>
    </row>
    <row r="460" spans="3:4" s="73" customFormat="1" x14ac:dyDescent="0.15">
      <c r="C460" s="76"/>
      <c r="D460" s="77"/>
    </row>
    <row r="461" spans="3:4" s="73" customFormat="1" x14ac:dyDescent="0.15">
      <c r="C461" s="76"/>
      <c r="D461" s="77"/>
    </row>
    <row r="462" spans="3:4" s="73" customFormat="1" x14ac:dyDescent="0.15">
      <c r="C462" s="76"/>
      <c r="D462" s="77"/>
    </row>
    <row r="463" spans="3:4" s="73" customFormat="1" x14ac:dyDescent="0.15">
      <c r="C463" s="76"/>
      <c r="D463" s="77"/>
    </row>
    <row r="464" spans="3:4" s="73" customFormat="1" x14ac:dyDescent="0.15">
      <c r="C464" s="76"/>
      <c r="D464" s="77"/>
    </row>
    <row r="465" spans="3:4" s="73" customFormat="1" x14ac:dyDescent="0.15">
      <c r="C465" s="76"/>
      <c r="D465" s="77"/>
    </row>
    <row r="466" spans="3:4" s="73" customFormat="1" x14ac:dyDescent="0.15">
      <c r="C466" s="76"/>
      <c r="D466" s="77"/>
    </row>
    <row r="467" spans="3:4" s="73" customFormat="1" x14ac:dyDescent="0.15">
      <c r="C467" s="76"/>
      <c r="D467" s="77"/>
    </row>
    <row r="468" spans="3:4" s="73" customFormat="1" x14ac:dyDescent="0.15">
      <c r="C468" s="76"/>
      <c r="D468" s="77"/>
    </row>
    <row r="469" spans="3:4" s="73" customFormat="1" x14ac:dyDescent="0.15">
      <c r="C469" s="76"/>
      <c r="D469" s="77"/>
    </row>
    <row r="470" spans="3:4" s="73" customFormat="1" x14ac:dyDescent="0.15">
      <c r="C470" s="76"/>
      <c r="D470" s="77"/>
    </row>
  </sheetData>
  <conditionalFormatting sqref="D15:D16">
    <cfRule type="containsText" dxfId="262" priority="507" operator="containsText" text="HANDS ON:">
      <formula>NOT(ISERROR(SEARCH("HANDS ON:",D15)))</formula>
    </cfRule>
  </conditionalFormatting>
  <conditionalFormatting sqref="D32:D33">
    <cfRule type="containsText" dxfId="261" priority="505" operator="containsText" text="HANDS ON:">
      <formula>NOT(ISERROR(SEARCH("HANDS ON:",D32)))</formula>
    </cfRule>
  </conditionalFormatting>
  <conditionalFormatting sqref="D4">
    <cfRule type="containsText" dxfId="260" priority="502" operator="containsText" text="MID-TERM:">
      <formula>NOT(ISERROR(SEARCH("MID-TERM:",D4)))</formula>
    </cfRule>
    <cfRule type="containsText" dxfId="259" priority="503" operator="containsText" text="QUIZ:">
      <formula>NOT(ISERROR(SEARCH("QUIZ:",D4)))</formula>
    </cfRule>
    <cfRule type="containsText" dxfId="258" priority="504" operator="containsText" text="TEST:">
      <formula>NOT(ISERROR(SEARCH("TEST:",D4)))</formula>
    </cfRule>
  </conditionalFormatting>
  <conditionalFormatting sqref="D51">
    <cfRule type="containsText" dxfId="257" priority="474" operator="containsText" text="HANDS ON:">
      <formula>NOT(ISERROR(SEARCH("HANDS ON:",D51)))</formula>
    </cfRule>
  </conditionalFormatting>
  <conditionalFormatting sqref="D68">
    <cfRule type="containsText" dxfId="256" priority="457" operator="containsText" text="HANDS ON:">
      <formula>NOT(ISERROR(SEARCH("HANDS ON:",D68)))</formula>
    </cfRule>
  </conditionalFormatting>
  <conditionalFormatting sqref="D290">
    <cfRule type="containsText" dxfId="255" priority="254" operator="containsText" text="MID-TERM:">
      <formula>NOT(ISERROR(SEARCH("MID-TERM:",D290)))</formula>
    </cfRule>
    <cfRule type="containsText" dxfId="254" priority="255" operator="containsText" text="QUIZ:">
      <formula>NOT(ISERROR(SEARCH("QUIZ:",D290)))</formula>
    </cfRule>
    <cfRule type="containsText" dxfId="253" priority="256" operator="containsText" text="TEST:">
      <formula>NOT(ISERROR(SEARCH("TEST:",D290)))</formula>
    </cfRule>
  </conditionalFormatting>
  <conditionalFormatting sqref="D293:D294">
    <cfRule type="containsText" dxfId="252" priority="269" operator="containsText" text="HANDS ON:">
      <formula>NOT(ISERROR(SEARCH("HANDS ON:",D293)))</formula>
    </cfRule>
  </conditionalFormatting>
  <conditionalFormatting sqref="D299">
    <cfRule type="containsText" dxfId="251" priority="249" operator="containsText" text="MID-TERM:">
      <formula>NOT(ISERROR(SEARCH("MID-TERM:",D299)))</formula>
    </cfRule>
    <cfRule type="containsText" dxfId="250" priority="250" operator="containsText" text="QUIZ:">
      <formula>NOT(ISERROR(SEARCH("QUIZ:",D299)))</formula>
    </cfRule>
    <cfRule type="containsText" dxfId="249" priority="251" operator="containsText" text="TEST:">
      <formula>NOT(ISERROR(SEARCH("TEST:",D299)))</formula>
    </cfRule>
  </conditionalFormatting>
  <conditionalFormatting sqref="D272">
    <cfRule type="containsText" dxfId="248" priority="286" operator="containsText" text="HANDS ON:">
      <formula>NOT(ISERROR(SEARCH("HANDS ON:",D272)))</formula>
    </cfRule>
  </conditionalFormatting>
  <conditionalFormatting sqref="D291">
    <cfRule type="containsText" dxfId="247" priority="270" operator="containsText" text="HANDS ON:">
      <formula>NOT(ISERROR(SEARCH("HANDS ON:",D291)))</formula>
    </cfRule>
  </conditionalFormatting>
  <conditionalFormatting sqref="D316">
    <cfRule type="containsText" dxfId="246" priority="253" operator="containsText" text="HANDS ON:">
      <formula>NOT(ISERROR(SEARCH("HANDS ON:",D316)))</formula>
    </cfRule>
  </conditionalFormatting>
  <conditionalFormatting sqref="D318:D319">
    <cfRule type="containsText" dxfId="245" priority="252" operator="containsText" text="HANDS ON:">
      <formula>NOT(ISERROR(SEARCH("HANDS ON:",D318)))</formula>
    </cfRule>
  </conditionalFormatting>
  <conditionalFormatting sqref="D303">
    <cfRule type="containsText" dxfId="244" priority="246" operator="containsText" text="MID-TERM:">
      <formula>NOT(ISERROR(SEARCH("MID-TERM:",D303)))</formula>
    </cfRule>
    <cfRule type="containsText" dxfId="243" priority="247" operator="containsText" text="QUIZ:">
      <formula>NOT(ISERROR(SEARCH("QUIZ:",D303)))</formula>
    </cfRule>
    <cfRule type="containsText" dxfId="242" priority="248" operator="containsText" text="TEST:">
      <formula>NOT(ISERROR(SEARCH("TEST:",D303)))</formula>
    </cfRule>
  </conditionalFormatting>
  <conditionalFormatting sqref="D307">
    <cfRule type="containsText" dxfId="241" priority="243" operator="containsText" text="MID-TERM:">
      <formula>NOT(ISERROR(SEARCH("MID-TERM:",D307)))</formula>
    </cfRule>
    <cfRule type="containsText" dxfId="240" priority="244" operator="containsText" text="QUIZ:">
      <formula>NOT(ISERROR(SEARCH("QUIZ:",D307)))</formula>
    </cfRule>
    <cfRule type="containsText" dxfId="239" priority="245" operator="containsText" text="TEST:">
      <formula>NOT(ISERROR(SEARCH("TEST:",D307)))</formula>
    </cfRule>
  </conditionalFormatting>
  <conditionalFormatting sqref="D311">
    <cfRule type="containsText" dxfId="238" priority="240" operator="containsText" text="MID-TERM:">
      <formula>NOT(ISERROR(SEARCH("MID-TERM:",D311)))</formula>
    </cfRule>
    <cfRule type="containsText" dxfId="237" priority="241" operator="containsText" text="QUIZ:">
      <formula>NOT(ISERROR(SEARCH("QUIZ:",D311)))</formula>
    </cfRule>
    <cfRule type="containsText" dxfId="236" priority="242" operator="containsText" text="TEST:">
      <formula>NOT(ISERROR(SEARCH("TEST:",D311)))</formula>
    </cfRule>
  </conditionalFormatting>
  <conditionalFormatting sqref="D315">
    <cfRule type="containsText" dxfId="235" priority="237" operator="containsText" text="MID-TERM:">
      <formula>NOT(ISERROR(SEARCH("MID-TERM:",D315)))</formula>
    </cfRule>
    <cfRule type="containsText" dxfId="234" priority="238" operator="containsText" text="QUIZ:">
      <formula>NOT(ISERROR(SEARCH("QUIZ:",D315)))</formula>
    </cfRule>
    <cfRule type="containsText" dxfId="233" priority="239" operator="containsText" text="TEST:">
      <formula>NOT(ISERROR(SEARCH("TEST:",D315)))</formula>
    </cfRule>
  </conditionalFormatting>
  <conditionalFormatting sqref="D341">
    <cfRule type="containsText" dxfId="232" priority="236" operator="containsText" text="HANDS ON:">
      <formula>NOT(ISERROR(SEARCH("HANDS ON:",D341)))</formula>
    </cfRule>
  </conditionalFormatting>
  <conditionalFormatting sqref="D343:D344">
    <cfRule type="containsText" dxfId="231" priority="235" operator="containsText" text="HANDS ON:">
      <formula>NOT(ISERROR(SEARCH("HANDS ON:",D343)))</formula>
    </cfRule>
  </conditionalFormatting>
  <conditionalFormatting sqref="D324">
    <cfRule type="containsText" dxfId="230" priority="232" operator="containsText" text="MID-TERM:">
      <formula>NOT(ISERROR(SEARCH("MID-TERM:",D324)))</formula>
    </cfRule>
    <cfRule type="containsText" dxfId="229" priority="233" operator="containsText" text="QUIZ:">
      <formula>NOT(ISERROR(SEARCH("QUIZ:",D324)))</formula>
    </cfRule>
    <cfRule type="containsText" dxfId="228" priority="234" operator="containsText" text="TEST:">
      <formula>NOT(ISERROR(SEARCH("TEST:",D324)))</formula>
    </cfRule>
  </conditionalFormatting>
  <conditionalFormatting sqref="D328">
    <cfRule type="containsText" dxfId="227" priority="229" operator="containsText" text="MID-TERM:">
      <formula>NOT(ISERROR(SEARCH("MID-TERM:",D328)))</formula>
    </cfRule>
    <cfRule type="containsText" dxfId="226" priority="230" operator="containsText" text="QUIZ:">
      <formula>NOT(ISERROR(SEARCH("QUIZ:",D328)))</formula>
    </cfRule>
    <cfRule type="containsText" dxfId="225" priority="231" operator="containsText" text="TEST:">
      <formula>NOT(ISERROR(SEARCH("TEST:",D328)))</formula>
    </cfRule>
  </conditionalFormatting>
  <conditionalFormatting sqref="D332">
    <cfRule type="containsText" dxfId="224" priority="226" operator="containsText" text="MID-TERM:">
      <formula>NOT(ISERROR(SEARCH("MID-TERM:",D332)))</formula>
    </cfRule>
    <cfRule type="containsText" dxfId="223" priority="227" operator="containsText" text="QUIZ:">
      <formula>NOT(ISERROR(SEARCH("QUIZ:",D332)))</formula>
    </cfRule>
    <cfRule type="containsText" dxfId="222" priority="228" operator="containsText" text="TEST:">
      <formula>NOT(ISERROR(SEARCH("TEST:",D332)))</formula>
    </cfRule>
  </conditionalFormatting>
  <conditionalFormatting sqref="D336">
    <cfRule type="containsText" dxfId="221" priority="223" operator="containsText" text="MID-TERM:">
      <formula>NOT(ISERROR(SEARCH("MID-TERM:",D336)))</formula>
    </cfRule>
    <cfRule type="containsText" dxfId="220" priority="224" operator="containsText" text="QUIZ:">
      <formula>NOT(ISERROR(SEARCH("QUIZ:",D336)))</formula>
    </cfRule>
    <cfRule type="containsText" dxfId="219" priority="225" operator="containsText" text="TEST:">
      <formula>NOT(ISERROR(SEARCH("TEST:",D336)))</formula>
    </cfRule>
  </conditionalFormatting>
  <conditionalFormatting sqref="D340">
    <cfRule type="containsText" dxfId="218" priority="220" operator="containsText" text="MID-TERM:">
      <formula>NOT(ISERROR(SEARCH("MID-TERM:",D340)))</formula>
    </cfRule>
    <cfRule type="containsText" dxfId="217" priority="221" operator="containsText" text="QUIZ:">
      <formula>NOT(ISERROR(SEARCH("QUIZ:",D340)))</formula>
    </cfRule>
    <cfRule type="containsText" dxfId="216" priority="222" operator="containsText" text="TEST:">
      <formula>NOT(ISERROR(SEARCH("TEST:",D340)))</formula>
    </cfRule>
  </conditionalFormatting>
  <conditionalFormatting sqref="D7">
    <cfRule type="containsText" dxfId="215" priority="217" operator="containsText" text="MID-TERM:">
      <formula>NOT(ISERROR(SEARCH("MID-TERM:",D7)))</formula>
    </cfRule>
    <cfRule type="containsText" dxfId="214" priority="218" operator="containsText" text="QUIZ:">
      <formula>NOT(ISERROR(SEARCH("QUIZ:",D7)))</formula>
    </cfRule>
    <cfRule type="containsText" dxfId="213" priority="219" operator="containsText" text="TEST:">
      <formula>NOT(ISERROR(SEARCH("TEST:",D7)))</formula>
    </cfRule>
  </conditionalFormatting>
  <conditionalFormatting sqref="D10">
    <cfRule type="containsText" dxfId="212" priority="214" operator="containsText" text="MID-TERM:">
      <formula>NOT(ISERROR(SEARCH("MID-TERM:",D10)))</formula>
    </cfRule>
    <cfRule type="containsText" dxfId="211" priority="215" operator="containsText" text="QUIZ:">
      <formula>NOT(ISERROR(SEARCH("QUIZ:",D10)))</formula>
    </cfRule>
    <cfRule type="containsText" dxfId="210" priority="216" operator="containsText" text="TEST:">
      <formula>NOT(ISERROR(SEARCH("TEST:",D10)))</formula>
    </cfRule>
  </conditionalFormatting>
  <conditionalFormatting sqref="D13">
    <cfRule type="containsText" dxfId="209" priority="211" operator="containsText" text="MID-TERM:">
      <formula>NOT(ISERROR(SEARCH("MID-TERM:",D13)))</formula>
    </cfRule>
    <cfRule type="containsText" dxfId="208" priority="212" operator="containsText" text="QUIZ:">
      <formula>NOT(ISERROR(SEARCH("QUIZ:",D13)))</formula>
    </cfRule>
    <cfRule type="containsText" dxfId="207" priority="213" operator="containsText" text="TEST:">
      <formula>NOT(ISERROR(SEARCH("TEST:",D13)))</formula>
    </cfRule>
  </conditionalFormatting>
  <conditionalFormatting sqref="D58">
    <cfRule type="containsText" dxfId="206" priority="179" operator="containsText" text="MID-TERM:">
      <formula>NOT(ISERROR(SEARCH("MID-TERM:",D58)))</formula>
    </cfRule>
    <cfRule type="containsText" dxfId="205" priority="180" operator="containsText" text="QUIZ:">
      <formula>NOT(ISERROR(SEARCH("QUIZ:",D58)))</formula>
    </cfRule>
    <cfRule type="containsText" dxfId="204" priority="181" operator="containsText" text="TEST:">
      <formula>NOT(ISERROR(SEARCH("TEST:",D58)))</formula>
    </cfRule>
  </conditionalFormatting>
  <conditionalFormatting sqref="D24">
    <cfRule type="containsText" dxfId="203" priority="205" operator="containsText" text="MID-TERM:">
      <formula>NOT(ISERROR(SEARCH("MID-TERM:",D24)))</formula>
    </cfRule>
    <cfRule type="containsText" dxfId="202" priority="206" operator="containsText" text="QUIZ:">
      <formula>NOT(ISERROR(SEARCH("QUIZ:",D24)))</formula>
    </cfRule>
    <cfRule type="containsText" dxfId="201" priority="207" operator="containsText" text="TEST:">
      <formula>NOT(ISERROR(SEARCH("TEST:",D24)))</formula>
    </cfRule>
  </conditionalFormatting>
  <conditionalFormatting sqref="D27">
    <cfRule type="containsText" dxfId="200" priority="202" operator="containsText" text="MID-TERM:">
      <formula>NOT(ISERROR(SEARCH("MID-TERM:",D27)))</formula>
    </cfRule>
    <cfRule type="containsText" dxfId="199" priority="203" operator="containsText" text="QUIZ:">
      <formula>NOT(ISERROR(SEARCH("QUIZ:",D27)))</formula>
    </cfRule>
    <cfRule type="containsText" dxfId="198" priority="204" operator="containsText" text="TEST:">
      <formula>NOT(ISERROR(SEARCH("TEST:",D27)))</formula>
    </cfRule>
  </conditionalFormatting>
  <conditionalFormatting sqref="D30">
    <cfRule type="containsText" dxfId="197" priority="199" operator="containsText" text="MID-TERM:">
      <formula>NOT(ISERROR(SEARCH("MID-TERM:",D30)))</formula>
    </cfRule>
    <cfRule type="containsText" dxfId="196" priority="200" operator="containsText" text="QUIZ:">
      <formula>NOT(ISERROR(SEARCH("QUIZ:",D30)))</formula>
    </cfRule>
    <cfRule type="containsText" dxfId="195" priority="201" operator="containsText" text="TEST:">
      <formula>NOT(ISERROR(SEARCH("TEST:",D30)))</formula>
    </cfRule>
  </conditionalFormatting>
  <conditionalFormatting sqref="D21">
    <cfRule type="containsText" dxfId="194" priority="196" operator="containsText" text="MID-TERM:">
      <formula>NOT(ISERROR(SEARCH("MID-TERM:",D21)))</formula>
    </cfRule>
    <cfRule type="containsText" dxfId="193" priority="197" operator="containsText" text="QUIZ:">
      <formula>NOT(ISERROR(SEARCH("QUIZ:",D21)))</formula>
    </cfRule>
    <cfRule type="containsText" dxfId="192" priority="198" operator="containsText" text="TEST:">
      <formula>NOT(ISERROR(SEARCH("TEST:",D21)))</formula>
    </cfRule>
  </conditionalFormatting>
  <conditionalFormatting sqref="D49:D50">
    <cfRule type="containsText" dxfId="191" priority="195" operator="containsText" text="HANDS ON:">
      <formula>NOT(ISERROR(SEARCH("HANDS ON:",D49)))</formula>
    </cfRule>
  </conditionalFormatting>
  <conditionalFormatting sqref="D41">
    <cfRule type="containsText" dxfId="190" priority="192" operator="containsText" text="MID-TERM:">
      <formula>NOT(ISERROR(SEARCH("MID-TERM:",D41)))</formula>
    </cfRule>
    <cfRule type="containsText" dxfId="189" priority="193" operator="containsText" text="QUIZ:">
      <formula>NOT(ISERROR(SEARCH("QUIZ:",D41)))</formula>
    </cfRule>
    <cfRule type="containsText" dxfId="188" priority="194" operator="containsText" text="TEST:">
      <formula>NOT(ISERROR(SEARCH("TEST:",D41)))</formula>
    </cfRule>
  </conditionalFormatting>
  <conditionalFormatting sqref="D44">
    <cfRule type="containsText" dxfId="187" priority="189" operator="containsText" text="MID-TERM:">
      <formula>NOT(ISERROR(SEARCH("MID-TERM:",D44)))</formula>
    </cfRule>
    <cfRule type="containsText" dxfId="186" priority="190" operator="containsText" text="QUIZ:">
      <formula>NOT(ISERROR(SEARCH("QUIZ:",D44)))</formula>
    </cfRule>
    <cfRule type="containsText" dxfId="185" priority="191" operator="containsText" text="TEST:">
      <formula>NOT(ISERROR(SEARCH("TEST:",D44)))</formula>
    </cfRule>
  </conditionalFormatting>
  <conditionalFormatting sqref="D47">
    <cfRule type="containsText" dxfId="184" priority="186" operator="containsText" text="MID-TERM:">
      <formula>NOT(ISERROR(SEARCH("MID-TERM:",D47)))</formula>
    </cfRule>
    <cfRule type="containsText" dxfId="183" priority="187" operator="containsText" text="QUIZ:">
      <formula>NOT(ISERROR(SEARCH("QUIZ:",D47)))</formula>
    </cfRule>
    <cfRule type="containsText" dxfId="182" priority="188" operator="containsText" text="TEST:">
      <formula>NOT(ISERROR(SEARCH("TEST:",D47)))</formula>
    </cfRule>
  </conditionalFormatting>
  <conditionalFormatting sqref="D38">
    <cfRule type="containsText" dxfId="181" priority="183" operator="containsText" text="MID-TERM:">
      <formula>NOT(ISERROR(SEARCH("MID-TERM:",D38)))</formula>
    </cfRule>
    <cfRule type="containsText" dxfId="180" priority="184" operator="containsText" text="QUIZ:">
      <formula>NOT(ISERROR(SEARCH("QUIZ:",D38)))</formula>
    </cfRule>
    <cfRule type="containsText" dxfId="179" priority="185" operator="containsText" text="TEST:">
      <formula>NOT(ISERROR(SEARCH("TEST:",D38)))</formula>
    </cfRule>
  </conditionalFormatting>
  <conditionalFormatting sqref="D66:D67">
    <cfRule type="containsText" dxfId="178" priority="182" operator="containsText" text="HANDS ON:">
      <formula>NOT(ISERROR(SEARCH("HANDS ON:",D66)))</formula>
    </cfRule>
  </conditionalFormatting>
  <conditionalFormatting sqref="D279">
    <cfRule type="containsText" dxfId="177" priority="10" operator="containsText" text="MID-TERM:">
      <formula>NOT(ISERROR(SEARCH("MID-TERM:",D279)))</formula>
    </cfRule>
    <cfRule type="containsText" dxfId="176" priority="11" operator="containsText" text="QUIZ:">
      <formula>NOT(ISERROR(SEARCH("QUIZ:",D279)))</formula>
    </cfRule>
    <cfRule type="containsText" dxfId="175" priority="12" operator="containsText" text="TEST:">
      <formula>NOT(ISERROR(SEARCH("TEST:",D279)))</formula>
    </cfRule>
  </conditionalFormatting>
  <conditionalFormatting sqref="D61">
    <cfRule type="containsText" dxfId="174" priority="176" operator="containsText" text="MID-TERM:">
      <formula>NOT(ISERROR(SEARCH("MID-TERM:",D61)))</formula>
    </cfRule>
    <cfRule type="containsText" dxfId="173" priority="177" operator="containsText" text="QUIZ:">
      <formula>NOT(ISERROR(SEARCH("QUIZ:",D61)))</formula>
    </cfRule>
    <cfRule type="containsText" dxfId="172" priority="178" operator="containsText" text="TEST:">
      <formula>NOT(ISERROR(SEARCH("TEST:",D61)))</formula>
    </cfRule>
  </conditionalFormatting>
  <conditionalFormatting sqref="D64">
    <cfRule type="containsText" dxfId="171" priority="173" operator="containsText" text="MID-TERM:">
      <formula>NOT(ISERROR(SEARCH("MID-TERM:",D64)))</formula>
    </cfRule>
    <cfRule type="containsText" dxfId="170" priority="174" operator="containsText" text="QUIZ:">
      <formula>NOT(ISERROR(SEARCH("QUIZ:",D64)))</formula>
    </cfRule>
    <cfRule type="containsText" dxfId="169" priority="175" operator="containsText" text="TEST:">
      <formula>NOT(ISERROR(SEARCH("TEST:",D64)))</formula>
    </cfRule>
  </conditionalFormatting>
  <conditionalFormatting sqref="D55">
    <cfRule type="containsText" dxfId="168" priority="170" operator="containsText" text="MID-TERM:">
      <formula>NOT(ISERROR(SEARCH("MID-TERM:",D55)))</formula>
    </cfRule>
    <cfRule type="containsText" dxfId="167" priority="171" operator="containsText" text="QUIZ:">
      <formula>NOT(ISERROR(SEARCH("QUIZ:",D55)))</formula>
    </cfRule>
    <cfRule type="containsText" dxfId="166" priority="172" operator="containsText" text="TEST:">
      <formula>NOT(ISERROR(SEARCH("TEST:",D55)))</formula>
    </cfRule>
  </conditionalFormatting>
  <conditionalFormatting sqref="D75">
    <cfRule type="containsText" dxfId="165" priority="166" operator="containsText" text="MID-TERM:">
      <formula>NOT(ISERROR(SEARCH("MID-TERM:",D75)))</formula>
    </cfRule>
    <cfRule type="containsText" dxfId="164" priority="167" operator="containsText" text="QUIZ:">
      <formula>NOT(ISERROR(SEARCH("QUIZ:",D75)))</formula>
    </cfRule>
    <cfRule type="containsText" dxfId="163" priority="168" operator="containsText" text="TEST:">
      <formula>NOT(ISERROR(SEARCH("TEST:",D75)))</formula>
    </cfRule>
  </conditionalFormatting>
  <conditionalFormatting sqref="D83:D84">
    <cfRule type="containsText" dxfId="162" priority="169" operator="containsText" text="HANDS ON:">
      <formula>NOT(ISERROR(SEARCH("HANDS ON:",D83)))</formula>
    </cfRule>
  </conditionalFormatting>
  <conditionalFormatting sqref="D78">
    <cfRule type="containsText" dxfId="161" priority="163" operator="containsText" text="MID-TERM:">
      <formula>NOT(ISERROR(SEARCH("MID-TERM:",D78)))</formula>
    </cfRule>
    <cfRule type="containsText" dxfId="160" priority="164" operator="containsText" text="QUIZ:">
      <formula>NOT(ISERROR(SEARCH("QUIZ:",D78)))</formula>
    </cfRule>
    <cfRule type="containsText" dxfId="159" priority="165" operator="containsText" text="TEST:">
      <formula>NOT(ISERROR(SEARCH("TEST:",D78)))</formula>
    </cfRule>
  </conditionalFormatting>
  <conditionalFormatting sqref="D81">
    <cfRule type="containsText" dxfId="158" priority="160" operator="containsText" text="MID-TERM:">
      <formula>NOT(ISERROR(SEARCH("MID-TERM:",D81)))</formula>
    </cfRule>
    <cfRule type="containsText" dxfId="157" priority="161" operator="containsText" text="QUIZ:">
      <formula>NOT(ISERROR(SEARCH("QUIZ:",D81)))</formula>
    </cfRule>
    <cfRule type="containsText" dxfId="156" priority="162" operator="containsText" text="TEST:">
      <formula>NOT(ISERROR(SEARCH("TEST:",D81)))</formula>
    </cfRule>
  </conditionalFormatting>
  <conditionalFormatting sqref="D72">
    <cfRule type="containsText" dxfId="155" priority="157" operator="containsText" text="MID-TERM:">
      <formula>NOT(ISERROR(SEARCH("MID-TERM:",D72)))</formula>
    </cfRule>
    <cfRule type="containsText" dxfId="154" priority="158" operator="containsText" text="QUIZ:">
      <formula>NOT(ISERROR(SEARCH("QUIZ:",D72)))</formula>
    </cfRule>
    <cfRule type="containsText" dxfId="153" priority="159" operator="containsText" text="TEST:">
      <formula>NOT(ISERROR(SEARCH("TEST:",D72)))</formula>
    </cfRule>
  </conditionalFormatting>
  <conditionalFormatting sqref="D92">
    <cfRule type="containsText" dxfId="152" priority="153" operator="containsText" text="MID-TERM:">
      <formula>NOT(ISERROR(SEARCH("MID-TERM:",D92)))</formula>
    </cfRule>
    <cfRule type="containsText" dxfId="151" priority="154" operator="containsText" text="QUIZ:">
      <formula>NOT(ISERROR(SEARCH("QUIZ:",D92)))</formula>
    </cfRule>
    <cfRule type="containsText" dxfId="150" priority="155" operator="containsText" text="TEST:">
      <formula>NOT(ISERROR(SEARCH("TEST:",D92)))</formula>
    </cfRule>
  </conditionalFormatting>
  <conditionalFormatting sqref="D100:D101">
    <cfRule type="containsText" dxfId="149" priority="156" operator="containsText" text="HANDS ON:">
      <formula>NOT(ISERROR(SEARCH("HANDS ON:",D100)))</formula>
    </cfRule>
  </conditionalFormatting>
  <conditionalFormatting sqref="D95">
    <cfRule type="containsText" dxfId="148" priority="150" operator="containsText" text="MID-TERM:">
      <formula>NOT(ISERROR(SEARCH("MID-TERM:",D95)))</formula>
    </cfRule>
    <cfRule type="containsText" dxfId="147" priority="151" operator="containsText" text="QUIZ:">
      <formula>NOT(ISERROR(SEARCH("QUIZ:",D95)))</formula>
    </cfRule>
    <cfRule type="containsText" dxfId="146" priority="152" operator="containsText" text="TEST:">
      <formula>NOT(ISERROR(SEARCH("TEST:",D95)))</formula>
    </cfRule>
  </conditionalFormatting>
  <conditionalFormatting sqref="D98">
    <cfRule type="containsText" dxfId="145" priority="147" operator="containsText" text="MID-TERM:">
      <formula>NOT(ISERROR(SEARCH("MID-TERM:",D98)))</formula>
    </cfRule>
    <cfRule type="containsText" dxfId="144" priority="148" operator="containsText" text="QUIZ:">
      <formula>NOT(ISERROR(SEARCH("QUIZ:",D98)))</formula>
    </cfRule>
    <cfRule type="containsText" dxfId="143" priority="149" operator="containsText" text="TEST:">
      <formula>NOT(ISERROR(SEARCH("TEST:",D98)))</formula>
    </cfRule>
  </conditionalFormatting>
  <conditionalFormatting sqref="D89">
    <cfRule type="containsText" dxfId="142" priority="144" operator="containsText" text="MID-TERM:">
      <formula>NOT(ISERROR(SEARCH("MID-TERM:",D89)))</formula>
    </cfRule>
    <cfRule type="containsText" dxfId="141" priority="145" operator="containsText" text="QUIZ:">
      <formula>NOT(ISERROR(SEARCH("QUIZ:",D89)))</formula>
    </cfRule>
    <cfRule type="containsText" dxfId="140" priority="146" operator="containsText" text="TEST:">
      <formula>NOT(ISERROR(SEARCH("TEST:",D89)))</formula>
    </cfRule>
  </conditionalFormatting>
  <conditionalFormatting sqref="D109">
    <cfRule type="containsText" dxfId="139" priority="140" operator="containsText" text="MID-TERM:">
      <formula>NOT(ISERROR(SEARCH("MID-TERM:",D109)))</formula>
    </cfRule>
    <cfRule type="containsText" dxfId="138" priority="141" operator="containsText" text="QUIZ:">
      <formula>NOT(ISERROR(SEARCH("QUIZ:",D109)))</formula>
    </cfRule>
    <cfRule type="containsText" dxfId="137" priority="142" operator="containsText" text="TEST:">
      <formula>NOT(ISERROR(SEARCH("TEST:",D109)))</formula>
    </cfRule>
  </conditionalFormatting>
  <conditionalFormatting sqref="D117:D118">
    <cfRule type="containsText" dxfId="136" priority="143" operator="containsText" text="HANDS ON:">
      <formula>NOT(ISERROR(SEARCH("HANDS ON:",D117)))</formula>
    </cfRule>
  </conditionalFormatting>
  <conditionalFormatting sqref="D112">
    <cfRule type="containsText" dxfId="135" priority="137" operator="containsText" text="MID-TERM:">
      <formula>NOT(ISERROR(SEARCH("MID-TERM:",D112)))</formula>
    </cfRule>
    <cfRule type="containsText" dxfId="134" priority="138" operator="containsText" text="QUIZ:">
      <formula>NOT(ISERROR(SEARCH("QUIZ:",D112)))</formula>
    </cfRule>
    <cfRule type="containsText" dxfId="133" priority="139" operator="containsText" text="TEST:">
      <formula>NOT(ISERROR(SEARCH("TEST:",D112)))</formula>
    </cfRule>
  </conditionalFormatting>
  <conditionalFormatting sqref="D115">
    <cfRule type="containsText" dxfId="132" priority="134" operator="containsText" text="MID-TERM:">
      <formula>NOT(ISERROR(SEARCH("MID-TERM:",D115)))</formula>
    </cfRule>
    <cfRule type="containsText" dxfId="131" priority="135" operator="containsText" text="QUIZ:">
      <formula>NOT(ISERROR(SEARCH("QUIZ:",D115)))</formula>
    </cfRule>
    <cfRule type="containsText" dxfId="130" priority="136" operator="containsText" text="TEST:">
      <formula>NOT(ISERROR(SEARCH("TEST:",D115)))</formula>
    </cfRule>
  </conditionalFormatting>
  <conditionalFormatting sqref="D106">
    <cfRule type="containsText" dxfId="129" priority="131" operator="containsText" text="MID-TERM:">
      <formula>NOT(ISERROR(SEARCH("MID-TERM:",D106)))</formula>
    </cfRule>
    <cfRule type="containsText" dxfId="128" priority="132" operator="containsText" text="QUIZ:">
      <formula>NOT(ISERROR(SEARCH("QUIZ:",D106)))</formula>
    </cfRule>
    <cfRule type="containsText" dxfId="127" priority="133" operator="containsText" text="TEST:">
      <formula>NOT(ISERROR(SEARCH("TEST:",D106)))</formula>
    </cfRule>
  </conditionalFormatting>
  <conditionalFormatting sqref="D126">
    <cfRule type="containsText" dxfId="126" priority="127" operator="containsText" text="MID-TERM:">
      <formula>NOT(ISERROR(SEARCH("MID-TERM:",D126)))</formula>
    </cfRule>
    <cfRule type="containsText" dxfId="125" priority="128" operator="containsText" text="QUIZ:">
      <formula>NOT(ISERROR(SEARCH("QUIZ:",D126)))</formula>
    </cfRule>
    <cfRule type="containsText" dxfId="124" priority="129" operator="containsText" text="TEST:">
      <formula>NOT(ISERROR(SEARCH("TEST:",D126)))</formula>
    </cfRule>
  </conditionalFormatting>
  <conditionalFormatting sqref="D134:D135">
    <cfRule type="containsText" dxfId="123" priority="130" operator="containsText" text="HANDS ON:">
      <formula>NOT(ISERROR(SEARCH("HANDS ON:",D134)))</formula>
    </cfRule>
  </conditionalFormatting>
  <conditionalFormatting sqref="D129">
    <cfRule type="containsText" dxfId="122" priority="124" operator="containsText" text="MID-TERM:">
      <formula>NOT(ISERROR(SEARCH("MID-TERM:",D129)))</formula>
    </cfRule>
    <cfRule type="containsText" dxfId="121" priority="125" operator="containsText" text="QUIZ:">
      <formula>NOT(ISERROR(SEARCH("QUIZ:",D129)))</formula>
    </cfRule>
    <cfRule type="containsText" dxfId="120" priority="126" operator="containsText" text="TEST:">
      <formula>NOT(ISERROR(SEARCH("TEST:",D129)))</formula>
    </cfRule>
  </conditionalFormatting>
  <conditionalFormatting sqref="D132">
    <cfRule type="containsText" dxfId="119" priority="121" operator="containsText" text="MID-TERM:">
      <formula>NOT(ISERROR(SEARCH("MID-TERM:",D132)))</formula>
    </cfRule>
    <cfRule type="containsText" dxfId="118" priority="122" operator="containsText" text="QUIZ:">
      <formula>NOT(ISERROR(SEARCH("QUIZ:",D132)))</formula>
    </cfRule>
    <cfRule type="containsText" dxfId="117" priority="123" operator="containsText" text="TEST:">
      <formula>NOT(ISERROR(SEARCH("TEST:",D132)))</formula>
    </cfRule>
  </conditionalFormatting>
  <conditionalFormatting sqref="D123">
    <cfRule type="containsText" dxfId="116" priority="118" operator="containsText" text="MID-TERM:">
      <formula>NOT(ISERROR(SEARCH("MID-TERM:",D123)))</formula>
    </cfRule>
    <cfRule type="containsText" dxfId="115" priority="119" operator="containsText" text="QUIZ:">
      <formula>NOT(ISERROR(SEARCH("QUIZ:",D123)))</formula>
    </cfRule>
    <cfRule type="containsText" dxfId="114" priority="120" operator="containsText" text="TEST:">
      <formula>NOT(ISERROR(SEARCH("TEST:",D123)))</formula>
    </cfRule>
  </conditionalFormatting>
  <conditionalFormatting sqref="D143">
    <cfRule type="containsText" dxfId="113" priority="114" operator="containsText" text="MID-TERM:">
      <formula>NOT(ISERROR(SEARCH("MID-TERM:",D143)))</formula>
    </cfRule>
    <cfRule type="containsText" dxfId="112" priority="115" operator="containsText" text="QUIZ:">
      <formula>NOT(ISERROR(SEARCH("QUIZ:",D143)))</formula>
    </cfRule>
    <cfRule type="containsText" dxfId="111" priority="116" operator="containsText" text="TEST:">
      <formula>NOT(ISERROR(SEARCH("TEST:",D143)))</formula>
    </cfRule>
  </conditionalFormatting>
  <conditionalFormatting sqref="D151:D152">
    <cfRule type="containsText" dxfId="110" priority="117" operator="containsText" text="HANDS ON:">
      <formula>NOT(ISERROR(SEARCH("HANDS ON:",D151)))</formula>
    </cfRule>
  </conditionalFormatting>
  <conditionalFormatting sqref="D146">
    <cfRule type="containsText" dxfId="109" priority="111" operator="containsText" text="MID-TERM:">
      <formula>NOT(ISERROR(SEARCH("MID-TERM:",D146)))</formula>
    </cfRule>
    <cfRule type="containsText" dxfId="108" priority="112" operator="containsText" text="QUIZ:">
      <formula>NOT(ISERROR(SEARCH("QUIZ:",D146)))</formula>
    </cfRule>
    <cfRule type="containsText" dxfId="107" priority="113" operator="containsText" text="TEST:">
      <formula>NOT(ISERROR(SEARCH("TEST:",D146)))</formula>
    </cfRule>
  </conditionalFormatting>
  <conditionalFormatting sqref="D149">
    <cfRule type="containsText" dxfId="106" priority="108" operator="containsText" text="MID-TERM:">
      <formula>NOT(ISERROR(SEARCH("MID-TERM:",D149)))</formula>
    </cfRule>
    <cfRule type="containsText" dxfId="105" priority="109" operator="containsText" text="QUIZ:">
      <formula>NOT(ISERROR(SEARCH("QUIZ:",D149)))</formula>
    </cfRule>
    <cfRule type="containsText" dxfId="104" priority="110" operator="containsText" text="TEST:">
      <formula>NOT(ISERROR(SEARCH("TEST:",D149)))</formula>
    </cfRule>
  </conditionalFormatting>
  <conditionalFormatting sqref="D140">
    <cfRule type="containsText" dxfId="103" priority="105" operator="containsText" text="MID-TERM:">
      <formula>NOT(ISERROR(SEARCH("MID-TERM:",D140)))</formula>
    </cfRule>
    <cfRule type="containsText" dxfId="102" priority="106" operator="containsText" text="QUIZ:">
      <formula>NOT(ISERROR(SEARCH("QUIZ:",D140)))</formula>
    </cfRule>
    <cfRule type="containsText" dxfId="101" priority="107" operator="containsText" text="TEST:">
      <formula>NOT(ISERROR(SEARCH("TEST:",D140)))</formula>
    </cfRule>
  </conditionalFormatting>
  <conditionalFormatting sqref="D160">
    <cfRule type="containsText" dxfId="100" priority="101" operator="containsText" text="MID-TERM:">
      <formula>NOT(ISERROR(SEARCH("MID-TERM:",D160)))</formula>
    </cfRule>
    <cfRule type="containsText" dxfId="99" priority="102" operator="containsText" text="QUIZ:">
      <formula>NOT(ISERROR(SEARCH("QUIZ:",D160)))</formula>
    </cfRule>
    <cfRule type="containsText" dxfId="98" priority="103" operator="containsText" text="TEST:">
      <formula>NOT(ISERROR(SEARCH("TEST:",D160)))</formula>
    </cfRule>
  </conditionalFormatting>
  <conditionalFormatting sqref="D168:D169">
    <cfRule type="containsText" dxfId="97" priority="104" operator="containsText" text="HANDS ON:">
      <formula>NOT(ISERROR(SEARCH("HANDS ON:",D168)))</formula>
    </cfRule>
  </conditionalFormatting>
  <conditionalFormatting sqref="D163">
    <cfRule type="containsText" dxfId="96" priority="98" operator="containsText" text="MID-TERM:">
      <formula>NOT(ISERROR(SEARCH("MID-TERM:",D163)))</formula>
    </cfRule>
    <cfRule type="containsText" dxfId="95" priority="99" operator="containsText" text="QUIZ:">
      <formula>NOT(ISERROR(SEARCH("QUIZ:",D163)))</formula>
    </cfRule>
    <cfRule type="containsText" dxfId="94" priority="100" operator="containsText" text="TEST:">
      <formula>NOT(ISERROR(SEARCH("TEST:",D163)))</formula>
    </cfRule>
  </conditionalFormatting>
  <conditionalFormatting sqref="D166">
    <cfRule type="containsText" dxfId="93" priority="95" operator="containsText" text="MID-TERM:">
      <formula>NOT(ISERROR(SEARCH("MID-TERM:",D166)))</formula>
    </cfRule>
    <cfRule type="containsText" dxfId="92" priority="96" operator="containsText" text="QUIZ:">
      <formula>NOT(ISERROR(SEARCH("QUIZ:",D166)))</formula>
    </cfRule>
    <cfRule type="containsText" dxfId="91" priority="97" operator="containsText" text="TEST:">
      <formula>NOT(ISERROR(SEARCH("TEST:",D166)))</formula>
    </cfRule>
  </conditionalFormatting>
  <conditionalFormatting sqref="D157">
    <cfRule type="containsText" dxfId="90" priority="92" operator="containsText" text="MID-TERM:">
      <formula>NOT(ISERROR(SEARCH("MID-TERM:",D157)))</formula>
    </cfRule>
    <cfRule type="containsText" dxfId="89" priority="93" operator="containsText" text="QUIZ:">
      <formula>NOT(ISERROR(SEARCH("QUIZ:",D157)))</formula>
    </cfRule>
    <cfRule type="containsText" dxfId="88" priority="94" operator="containsText" text="TEST:">
      <formula>NOT(ISERROR(SEARCH("TEST:",D157)))</formula>
    </cfRule>
  </conditionalFormatting>
  <conditionalFormatting sqref="D177">
    <cfRule type="containsText" dxfId="87" priority="88" operator="containsText" text="MID-TERM:">
      <formula>NOT(ISERROR(SEARCH("MID-TERM:",D177)))</formula>
    </cfRule>
    <cfRule type="containsText" dxfId="86" priority="89" operator="containsText" text="QUIZ:">
      <formula>NOT(ISERROR(SEARCH("QUIZ:",D177)))</formula>
    </cfRule>
    <cfRule type="containsText" dxfId="85" priority="90" operator="containsText" text="TEST:">
      <formula>NOT(ISERROR(SEARCH("TEST:",D177)))</formula>
    </cfRule>
  </conditionalFormatting>
  <conditionalFormatting sqref="D185:D186">
    <cfRule type="containsText" dxfId="84" priority="91" operator="containsText" text="HANDS ON:">
      <formula>NOT(ISERROR(SEARCH("HANDS ON:",D185)))</formula>
    </cfRule>
  </conditionalFormatting>
  <conditionalFormatting sqref="D180">
    <cfRule type="containsText" dxfId="83" priority="85" operator="containsText" text="MID-TERM:">
      <formula>NOT(ISERROR(SEARCH("MID-TERM:",D180)))</formula>
    </cfRule>
    <cfRule type="containsText" dxfId="82" priority="86" operator="containsText" text="QUIZ:">
      <formula>NOT(ISERROR(SEARCH("QUIZ:",D180)))</formula>
    </cfRule>
    <cfRule type="containsText" dxfId="81" priority="87" operator="containsText" text="TEST:">
      <formula>NOT(ISERROR(SEARCH("TEST:",D180)))</formula>
    </cfRule>
  </conditionalFormatting>
  <conditionalFormatting sqref="D183">
    <cfRule type="containsText" dxfId="80" priority="82" operator="containsText" text="MID-TERM:">
      <formula>NOT(ISERROR(SEARCH("MID-TERM:",D183)))</formula>
    </cfRule>
    <cfRule type="containsText" dxfId="79" priority="83" operator="containsText" text="QUIZ:">
      <formula>NOT(ISERROR(SEARCH("QUIZ:",D183)))</formula>
    </cfRule>
    <cfRule type="containsText" dxfId="78" priority="84" operator="containsText" text="TEST:">
      <formula>NOT(ISERROR(SEARCH("TEST:",D183)))</formula>
    </cfRule>
  </conditionalFormatting>
  <conditionalFormatting sqref="D174">
    <cfRule type="containsText" dxfId="77" priority="79" operator="containsText" text="MID-TERM:">
      <formula>NOT(ISERROR(SEARCH("MID-TERM:",D174)))</formula>
    </cfRule>
    <cfRule type="containsText" dxfId="76" priority="80" operator="containsText" text="QUIZ:">
      <formula>NOT(ISERROR(SEARCH("QUIZ:",D174)))</formula>
    </cfRule>
    <cfRule type="containsText" dxfId="75" priority="81" operator="containsText" text="TEST:">
      <formula>NOT(ISERROR(SEARCH("TEST:",D174)))</formula>
    </cfRule>
  </conditionalFormatting>
  <conditionalFormatting sqref="D194">
    <cfRule type="containsText" dxfId="74" priority="75" operator="containsText" text="MID-TERM:">
      <formula>NOT(ISERROR(SEARCH("MID-TERM:",D194)))</formula>
    </cfRule>
    <cfRule type="containsText" dxfId="73" priority="76" operator="containsText" text="QUIZ:">
      <formula>NOT(ISERROR(SEARCH("QUIZ:",D194)))</formula>
    </cfRule>
    <cfRule type="containsText" dxfId="72" priority="77" operator="containsText" text="TEST:">
      <formula>NOT(ISERROR(SEARCH("TEST:",D194)))</formula>
    </cfRule>
  </conditionalFormatting>
  <conditionalFormatting sqref="D202:D203">
    <cfRule type="containsText" dxfId="71" priority="78" operator="containsText" text="HANDS ON:">
      <formula>NOT(ISERROR(SEARCH("HANDS ON:",D202)))</formula>
    </cfRule>
  </conditionalFormatting>
  <conditionalFormatting sqref="D197">
    <cfRule type="containsText" dxfId="70" priority="72" operator="containsText" text="MID-TERM:">
      <formula>NOT(ISERROR(SEARCH("MID-TERM:",D197)))</formula>
    </cfRule>
    <cfRule type="containsText" dxfId="69" priority="73" operator="containsText" text="QUIZ:">
      <formula>NOT(ISERROR(SEARCH("QUIZ:",D197)))</formula>
    </cfRule>
    <cfRule type="containsText" dxfId="68" priority="74" operator="containsText" text="TEST:">
      <formula>NOT(ISERROR(SEARCH("TEST:",D197)))</formula>
    </cfRule>
  </conditionalFormatting>
  <conditionalFormatting sqref="D200">
    <cfRule type="containsText" dxfId="67" priority="69" operator="containsText" text="MID-TERM:">
      <formula>NOT(ISERROR(SEARCH("MID-TERM:",D200)))</formula>
    </cfRule>
    <cfRule type="containsText" dxfId="66" priority="70" operator="containsText" text="QUIZ:">
      <formula>NOT(ISERROR(SEARCH("QUIZ:",D200)))</formula>
    </cfRule>
    <cfRule type="containsText" dxfId="65" priority="71" operator="containsText" text="TEST:">
      <formula>NOT(ISERROR(SEARCH("TEST:",D200)))</formula>
    </cfRule>
  </conditionalFormatting>
  <conditionalFormatting sqref="D191">
    <cfRule type="containsText" dxfId="64" priority="66" operator="containsText" text="MID-TERM:">
      <formula>NOT(ISERROR(SEARCH("MID-TERM:",D191)))</formula>
    </cfRule>
    <cfRule type="containsText" dxfId="63" priority="67" operator="containsText" text="QUIZ:">
      <formula>NOT(ISERROR(SEARCH("QUIZ:",D191)))</formula>
    </cfRule>
    <cfRule type="containsText" dxfId="62" priority="68" operator="containsText" text="TEST:">
      <formula>NOT(ISERROR(SEARCH("TEST:",D191)))</formula>
    </cfRule>
  </conditionalFormatting>
  <conditionalFormatting sqref="D211">
    <cfRule type="containsText" dxfId="61" priority="62" operator="containsText" text="MID-TERM:">
      <formula>NOT(ISERROR(SEARCH("MID-TERM:",D211)))</formula>
    </cfRule>
    <cfRule type="containsText" dxfId="60" priority="63" operator="containsText" text="QUIZ:">
      <formula>NOT(ISERROR(SEARCH("QUIZ:",D211)))</formula>
    </cfRule>
    <cfRule type="containsText" dxfId="59" priority="64" operator="containsText" text="TEST:">
      <formula>NOT(ISERROR(SEARCH("TEST:",D211)))</formula>
    </cfRule>
  </conditionalFormatting>
  <conditionalFormatting sqref="D219:D220">
    <cfRule type="containsText" dxfId="58" priority="65" operator="containsText" text="HANDS ON:">
      <formula>NOT(ISERROR(SEARCH("HANDS ON:",D219)))</formula>
    </cfRule>
  </conditionalFormatting>
  <conditionalFormatting sqref="D214">
    <cfRule type="containsText" dxfId="57" priority="59" operator="containsText" text="MID-TERM:">
      <formula>NOT(ISERROR(SEARCH("MID-TERM:",D214)))</formula>
    </cfRule>
    <cfRule type="containsText" dxfId="56" priority="60" operator="containsText" text="QUIZ:">
      <formula>NOT(ISERROR(SEARCH("QUIZ:",D214)))</formula>
    </cfRule>
    <cfRule type="containsText" dxfId="55" priority="61" operator="containsText" text="TEST:">
      <formula>NOT(ISERROR(SEARCH("TEST:",D214)))</formula>
    </cfRule>
  </conditionalFormatting>
  <conditionalFormatting sqref="D217">
    <cfRule type="containsText" dxfId="54" priority="56" operator="containsText" text="MID-TERM:">
      <formula>NOT(ISERROR(SEARCH("MID-TERM:",D217)))</formula>
    </cfRule>
    <cfRule type="containsText" dxfId="53" priority="57" operator="containsText" text="QUIZ:">
      <formula>NOT(ISERROR(SEARCH("QUIZ:",D217)))</formula>
    </cfRule>
    <cfRule type="containsText" dxfId="52" priority="58" operator="containsText" text="TEST:">
      <formula>NOT(ISERROR(SEARCH("TEST:",D217)))</formula>
    </cfRule>
  </conditionalFormatting>
  <conditionalFormatting sqref="D208">
    <cfRule type="containsText" dxfId="51" priority="53" operator="containsText" text="MID-TERM:">
      <formula>NOT(ISERROR(SEARCH("MID-TERM:",D208)))</formula>
    </cfRule>
    <cfRule type="containsText" dxfId="50" priority="54" operator="containsText" text="QUIZ:">
      <formula>NOT(ISERROR(SEARCH("QUIZ:",D208)))</formula>
    </cfRule>
    <cfRule type="containsText" dxfId="49" priority="55" operator="containsText" text="TEST:">
      <formula>NOT(ISERROR(SEARCH("TEST:",D208)))</formula>
    </cfRule>
  </conditionalFormatting>
  <conditionalFormatting sqref="D228">
    <cfRule type="containsText" dxfId="48" priority="49" operator="containsText" text="MID-TERM:">
      <formula>NOT(ISERROR(SEARCH("MID-TERM:",D228)))</formula>
    </cfRule>
    <cfRule type="containsText" dxfId="47" priority="50" operator="containsText" text="QUIZ:">
      <formula>NOT(ISERROR(SEARCH("QUIZ:",D228)))</formula>
    </cfRule>
    <cfRule type="containsText" dxfId="46" priority="51" operator="containsText" text="TEST:">
      <formula>NOT(ISERROR(SEARCH("TEST:",D228)))</formula>
    </cfRule>
  </conditionalFormatting>
  <conditionalFormatting sqref="D236:D237">
    <cfRule type="containsText" dxfId="45" priority="52" operator="containsText" text="HANDS ON:">
      <formula>NOT(ISERROR(SEARCH("HANDS ON:",D236)))</formula>
    </cfRule>
  </conditionalFormatting>
  <conditionalFormatting sqref="D231">
    <cfRule type="containsText" dxfId="44" priority="46" operator="containsText" text="MID-TERM:">
      <formula>NOT(ISERROR(SEARCH("MID-TERM:",D231)))</formula>
    </cfRule>
    <cfRule type="containsText" dxfId="43" priority="47" operator="containsText" text="QUIZ:">
      <formula>NOT(ISERROR(SEARCH("QUIZ:",D231)))</formula>
    </cfRule>
    <cfRule type="containsText" dxfId="42" priority="48" operator="containsText" text="TEST:">
      <formula>NOT(ISERROR(SEARCH("TEST:",D231)))</formula>
    </cfRule>
  </conditionalFormatting>
  <conditionalFormatting sqref="D234">
    <cfRule type="containsText" dxfId="41" priority="43" operator="containsText" text="MID-TERM:">
      <formula>NOT(ISERROR(SEARCH("MID-TERM:",D234)))</formula>
    </cfRule>
    <cfRule type="containsText" dxfId="40" priority="44" operator="containsText" text="QUIZ:">
      <formula>NOT(ISERROR(SEARCH("QUIZ:",D234)))</formula>
    </cfRule>
    <cfRule type="containsText" dxfId="39" priority="45" operator="containsText" text="TEST:">
      <formula>NOT(ISERROR(SEARCH("TEST:",D234)))</formula>
    </cfRule>
  </conditionalFormatting>
  <conditionalFormatting sqref="D225">
    <cfRule type="containsText" dxfId="38" priority="40" operator="containsText" text="MID-TERM:">
      <formula>NOT(ISERROR(SEARCH("MID-TERM:",D225)))</formula>
    </cfRule>
    <cfRule type="containsText" dxfId="37" priority="41" operator="containsText" text="QUIZ:">
      <formula>NOT(ISERROR(SEARCH("QUIZ:",D225)))</formula>
    </cfRule>
    <cfRule type="containsText" dxfId="36" priority="42" operator="containsText" text="TEST:">
      <formula>NOT(ISERROR(SEARCH("TEST:",D225)))</formula>
    </cfRule>
  </conditionalFormatting>
  <conditionalFormatting sqref="D245">
    <cfRule type="containsText" dxfId="35" priority="36" operator="containsText" text="MID-TERM:">
      <formula>NOT(ISERROR(SEARCH("MID-TERM:",D245)))</formula>
    </cfRule>
    <cfRule type="containsText" dxfId="34" priority="37" operator="containsText" text="QUIZ:">
      <formula>NOT(ISERROR(SEARCH("QUIZ:",D245)))</formula>
    </cfRule>
    <cfRule type="containsText" dxfId="33" priority="38" operator="containsText" text="TEST:">
      <formula>NOT(ISERROR(SEARCH("TEST:",D245)))</formula>
    </cfRule>
  </conditionalFormatting>
  <conditionalFormatting sqref="D253:D254">
    <cfRule type="containsText" dxfId="32" priority="39" operator="containsText" text="HANDS ON:">
      <formula>NOT(ISERROR(SEARCH("HANDS ON:",D253)))</formula>
    </cfRule>
  </conditionalFormatting>
  <conditionalFormatting sqref="D248">
    <cfRule type="containsText" dxfId="31" priority="33" operator="containsText" text="MID-TERM:">
      <formula>NOT(ISERROR(SEARCH("MID-TERM:",D248)))</formula>
    </cfRule>
    <cfRule type="containsText" dxfId="30" priority="34" operator="containsText" text="QUIZ:">
      <formula>NOT(ISERROR(SEARCH("QUIZ:",D248)))</formula>
    </cfRule>
    <cfRule type="containsText" dxfId="29" priority="35" operator="containsText" text="TEST:">
      <formula>NOT(ISERROR(SEARCH("TEST:",D248)))</formula>
    </cfRule>
  </conditionalFormatting>
  <conditionalFormatting sqref="D251">
    <cfRule type="containsText" dxfId="28" priority="30" operator="containsText" text="MID-TERM:">
      <formula>NOT(ISERROR(SEARCH("MID-TERM:",D251)))</formula>
    </cfRule>
    <cfRule type="containsText" dxfId="27" priority="31" operator="containsText" text="QUIZ:">
      <formula>NOT(ISERROR(SEARCH("QUIZ:",D251)))</formula>
    </cfRule>
    <cfRule type="containsText" dxfId="26" priority="32" operator="containsText" text="TEST:">
      <formula>NOT(ISERROR(SEARCH("TEST:",D251)))</formula>
    </cfRule>
  </conditionalFormatting>
  <conditionalFormatting sqref="D242">
    <cfRule type="containsText" dxfId="25" priority="27" operator="containsText" text="MID-TERM:">
      <formula>NOT(ISERROR(SEARCH("MID-TERM:",D242)))</formula>
    </cfRule>
    <cfRule type="containsText" dxfId="24" priority="28" operator="containsText" text="QUIZ:">
      <formula>NOT(ISERROR(SEARCH("QUIZ:",D242)))</formula>
    </cfRule>
    <cfRule type="containsText" dxfId="23" priority="29" operator="containsText" text="TEST:">
      <formula>NOT(ISERROR(SEARCH("TEST:",D242)))</formula>
    </cfRule>
  </conditionalFormatting>
  <conditionalFormatting sqref="D262">
    <cfRule type="containsText" dxfId="22" priority="23" operator="containsText" text="MID-TERM:">
      <formula>NOT(ISERROR(SEARCH("MID-TERM:",D262)))</formula>
    </cfRule>
    <cfRule type="containsText" dxfId="21" priority="24" operator="containsText" text="QUIZ:">
      <formula>NOT(ISERROR(SEARCH("QUIZ:",D262)))</formula>
    </cfRule>
    <cfRule type="containsText" dxfId="20" priority="25" operator="containsText" text="TEST:">
      <formula>NOT(ISERROR(SEARCH("TEST:",D262)))</formula>
    </cfRule>
  </conditionalFormatting>
  <conditionalFormatting sqref="D270:D271">
    <cfRule type="containsText" dxfId="19" priority="26" operator="containsText" text="HANDS ON:">
      <formula>NOT(ISERROR(SEARCH("HANDS ON:",D270)))</formula>
    </cfRule>
  </conditionalFormatting>
  <conditionalFormatting sqref="D265">
    <cfRule type="containsText" dxfId="18" priority="20" operator="containsText" text="MID-TERM:">
      <formula>NOT(ISERROR(SEARCH("MID-TERM:",D265)))</formula>
    </cfRule>
    <cfRule type="containsText" dxfId="17" priority="21" operator="containsText" text="QUIZ:">
      <formula>NOT(ISERROR(SEARCH("QUIZ:",D265)))</formula>
    </cfRule>
    <cfRule type="containsText" dxfId="16" priority="22" operator="containsText" text="TEST:">
      <formula>NOT(ISERROR(SEARCH("TEST:",D265)))</formula>
    </cfRule>
  </conditionalFormatting>
  <conditionalFormatting sqref="D268">
    <cfRule type="containsText" dxfId="15" priority="17" operator="containsText" text="MID-TERM:">
      <formula>NOT(ISERROR(SEARCH("MID-TERM:",D268)))</formula>
    </cfRule>
    <cfRule type="containsText" dxfId="14" priority="18" operator="containsText" text="QUIZ:">
      <formula>NOT(ISERROR(SEARCH("QUIZ:",D268)))</formula>
    </cfRule>
    <cfRule type="containsText" dxfId="13" priority="19" operator="containsText" text="TEST:">
      <formula>NOT(ISERROR(SEARCH("TEST:",D268)))</formula>
    </cfRule>
  </conditionalFormatting>
  <conditionalFormatting sqref="D259">
    <cfRule type="containsText" dxfId="12" priority="14" operator="containsText" text="MID-TERM:">
      <formula>NOT(ISERROR(SEARCH("MID-TERM:",D259)))</formula>
    </cfRule>
    <cfRule type="containsText" dxfId="11" priority="15" operator="containsText" text="QUIZ:">
      <formula>NOT(ISERROR(SEARCH("QUIZ:",D259)))</formula>
    </cfRule>
    <cfRule type="containsText" dxfId="10" priority="16" operator="containsText" text="TEST:">
      <formula>NOT(ISERROR(SEARCH("TEST:",D259)))</formula>
    </cfRule>
  </conditionalFormatting>
  <conditionalFormatting sqref="D287:D288">
    <cfRule type="containsText" dxfId="9" priority="13" operator="containsText" text="HANDS ON:">
      <formula>NOT(ISERROR(SEARCH("HANDS ON:",D287)))</formula>
    </cfRule>
  </conditionalFormatting>
  <conditionalFormatting sqref="D282">
    <cfRule type="containsText" dxfId="8" priority="7" operator="containsText" text="MID-TERM:">
      <formula>NOT(ISERROR(SEARCH("MID-TERM:",D282)))</formula>
    </cfRule>
    <cfRule type="containsText" dxfId="7" priority="8" operator="containsText" text="QUIZ:">
      <formula>NOT(ISERROR(SEARCH("QUIZ:",D282)))</formula>
    </cfRule>
    <cfRule type="containsText" dxfId="6" priority="9" operator="containsText" text="TEST:">
      <formula>NOT(ISERROR(SEARCH("TEST:",D282)))</formula>
    </cfRule>
  </conditionalFormatting>
  <conditionalFormatting sqref="D285">
    <cfRule type="containsText" dxfId="5" priority="4" operator="containsText" text="MID-TERM:">
      <formula>NOT(ISERROR(SEARCH("MID-TERM:",D285)))</formula>
    </cfRule>
    <cfRule type="containsText" dxfId="4" priority="5" operator="containsText" text="QUIZ:">
      <formula>NOT(ISERROR(SEARCH("QUIZ:",D285)))</formula>
    </cfRule>
    <cfRule type="containsText" dxfId="3" priority="6" operator="containsText" text="TEST:">
      <formula>NOT(ISERROR(SEARCH("TEST:",D285)))</formula>
    </cfRule>
  </conditionalFormatting>
  <conditionalFormatting sqref="D276">
    <cfRule type="containsText" dxfId="2" priority="1" operator="containsText" text="MID-TERM:">
      <formula>NOT(ISERROR(SEARCH("MID-TERM:",D276)))</formula>
    </cfRule>
    <cfRule type="containsText" dxfId="1" priority="2" operator="containsText" text="QUIZ:">
      <formula>NOT(ISERROR(SEARCH("QUIZ:",D276)))</formula>
    </cfRule>
    <cfRule type="containsText" dxfId="0" priority="3" operator="containsText" text="TEST:">
      <formula>NOT(ISERROR(SEARCH("TEST:",D276)))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1"/>
  <sheetViews>
    <sheetView workbookViewId="0">
      <selection activeCell="A53" sqref="A53"/>
    </sheetView>
  </sheetViews>
  <sheetFormatPr defaultColWidth="8.85546875" defaultRowHeight="12.75" x14ac:dyDescent="0.2"/>
  <cols>
    <col min="1" max="2" width="8.85546875" style="23"/>
    <col min="3" max="3" width="12.7109375" style="23" customWidth="1"/>
    <col min="4" max="4" width="109.7109375" style="24" customWidth="1"/>
    <col min="5" max="5" width="125.7109375" style="24" hidden="1" customWidth="1"/>
    <col min="6" max="6" width="4.7109375" style="7" customWidth="1"/>
    <col min="7" max="7" width="4.7109375" style="23" customWidth="1"/>
    <col min="8" max="12" width="12.7109375" style="7" hidden="1" customWidth="1"/>
    <col min="13" max="13" width="70.7109375" style="7" customWidth="1"/>
    <col min="14" max="16384" width="8.85546875" style="7"/>
  </cols>
  <sheetData>
    <row r="1" spans="1:13" ht="12.6" x14ac:dyDescent="0.2">
      <c r="A1" s="45" t="s">
        <v>132</v>
      </c>
      <c r="B1" s="45" t="s">
        <v>133</v>
      </c>
      <c r="C1" s="45" t="s">
        <v>89</v>
      </c>
      <c r="D1" s="46" t="s">
        <v>90</v>
      </c>
      <c r="E1" s="22" t="s">
        <v>134</v>
      </c>
      <c r="H1" s="84" t="s">
        <v>204</v>
      </c>
      <c r="I1" s="84"/>
      <c r="J1" s="84"/>
      <c r="K1" s="84"/>
      <c r="L1" s="84"/>
      <c r="M1" s="25" t="s">
        <v>206</v>
      </c>
    </row>
    <row r="2" spans="1:13" ht="12.6" x14ac:dyDescent="0.2">
      <c r="A2" s="42"/>
      <c r="B2" s="42">
        <v>1</v>
      </c>
      <c r="C2" s="42" t="s">
        <v>20</v>
      </c>
      <c r="D2" s="44" t="s">
        <v>91</v>
      </c>
      <c r="E2" s="22" t="str">
        <f>IF(D2&lt;&gt;"",C2&amp;" - "&amp;D2,"")</f>
        <v>MMC Job 01 - Pushbuttons</v>
      </c>
      <c r="G2" s="21">
        <v>1</v>
      </c>
      <c r="H2" s="18" t="str">
        <f t="array" ref="H2">IFERROR(INDEX(Jobs,SMALL(IF(Jobs17=$G2,ROW(Jobs)-MIN(ROW(Jobs))+1),COLUMNS($E$5:E5))),"")</f>
        <v>MMC Job 01</v>
      </c>
      <c r="I2" s="18" t="str">
        <f t="array" ref="I2">IFERROR(INDEX(Jobs,SMALL(IF(Jobs17=$G2,ROW(Jobs)-MIN(ROW(Jobs))+1),COLUMNS($E$5:F5))),"")</f>
        <v>MMC Job 02</v>
      </c>
      <c r="J2" s="18" t="str">
        <f t="array" ref="J2">IFERROR(INDEX(Jobs,SMALL(IF(Jobs17=$G2,ROW(Jobs)-MIN(ROW(Jobs))+1),COLUMNS($E$5:G5))),"")</f>
        <v>MMC Job 03</v>
      </c>
      <c r="K2" s="18" t="str">
        <f t="array" ref="K2">IFERROR(INDEX(Jobs,SMALL(IF(Jobs17=$G2,ROW(Jobs)-MIN(ROW(Jobs))+1),COLUMNS($E$5:H5))),"")</f>
        <v>MMC Job 04</v>
      </c>
      <c r="L2" s="19" t="str">
        <f t="array" ref="L2">IFERROR(INDEX(Jobs,SMALL(IF(Jobs17=$G2,ROW(Jobs)-MIN(ROW(Jobs))+1),COLUMNS($E$5:I5))),"")</f>
        <v>MMC Job 05</v>
      </c>
      <c r="M2" s="18" t="str">
        <f>IF(H2&lt;&gt;"",H2,"")&amp;IF(I2&lt;&gt;"",", "&amp;I2,"")&amp;IF(J2&lt;&gt;"",", "&amp;J2,"")&amp;IF(K2&lt;&gt;"",", "&amp;K2,"")&amp;IF(L2&lt;&gt;"",", "&amp;L2,"")</f>
        <v>MMC Job 01, MMC Job 02, MMC Job 03, MMC Job 04, MMC Job 05</v>
      </c>
    </row>
    <row r="3" spans="1:13" ht="12.6" x14ac:dyDescent="0.2">
      <c r="A3" s="42"/>
      <c r="B3" s="42">
        <v>1</v>
      </c>
      <c r="C3" s="42" t="s">
        <v>21</v>
      </c>
      <c r="D3" s="44" t="s">
        <v>92</v>
      </c>
      <c r="E3" s="22" t="str">
        <f t="shared" ref="E3:E27" si="0">IF(D3&lt;&gt;"",C3&amp;" - "&amp;D3,"")</f>
        <v>MMC Job 02 - ESTOP and Selector Switches</v>
      </c>
      <c r="G3" s="21">
        <v>2</v>
      </c>
      <c r="H3" s="18" t="str">
        <f t="array" ref="H3">IFERROR(INDEX(Jobs,SMALL(IF(Jobs17=$G3,ROW(Jobs)-MIN(ROW(Jobs))+1),COLUMNS($E$5:E6))),"")</f>
        <v>MMC Job 07</v>
      </c>
      <c r="I3" s="18" t="str">
        <f t="array" ref="I3">IFERROR(INDEX(Jobs,SMALL(IF(Jobs17=$G3,ROW(Jobs)-MIN(ROW(Jobs))+1),COLUMNS($E$5:F6))),"")</f>
        <v>MMC Job 08</v>
      </c>
      <c r="J3" s="18" t="str">
        <f t="array" ref="J3">IFERROR(INDEX(Jobs,SMALL(IF(Jobs17=$G3,ROW(Jobs)-MIN(ROW(Jobs))+1),COLUMNS($E$5:G6))),"")</f>
        <v>MMC Job 09</v>
      </c>
      <c r="K3" s="18" t="str">
        <f t="array" ref="K3">IFERROR(INDEX(Jobs,SMALL(IF(Jobs17=$G3,ROW(Jobs)-MIN(ROW(Jobs))+1),COLUMNS($E$5:H6))),"")</f>
        <v>MMC Job 10</v>
      </c>
      <c r="L3" s="19" t="str">
        <f t="array" ref="L3">IFERROR(INDEX(Jobs,SMALL(IF(Jobs17=$G3,ROW(Jobs)-MIN(ROW(Jobs))+1),COLUMNS($E$5:I6))),"")</f>
        <v/>
      </c>
      <c r="M3" s="18" t="str">
        <f t="shared" ref="M3:M18" si="1">IF(H3&lt;&gt;"",H3,"")&amp;IF(I3&lt;&gt;"",", "&amp;I3,"")&amp;IF(J3&lt;&gt;"",", "&amp;J3,"")&amp;IF(K3&lt;&gt;"",", "&amp;K3,"")&amp;IF(L3&lt;&gt;"",", "&amp;L3,"")</f>
        <v>MMC Job 07, MMC Job 08, MMC Job 09, MMC Job 10</v>
      </c>
    </row>
    <row r="4" spans="1:13" ht="12.6" x14ac:dyDescent="0.2">
      <c r="A4" s="42"/>
      <c r="B4" s="42">
        <v>1</v>
      </c>
      <c r="C4" s="42" t="s">
        <v>24</v>
      </c>
      <c r="D4" s="44" t="s">
        <v>93</v>
      </c>
      <c r="E4" s="22" t="str">
        <f t="shared" si="0"/>
        <v>MMC Job 03 - Boolean Logic</v>
      </c>
      <c r="G4" s="21">
        <v>3</v>
      </c>
      <c r="H4" s="18" t="str">
        <f t="array" ref="H4">IFERROR(INDEX(Jobs,SMALL(IF(Jobs17=$G4,ROW(Jobs)-MIN(ROW(Jobs))+1),COLUMNS($E$5:E7))),"")</f>
        <v>MMC Job 11</v>
      </c>
      <c r="I4" s="18" t="str">
        <f t="array" ref="I4">IFERROR(INDEX(Jobs,SMALL(IF(Jobs17=$G4,ROW(Jobs)-MIN(ROW(Jobs))+1),COLUMNS($E$5:F7))),"")</f>
        <v>MMC Job 12</v>
      </c>
      <c r="J4" s="18" t="str">
        <f t="array" ref="J4">IFERROR(INDEX(Jobs,SMALL(IF(Jobs17=$G4,ROW(Jobs)-MIN(ROW(Jobs))+1),COLUMNS($E$5:G7))),"")</f>
        <v>MMC Job 13</v>
      </c>
      <c r="K4" s="18" t="str">
        <f t="array" ref="K4">IFERROR(INDEX(Jobs,SMALL(IF(Jobs17=$G4,ROW(Jobs)-MIN(ROW(Jobs))+1),COLUMNS($E$5:H7))),"")</f>
        <v/>
      </c>
      <c r="L4" s="19" t="str">
        <f t="array" ref="L4">IFERROR(INDEX(Jobs,SMALL(IF(Jobs17=$G4,ROW(Jobs)-MIN(ROW(Jobs))+1),COLUMNS($E$5:I7))),"")</f>
        <v/>
      </c>
      <c r="M4" s="18" t="str">
        <f t="shared" si="1"/>
        <v>MMC Job 11, MMC Job 12, MMC Job 13</v>
      </c>
    </row>
    <row r="5" spans="1:13" ht="12.6" x14ac:dyDescent="0.2">
      <c r="A5" s="42"/>
      <c r="B5" s="42">
        <v>1</v>
      </c>
      <c r="C5" s="42" t="s">
        <v>112</v>
      </c>
      <c r="D5" s="44" t="s">
        <v>94</v>
      </c>
      <c r="E5" s="22" t="str">
        <f t="shared" si="0"/>
        <v>MMC Job 04 - 8-Pin Relay Unwired</v>
      </c>
      <c r="G5" s="21">
        <v>4</v>
      </c>
      <c r="H5" s="18" t="str">
        <f t="array" ref="H5">IFERROR(INDEX(Jobs,SMALL(IF(Jobs17=$G5,ROW(Jobs)-MIN(ROW(Jobs))+1),COLUMNS($E$5:E8))),"")</f>
        <v>MMC Job 14</v>
      </c>
      <c r="I5" s="18" t="str">
        <f t="array" ref="I5">IFERROR(INDEX(Jobs,SMALL(IF(Jobs17=$G5,ROW(Jobs)-MIN(ROW(Jobs))+1),COLUMNS($E$5:F8))),"")</f>
        <v>MMC Job 15</v>
      </c>
      <c r="J5" s="18" t="str">
        <f t="array" ref="J5">IFERROR(INDEX(Jobs,SMALL(IF(Jobs17=$G5,ROW(Jobs)-MIN(ROW(Jobs))+1),COLUMNS($E$5:G8))),"")</f>
        <v>MMC Job 16</v>
      </c>
      <c r="K5" s="18" t="str">
        <f t="array" ref="K5">IFERROR(INDEX(Jobs,SMALL(IF(Jobs17=$G5,ROW(Jobs)-MIN(ROW(Jobs))+1),COLUMNS($E$5:H8))),"")</f>
        <v>MMC Job 17</v>
      </c>
      <c r="L5" s="19" t="str">
        <f t="array" ref="L5">IFERROR(INDEX(Jobs,SMALL(IF(Jobs17=$G5,ROW(Jobs)-MIN(ROW(Jobs))+1),COLUMNS($E$5:I8))),"")</f>
        <v/>
      </c>
      <c r="M5" s="18" t="str">
        <f t="shared" si="1"/>
        <v>MMC Job 14, MMC Job 15, MMC Job 16, MMC Job 17</v>
      </c>
    </row>
    <row r="6" spans="1:13" ht="12.6" x14ac:dyDescent="0.2">
      <c r="A6" s="42"/>
      <c r="B6" s="42">
        <v>1</v>
      </c>
      <c r="C6" s="42" t="s">
        <v>113</v>
      </c>
      <c r="D6" s="44" t="s">
        <v>95</v>
      </c>
      <c r="E6" s="22" t="str">
        <f t="shared" si="0"/>
        <v>MMC Job 05 - 8-Pin Relay Wired</v>
      </c>
      <c r="G6" s="21">
        <v>5</v>
      </c>
      <c r="H6" s="18" t="str">
        <f t="array" ref="H6">IFERROR(INDEX(Jobs,SMALL(IF(Jobs17=$G6,ROW(Jobs)-MIN(ROW(Jobs))+1),COLUMNS($E$5:E9))),"")</f>
        <v>MMC Job 18</v>
      </c>
      <c r="I6" s="18" t="str">
        <f t="array" ref="I6">IFERROR(INDEX(Jobs,SMALL(IF(Jobs17=$G6,ROW(Jobs)-MIN(ROW(Jobs))+1),COLUMNS($E$5:F9))),"")</f>
        <v>MMC Job 19</v>
      </c>
      <c r="J6" s="18" t="str">
        <f t="array" ref="J6">IFERROR(INDEX(Jobs,SMALL(IF(Jobs17=$G6,ROW(Jobs)-MIN(ROW(Jobs))+1),COLUMNS($E$5:G9))),"")</f>
        <v>MMC Job 20</v>
      </c>
      <c r="K6" s="18" t="str">
        <f t="array" ref="K6">IFERROR(INDEX(Jobs,SMALL(IF(Jobs17=$G6,ROW(Jobs)-MIN(ROW(Jobs))+1),COLUMNS($E$5:H9))),"")</f>
        <v/>
      </c>
      <c r="L6" s="19" t="str">
        <f t="array" ref="L6">IFERROR(INDEX(Jobs,SMALL(IF(Jobs17=$G6,ROW(Jobs)-MIN(ROW(Jobs))+1),COLUMNS($E$5:I9))),"")</f>
        <v/>
      </c>
      <c r="M6" s="18" t="str">
        <f t="shared" si="1"/>
        <v>MMC Job 18, MMC Job 19, MMC Job 20</v>
      </c>
    </row>
    <row r="7" spans="1:13" ht="12.6" x14ac:dyDescent="0.2">
      <c r="A7" s="42"/>
      <c r="B7" s="42">
        <v>1</v>
      </c>
      <c r="C7" s="42" t="s">
        <v>25</v>
      </c>
      <c r="D7" s="44" t="s">
        <v>96</v>
      </c>
      <c r="E7" s="22" t="str">
        <f t="shared" si="0"/>
        <v>MMC Job 06 - Sealing Circuit</v>
      </c>
      <c r="G7" s="21">
        <v>6</v>
      </c>
      <c r="H7" s="18" t="str">
        <f t="array" ref="H7">IFERROR(INDEX(Jobs,SMALL(IF(Jobs17=$G7,ROW(Jobs)-MIN(ROW(Jobs))+1),COLUMNS($E$5:E10))),"")</f>
        <v>MMC Job 21</v>
      </c>
      <c r="I7" s="18" t="str">
        <f t="array" ref="I7">IFERROR(INDEX(Jobs,SMALL(IF(Jobs17=$G7,ROW(Jobs)-MIN(ROW(Jobs))+1),COLUMNS($E$5:F10))),"")</f>
        <v>MMC Job 22</v>
      </c>
      <c r="J7" s="18" t="str">
        <f t="array" ref="J7">IFERROR(INDEX(Jobs,SMALL(IF(Jobs17=$G7,ROW(Jobs)-MIN(ROW(Jobs))+1),COLUMNS($E$5:G10))),"")</f>
        <v/>
      </c>
      <c r="K7" s="18" t="str">
        <f t="array" ref="K7">IFERROR(INDEX(Jobs,SMALL(IF(Jobs17=$G7,ROW(Jobs)-MIN(ROW(Jobs))+1),COLUMNS($E$5:H10))),"")</f>
        <v/>
      </c>
      <c r="L7" s="19" t="str">
        <f t="array" ref="L7">IFERROR(INDEX(Jobs,SMALL(IF(Jobs17=$G7,ROW(Jobs)-MIN(ROW(Jobs))+1),COLUMNS($E$5:I10))),"")</f>
        <v/>
      </c>
      <c r="M7" s="18" t="str">
        <f t="shared" si="1"/>
        <v>MMC Job 21, MMC Job 22</v>
      </c>
    </row>
    <row r="8" spans="1:13" ht="12.6" x14ac:dyDescent="0.2">
      <c r="A8" s="42"/>
      <c r="B8" s="42">
        <v>2</v>
      </c>
      <c r="C8" s="42" t="s">
        <v>26</v>
      </c>
      <c r="D8" s="44" t="s">
        <v>97</v>
      </c>
      <c r="E8" s="22" t="str">
        <f t="shared" si="0"/>
        <v>MMC Job 07 - Sealing/Unsealing Circuit</v>
      </c>
      <c r="G8" s="21">
        <v>7</v>
      </c>
      <c r="H8" s="18" t="str">
        <f t="array" ref="H8">IFERROR(INDEX(Jobs,SMALL(IF(Jobs17=$G8,ROW(Jobs)-MIN(ROW(Jobs))+1),COLUMNS($E$5:E11))),"")</f>
        <v>MMC Job 23</v>
      </c>
      <c r="I8" s="18" t="str">
        <f t="array" ref="I8">IFERROR(INDEX(Jobs,SMALL(IF(Jobs17=$G8,ROW(Jobs)-MIN(ROW(Jobs))+1),COLUMNS($E$5:F11))),"")</f>
        <v>MMC Job 24</v>
      </c>
      <c r="J8" s="18" t="str">
        <f t="array" ref="J8">IFERROR(INDEX(Jobs,SMALL(IF(Jobs17=$G8,ROW(Jobs)-MIN(ROW(Jobs))+1),COLUMNS($E$5:G11))),"")</f>
        <v>MMC Job 25</v>
      </c>
      <c r="K8" s="18" t="str">
        <f t="array" ref="K8">IFERROR(INDEX(Jobs,SMALL(IF(Jobs17=$G8,ROW(Jobs)-MIN(ROW(Jobs))+1),COLUMNS($E$5:H11))),"")</f>
        <v/>
      </c>
      <c r="L8" s="19" t="str">
        <f t="array" ref="L8">IFERROR(INDEX(Jobs,SMALL(IF(Jobs17=$G8,ROW(Jobs)-MIN(ROW(Jobs))+1),COLUMNS($E$5:I11))),"")</f>
        <v/>
      </c>
      <c r="M8" s="18" t="str">
        <f t="shared" si="1"/>
        <v>MMC Job 23, MMC Job 24, MMC Job 25</v>
      </c>
    </row>
    <row r="9" spans="1:13" ht="12.6" x14ac:dyDescent="0.2">
      <c r="A9" s="42"/>
      <c r="B9" s="42">
        <v>2</v>
      </c>
      <c r="C9" s="42" t="s">
        <v>27</v>
      </c>
      <c r="D9" s="44" t="s">
        <v>98</v>
      </c>
      <c r="E9" s="22" t="str">
        <f t="shared" si="0"/>
        <v>MMC Job 08 - Sealing/Unsealing with ESTOP Circuit</v>
      </c>
      <c r="G9" s="21">
        <v>8</v>
      </c>
      <c r="H9" s="18" t="str">
        <f t="array" ref="H9">IFERROR(INDEX(Jobs,SMALL(IF(Jobs17=$G9,ROW(Jobs)-MIN(ROW(Jobs))+1),COLUMNS($E$5:E12))),"")</f>
        <v>MMC Job 26</v>
      </c>
      <c r="I9" s="18" t="str">
        <f t="array" ref="I9">IFERROR(INDEX(Jobs,SMALL(IF(Jobs17=$G9,ROW(Jobs)-MIN(ROW(Jobs))+1),COLUMNS($E$5:F12))),"")</f>
        <v>MMC Job 27</v>
      </c>
      <c r="J9" s="18" t="str">
        <f t="array" ref="J9">IFERROR(INDEX(Jobs,SMALL(IF(Jobs17=$G9,ROW(Jobs)-MIN(ROW(Jobs))+1),COLUMNS($E$5:G12))),"")</f>
        <v/>
      </c>
      <c r="K9" s="18" t="str">
        <f t="array" ref="K9">IFERROR(INDEX(Jobs,SMALL(IF(Jobs17=$G9,ROW(Jobs)-MIN(ROW(Jobs))+1),COLUMNS($E$5:H12))),"")</f>
        <v/>
      </c>
      <c r="L9" s="19" t="str">
        <f t="array" ref="L9">IFERROR(INDEX(Jobs,SMALL(IF(Jobs17=$G9,ROW(Jobs)-MIN(ROW(Jobs))+1),COLUMNS($E$5:I12))),"")</f>
        <v/>
      </c>
      <c r="M9" s="18" t="str">
        <f t="shared" si="1"/>
        <v>MMC Job 26, MMC Job 27</v>
      </c>
    </row>
    <row r="10" spans="1:13" ht="12.6" x14ac:dyDescent="0.2">
      <c r="A10" s="42"/>
      <c r="B10" s="42">
        <v>2</v>
      </c>
      <c r="C10" s="42" t="s">
        <v>28</v>
      </c>
      <c r="D10" s="44" t="s">
        <v>100</v>
      </c>
      <c r="E10" s="22" t="str">
        <f t="shared" si="0"/>
        <v>MMC Job 09 - ESTOP/Stop/Start of a Single Phase Motor Circuit</v>
      </c>
      <c r="G10" s="21">
        <v>9</v>
      </c>
      <c r="H10" s="18" t="str">
        <f t="array" ref="H10">IFERROR(INDEX(Jobs,SMALL(IF(Jobs17=$G10,ROW(Jobs)-MIN(ROW(Jobs))+1),COLUMNS($E$5:E13))),"")</f>
        <v>I2P Job 01</v>
      </c>
      <c r="I10" s="18" t="str">
        <f t="array" ref="I10">IFERROR(INDEX(Jobs,SMALL(IF(Jobs17=$G10,ROW(Jobs)-MIN(ROW(Jobs))+1),COLUMNS($E$5:F13))),"")</f>
        <v>I2P Job 02</v>
      </c>
      <c r="J10" s="18" t="str">
        <f t="array" ref="J10">IFERROR(INDEX(Jobs,SMALL(IF(Jobs17=$G10,ROW(Jobs)-MIN(ROW(Jobs))+1),COLUMNS($E$5:G13))),"")</f>
        <v>I2P Job 03</v>
      </c>
      <c r="K10" s="18" t="str">
        <f t="array" ref="K10">IFERROR(INDEX(Jobs,SMALL(IF(Jobs17=$G10,ROW(Jobs)-MIN(ROW(Jobs))+1),COLUMNS($E$5:H13))),"")</f>
        <v>I2P Job 04</v>
      </c>
      <c r="L10" s="19" t="str">
        <f t="array" ref="L10">IFERROR(INDEX(Jobs,SMALL(IF(Jobs17=$G10,ROW(Jobs)-MIN(ROW(Jobs))+1),COLUMNS($E$5:I13))),"")</f>
        <v/>
      </c>
      <c r="M10" s="18" t="str">
        <f t="shared" si="1"/>
        <v>I2P Job 01, I2P Job 02, I2P Job 03, I2P Job 04</v>
      </c>
    </row>
    <row r="11" spans="1:13" ht="12.6" x14ac:dyDescent="0.2">
      <c r="A11" s="42"/>
      <c r="B11" s="42">
        <v>2</v>
      </c>
      <c r="C11" s="42" t="s">
        <v>29</v>
      </c>
      <c r="D11" s="44" t="s">
        <v>297</v>
      </c>
      <c r="E11" s="22" t="str">
        <f t="shared" si="0"/>
        <v>MMC Job 10 - Water Supply</v>
      </c>
      <c r="G11" s="21">
        <v>10</v>
      </c>
      <c r="H11" s="18" t="str">
        <f t="array" ref="H11">IFERROR(INDEX(Jobs,SMALL(IF(Jobs17=$G11,ROW(Jobs)-MIN(ROW(Jobs))+1),COLUMNS($E$5:E14))),"")</f>
        <v>I2P Job 05</v>
      </c>
      <c r="I11" s="18" t="str">
        <f t="array" ref="I11">IFERROR(INDEX(Jobs,SMALL(IF(Jobs17=$G11,ROW(Jobs)-MIN(ROW(Jobs))+1),COLUMNS($E$5:F14))),"")</f>
        <v>I2P Job 06</v>
      </c>
      <c r="J11" s="18" t="str">
        <f t="array" ref="J11">IFERROR(INDEX(Jobs,SMALL(IF(Jobs17=$G11,ROW(Jobs)-MIN(ROW(Jobs))+1),COLUMNS($E$5:G14))),"")</f>
        <v>I2P Job 07</v>
      </c>
      <c r="K11" s="18" t="str">
        <f t="array" ref="K11">IFERROR(INDEX(Jobs,SMALL(IF(Jobs17=$G11,ROW(Jobs)-MIN(ROW(Jobs))+1),COLUMNS($E$5:H14))),"")</f>
        <v/>
      </c>
      <c r="L11" s="19" t="str">
        <f t="array" ref="L11">IFERROR(INDEX(Jobs,SMALL(IF(Jobs17=$G11,ROW(Jobs)-MIN(ROW(Jobs))+1),COLUMNS($E$5:I14))),"")</f>
        <v/>
      </c>
      <c r="M11" s="18" t="str">
        <f t="shared" si="1"/>
        <v>I2P Job 05, I2P Job 06, I2P Job 07</v>
      </c>
    </row>
    <row r="12" spans="1:13" ht="12.6" x14ac:dyDescent="0.2">
      <c r="A12" s="42"/>
      <c r="B12" s="42">
        <v>3</v>
      </c>
      <c r="C12" s="42" t="s">
        <v>30</v>
      </c>
      <c r="D12" s="44" t="s">
        <v>104</v>
      </c>
      <c r="E12" s="22" t="str">
        <f t="shared" si="0"/>
        <v>MMC Job 11 - Stop-Start-Jog using Two Pushbuttons of a Single Phase Motor Circuit</v>
      </c>
      <c r="G12" s="21">
        <v>11</v>
      </c>
      <c r="H12" s="18" t="str">
        <f t="array" ref="H12">IFERROR(INDEX(Jobs,SMALL(IF(Jobs17=$G12,ROW(Jobs)-MIN(ROW(Jobs))+1),COLUMNS($E$5:E15))),"")</f>
        <v>I2P Job 08</v>
      </c>
      <c r="I12" s="18" t="str">
        <f t="array" ref="I12">IFERROR(INDEX(Jobs,SMALL(IF(Jobs17=$G12,ROW(Jobs)-MIN(ROW(Jobs))+1),COLUMNS($E$5:F15))),"")</f>
        <v>I2P Job 09</v>
      </c>
      <c r="J12" s="18" t="str">
        <f t="array" ref="J12">IFERROR(INDEX(Jobs,SMALL(IF(Jobs17=$G12,ROW(Jobs)-MIN(ROW(Jobs))+1),COLUMNS($E$5:G15))),"")</f>
        <v>I2P Job 10</v>
      </c>
      <c r="K12" s="18" t="str">
        <f t="array" ref="K12">IFERROR(INDEX(Jobs,SMALL(IF(Jobs17=$G12,ROW(Jobs)-MIN(ROW(Jobs))+1),COLUMNS($E$5:H15))),"")</f>
        <v/>
      </c>
      <c r="L12" s="19" t="str">
        <f t="array" ref="L12">IFERROR(INDEX(Jobs,SMALL(IF(Jobs17=$G12,ROW(Jobs)-MIN(ROW(Jobs))+1),COLUMNS($E$5:I15))),"")</f>
        <v/>
      </c>
      <c r="M12" s="18" t="str">
        <f t="shared" si="1"/>
        <v>I2P Job 08, I2P Job 09, I2P Job 10</v>
      </c>
    </row>
    <row r="13" spans="1:13" ht="12.6" x14ac:dyDescent="0.2">
      <c r="A13" s="42"/>
      <c r="B13" s="42">
        <v>3</v>
      </c>
      <c r="C13" s="42" t="s">
        <v>31</v>
      </c>
      <c r="D13" s="44" t="s">
        <v>107</v>
      </c>
      <c r="E13" s="22" t="str">
        <f t="shared" si="0"/>
        <v>MMC Job 12 - Stop-Start-Jog using Selector Switch of a Single Phase Motor Circuit</v>
      </c>
      <c r="G13" s="21">
        <v>12</v>
      </c>
      <c r="H13" s="18" t="str">
        <f t="array" ref="H13">IFERROR(INDEX(Jobs,SMALL(IF(Jobs17=$G13,ROW(Jobs)-MIN(ROW(Jobs))+1),COLUMNS($E$5:E16))),"")</f>
        <v>I2P Job 11</v>
      </c>
      <c r="I13" s="18" t="str">
        <f t="array" ref="I13">IFERROR(INDEX(Jobs,SMALL(IF(Jobs17=$G13,ROW(Jobs)-MIN(ROW(Jobs))+1),COLUMNS($E$5:F16))),"")</f>
        <v>I2P Job 12</v>
      </c>
      <c r="J13" s="18" t="str">
        <f t="array" ref="J13">IFERROR(INDEX(Jobs,SMALL(IF(Jobs17=$G13,ROW(Jobs)-MIN(ROW(Jobs))+1),COLUMNS($E$5:G16))),"")</f>
        <v>I2P Job 13</v>
      </c>
      <c r="K13" s="18" t="str">
        <f t="array" ref="K13">IFERROR(INDEX(Jobs,SMALL(IF(Jobs17=$G13,ROW(Jobs)-MIN(ROW(Jobs))+1),COLUMNS($E$5:H16))),"")</f>
        <v/>
      </c>
      <c r="L13" s="19" t="str">
        <f t="array" ref="L13">IFERROR(INDEX(Jobs,SMALL(IF(Jobs17=$G13,ROW(Jobs)-MIN(ROW(Jobs))+1),COLUMNS($E$5:I16))),"")</f>
        <v/>
      </c>
      <c r="M13" s="18" t="str">
        <f t="shared" si="1"/>
        <v>I2P Job 11, I2P Job 12, I2P Job 13</v>
      </c>
    </row>
    <row r="14" spans="1:13" ht="12.6" x14ac:dyDescent="0.2">
      <c r="A14" s="42"/>
      <c r="B14" s="42">
        <v>3</v>
      </c>
      <c r="C14" s="42" t="s">
        <v>32</v>
      </c>
      <c r="D14" s="44" t="s">
        <v>105</v>
      </c>
      <c r="E14" s="22" t="str">
        <f t="shared" si="0"/>
        <v>MMC Job 13 - Stop-Start-Jog using Three Pushbuttons of a Single Phase Motor Circuit</v>
      </c>
      <c r="G14" s="21">
        <v>13</v>
      </c>
      <c r="H14" s="18" t="str">
        <f t="array" ref="H14">IFERROR(INDEX(Jobs,SMALL(IF(Jobs17=$G14,ROW(Jobs)-MIN(ROW(Jobs))+1),COLUMNS($E$5:E17))),"")</f>
        <v>I2P Job 14</v>
      </c>
      <c r="I14" s="18" t="str">
        <f t="array" ref="I14">IFERROR(INDEX(Jobs,SMALL(IF(Jobs17=$G14,ROW(Jobs)-MIN(ROW(Jobs))+1),COLUMNS($E$5:F17))),"")</f>
        <v>I2P Job 15</v>
      </c>
      <c r="J14" s="18" t="str">
        <f t="array" ref="J14">IFERROR(INDEX(Jobs,SMALL(IF(Jobs17=$G14,ROW(Jobs)-MIN(ROW(Jobs))+1),COLUMNS($E$5:G17))),"")</f>
        <v>I2P Job 16</v>
      </c>
      <c r="K14" s="18" t="str">
        <f t="array" ref="K14">IFERROR(INDEX(Jobs,SMALL(IF(Jobs17=$G14,ROW(Jobs)-MIN(ROW(Jobs))+1),COLUMNS($E$5:H17))),"")</f>
        <v/>
      </c>
      <c r="L14" s="19" t="str">
        <f t="array" ref="L14">IFERROR(INDEX(Jobs,SMALL(IF(Jobs17=$G14,ROW(Jobs)-MIN(ROW(Jobs))+1),COLUMNS($E$5:I17))),"")</f>
        <v/>
      </c>
      <c r="M14" s="18" t="str">
        <f t="shared" si="1"/>
        <v>I2P Job 14, I2P Job 15, I2P Job 16</v>
      </c>
    </row>
    <row r="15" spans="1:13" ht="12.6" x14ac:dyDescent="0.2">
      <c r="A15" s="42"/>
      <c r="B15" s="42">
        <v>4</v>
      </c>
      <c r="C15" s="42" t="s">
        <v>33</v>
      </c>
      <c r="D15" s="44" t="s">
        <v>99</v>
      </c>
      <c r="E15" s="22" t="str">
        <f t="shared" si="0"/>
        <v>MMC Job 14 - 11-Pin Relay Wired</v>
      </c>
      <c r="G15" s="21">
        <v>14</v>
      </c>
      <c r="H15" s="18" t="str">
        <f t="array" ref="H15">IFERROR(INDEX(Jobs,SMALL(IF(Jobs17=$G15,ROW(Jobs)-MIN(ROW(Jobs))+1),COLUMNS($E$5:E18))),"")</f>
        <v>I2P Job 17</v>
      </c>
      <c r="I15" s="18" t="str">
        <f t="array" ref="I15">IFERROR(INDEX(Jobs,SMALL(IF(Jobs17=$G15,ROW(Jobs)-MIN(ROW(Jobs))+1),COLUMNS($E$5:F18))),"")</f>
        <v>I2P Job 18</v>
      </c>
      <c r="J15" s="18" t="str">
        <f t="array" ref="J15">IFERROR(INDEX(Jobs,SMALL(IF(Jobs17=$G15,ROW(Jobs)-MIN(ROW(Jobs))+1),COLUMNS($E$5:G18))),"")</f>
        <v/>
      </c>
      <c r="K15" s="18" t="str">
        <f t="array" ref="K15">IFERROR(INDEX(Jobs,SMALL(IF(Jobs17=$G15,ROW(Jobs)-MIN(ROW(Jobs))+1),COLUMNS($E$5:H18))),"")</f>
        <v/>
      </c>
      <c r="L15" s="19" t="str">
        <f t="array" ref="L15">IFERROR(INDEX(Jobs,SMALL(IF(Jobs17=$G15,ROW(Jobs)-MIN(ROW(Jobs))+1),COLUMNS($E$5:I18))),"")</f>
        <v/>
      </c>
      <c r="M15" s="18" t="str">
        <f t="shared" si="1"/>
        <v>I2P Job 17, I2P Job 18</v>
      </c>
    </row>
    <row r="16" spans="1:13" ht="12.6" x14ac:dyDescent="0.2">
      <c r="A16" s="42"/>
      <c r="B16" s="42">
        <v>4</v>
      </c>
      <c r="C16" s="42" t="s">
        <v>34</v>
      </c>
      <c r="D16" s="44" t="s">
        <v>101</v>
      </c>
      <c r="E16" s="22" t="str">
        <f t="shared" si="0"/>
        <v>MMC Job 15 - Forward-Reverse using a Selector Switch of a Single Phase Motor Circuit</v>
      </c>
      <c r="G16" s="21">
        <v>15</v>
      </c>
      <c r="H16" s="18" t="str">
        <f t="array" ref="H16">IFERROR(INDEX(Jobs,SMALL(IF(Jobs17=$G16,ROW(Jobs)-MIN(ROW(Jobs))+1),COLUMNS($E$5:E19))),"")</f>
        <v>I2P Job 19</v>
      </c>
      <c r="I16" s="18" t="str">
        <f t="array" ref="I16">IFERROR(INDEX(Jobs,SMALL(IF(Jobs17=$G16,ROW(Jobs)-MIN(ROW(Jobs))+1),COLUMNS($E$5:F19))),"")</f>
        <v>I2P Job 20</v>
      </c>
      <c r="J16" s="18" t="str">
        <f t="array" ref="J16">IFERROR(INDEX(Jobs,SMALL(IF(Jobs17=$G16,ROW(Jobs)-MIN(ROW(Jobs))+1),COLUMNS($E$5:G19))),"")</f>
        <v>I2P Job 21</v>
      </c>
      <c r="K16" s="18" t="str">
        <f t="array" ref="K16">IFERROR(INDEX(Jobs,SMALL(IF(Jobs17=$G16,ROW(Jobs)-MIN(ROW(Jobs))+1),COLUMNS($E$5:H19))),"")</f>
        <v>I2P Job 22</v>
      </c>
      <c r="L16" s="19" t="str">
        <f t="array" ref="L16">IFERROR(INDEX(Jobs,SMALL(IF(Jobs17=$G16,ROW(Jobs)-MIN(ROW(Jobs))+1),COLUMNS($E$5:I19))),"")</f>
        <v/>
      </c>
      <c r="M16" s="18" t="str">
        <f t="shared" si="1"/>
        <v>I2P Job 19, I2P Job 20, I2P Job 21, I2P Job 22</v>
      </c>
    </row>
    <row r="17" spans="1:13" ht="12.6" x14ac:dyDescent="0.2">
      <c r="A17" s="42"/>
      <c r="B17" s="42">
        <v>4</v>
      </c>
      <c r="C17" s="42" t="s">
        <v>35</v>
      </c>
      <c r="D17" s="44" t="s">
        <v>102</v>
      </c>
      <c r="E17" s="22" t="str">
        <f t="shared" si="0"/>
        <v>MMC Job 16 - Forward-Reverse using Three Pushbuttons of a Single Phase Motor Circuit</v>
      </c>
      <c r="G17" s="21">
        <v>16</v>
      </c>
      <c r="H17" s="18" t="str">
        <f t="array" ref="H17">IFERROR(INDEX(Jobs,SMALL(IF(Jobs17=$G17,ROW(Jobs)-MIN(ROW(Jobs))+1),COLUMNS($E$5:E20))),"")</f>
        <v>I2P Job 23</v>
      </c>
      <c r="I17" s="18" t="str">
        <f t="array" ref="I17">IFERROR(INDEX(Jobs,SMALL(IF(Jobs17=$G17,ROW(Jobs)-MIN(ROW(Jobs))+1),COLUMNS($E$5:F20))),"")</f>
        <v>I2P Job 24</v>
      </c>
      <c r="J17" s="18" t="str">
        <f t="array" ref="J17">IFERROR(INDEX(Jobs,SMALL(IF(Jobs17=$G17,ROW(Jobs)-MIN(ROW(Jobs))+1),COLUMNS($E$5:G20))),"")</f>
        <v>I2P Job 25</v>
      </c>
      <c r="K17" s="18" t="str">
        <f t="array" ref="K17">IFERROR(INDEX(Jobs,SMALL(IF(Jobs17=$G17,ROW(Jobs)-MIN(ROW(Jobs))+1),COLUMNS($E$5:H20))),"")</f>
        <v/>
      </c>
      <c r="L17" s="19" t="str">
        <f t="array" ref="L17">IFERROR(INDEX(Jobs,SMALL(IF(Jobs17=$G17,ROW(Jobs)-MIN(ROW(Jobs))+1),COLUMNS($E$5:I20))),"")</f>
        <v/>
      </c>
      <c r="M17" s="18" t="str">
        <f t="shared" si="1"/>
        <v>I2P Job 23, I2P Job 24, I2P Job 25</v>
      </c>
    </row>
    <row r="18" spans="1:13" ht="12.6" x14ac:dyDescent="0.2">
      <c r="A18" s="42"/>
      <c r="B18" s="42">
        <v>4</v>
      </c>
      <c r="C18" s="42" t="s">
        <v>36</v>
      </c>
      <c r="D18" s="44" t="s">
        <v>103</v>
      </c>
      <c r="E18" s="22" t="str">
        <f t="shared" si="0"/>
        <v>MMC Job 17 - Forward-Reverse-Jog using a Selector Switch of a Single Phase Motor Circuit</v>
      </c>
      <c r="G18" s="21">
        <v>17</v>
      </c>
      <c r="H18" s="18" t="str">
        <f t="array" ref="H18">IFERROR(INDEX(Jobs,SMALL(IF(Jobs17=$G18,ROW(Jobs)-MIN(ROW(Jobs))+1),COLUMNS($E$5:E21))),"")</f>
        <v>XFR Job 01</v>
      </c>
      <c r="I18" s="18" t="str">
        <f t="array" ref="I18">IFERROR(INDEX(Jobs,SMALL(IF(Jobs17=$G18,ROW(Jobs)-MIN(ROW(Jobs))+1),COLUMNS($E$5:F21))),"")</f>
        <v>XFR Job 02</v>
      </c>
      <c r="J18" s="18" t="str">
        <f t="array" ref="J18">IFERROR(INDEX(Jobs,SMALL(IF(Jobs17=$G18,ROW(Jobs)-MIN(ROW(Jobs))+1),COLUMNS($E$5:G21))),"")</f>
        <v>XFR Job 03</v>
      </c>
      <c r="K18" s="18" t="str">
        <f t="array" ref="K18">IFERROR(INDEX(Jobs,SMALL(IF(Jobs17=$G18,ROW(Jobs)-MIN(ROW(Jobs))+1),COLUMNS($E$5:H21))),"")</f>
        <v>XFR Job 04</v>
      </c>
      <c r="L18" s="19" t="str">
        <f t="array" ref="L18">IFERROR(INDEX(Jobs,SMALL(IF(Jobs17=$G18,ROW(Jobs)-MIN(ROW(Jobs))+1),COLUMNS($E$5:I21))),"")</f>
        <v/>
      </c>
      <c r="M18" s="18" t="str">
        <f t="shared" si="1"/>
        <v>XFR Job 01, XFR Job 02, XFR Job 03, XFR Job 04</v>
      </c>
    </row>
    <row r="19" spans="1:13" ht="12.6" x14ac:dyDescent="0.2">
      <c r="A19" s="42"/>
      <c r="B19" s="42">
        <v>5</v>
      </c>
      <c r="C19" s="42" t="s">
        <v>53</v>
      </c>
      <c r="D19" s="44" t="s">
        <v>116</v>
      </c>
      <c r="E19" s="22" t="str">
        <f t="shared" si="0"/>
        <v>MMC Job 18 - ESTOP/Stop/Start using Contactor of a Three Phase Motor</v>
      </c>
    </row>
    <row r="20" spans="1:13" ht="12.6" x14ac:dyDescent="0.2">
      <c r="A20" s="42"/>
      <c r="B20" s="42">
        <v>5</v>
      </c>
      <c r="C20" s="42" t="s">
        <v>55</v>
      </c>
      <c r="D20" s="44" t="s">
        <v>119</v>
      </c>
      <c r="E20" s="22" t="str">
        <f t="shared" si="0"/>
        <v>MMC Job 19 - ESTOP/Stop/Start with Auxilliary Contacts of a Three Phase Motor</v>
      </c>
      <c r="H20" s="85" t="s">
        <v>207</v>
      </c>
      <c r="I20" s="85"/>
      <c r="J20" s="85"/>
      <c r="K20" s="85"/>
      <c r="L20" s="85"/>
      <c r="M20" s="25" t="s">
        <v>206</v>
      </c>
    </row>
    <row r="21" spans="1:13" ht="12.6" x14ac:dyDescent="0.2">
      <c r="A21" s="42"/>
      <c r="B21" s="42">
        <v>5</v>
      </c>
      <c r="C21" s="42" t="s">
        <v>58</v>
      </c>
      <c r="D21" s="44" t="s">
        <v>117</v>
      </c>
      <c r="E21" s="22" t="str">
        <f t="shared" si="0"/>
        <v>MMC Job 20 - ESTOP/Stop/Start with Overload of a Three Phase Motor</v>
      </c>
      <c r="G21" s="21">
        <v>1</v>
      </c>
      <c r="H21" s="18" t="str">
        <f t="array" ref="H21">IFERROR(INDEX(Jobs,SMALL(IF(Jobs11=$G21,ROW(Jobs)-MIN(ROW(Jobs))+1),COLUMNS($E$5:E5))),"")</f>
        <v/>
      </c>
      <c r="I21" s="18" t="str">
        <f t="array" ref="I21">IFERROR(INDEX(Jobs,SMALL(IF(Jobs11=$G21,ROW(Jobs)-MIN(ROW(Jobs))+1),COLUMNS($E$5:F5))),"")</f>
        <v/>
      </c>
      <c r="J21" s="18" t="str">
        <f t="array" ref="J21">IFERROR(INDEX(Jobs,SMALL(IF(Jobs11=$G21,ROW(Jobs)-MIN(ROW(Jobs))+1),COLUMNS($E$5:G5))),"")</f>
        <v/>
      </c>
      <c r="K21" s="18" t="str">
        <f t="array" ref="K21">IFERROR(INDEX(Jobs,SMALL(IF(Jobs11=$G21,ROW(Jobs)-MIN(ROW(Jobs))+1),COLUMNS($E$5:H5))),"")</f>
        <v/>
      </c>
      <c r="L21" s="18" t="str">
        <f t="array" ref="L21">IFERROR(INDEX(Jobs,SMALL(IF(Jobs11=$G21,ROW(Jobs)-MIN(ROW(Jobs))+1),COLUMNS($E$5:I5))),"")</f>
        <v/>
      </c>
      <c r="M21" s="18" t="str">
        <f t="shared" ref="M21:M31" si="2">IF(H21&lt;&gt;"",H21,"")&amp;IF(I21&lt;&gt;"",", "&amp;I21,"")&amp;IF(J21&lt;&gt;"",", "&amp;J21,"")&amp;IF(K21&lt;&gt;"",", "&amp;K21,"")&amp;IF(L21&lt;&gt;"",", "&amp;L21,"")</f>
        <v/>
      </c>
    </row>
    <row r="22" spans="1:13" ht="12.6" x14ac:dyDescent="0.2">
      <c r="A22" s="42"/>
      <c r="B22" s="42">
        <v>6</v>
      </c>
      <c r="C22" s="42" t="s">
        <v>59</v>
      </c>
      <c r="D22" s="44" t="s">
        <v>106</v>
      </c>
      <c r="E22" s="22" t="str">
        <f t="shared" si="0"/>
        <v>MMC Job 21 - Stop-Start-Jog using Selector Switch of a Three Phase Motor Circuit</v>
      </c>
      <c r="G22" s="21">
        <v>2</v>
      </c>
      <c r="H22" s="18" t="str">
        <f t="array" ref="H22">IFERROR(INDEX(Jobs,SMALL(IF(Jobs11=$G22,ROW(Jobs)-MIN(ROW(Jobs))+1),COLUMNS($E$5:E6))),"")</f>
        <v/>
      </c>
      <c r="I22" s="18" t="str">
        <f t="array" ref="I22">IFERROR(INDEX(Jobs,SMALL(IF(Jobs11=$G22,ROW(Jobs)-MIN(ROW(Jobs))+1),COLUMNS($E$5:F6))),"")</f>
        <v/>
      </c>
      <c r="J22" s="18" t="str">
        <f t="array" ref="J22">IFERROR(INDEX(Jobs,SMALL(IF(Jobs11=$G22,ROW(Jobs)-MIN(ROW(Jobs))+1),COLUMNS($E$5:G6))),"")</f>
        <v/>
      </c>
      <c r="K22" s="18" t="str">
        <f t="array" ref="K22">IFERROR(INDEX(Jobs,SMALL(IF(Jobs11=$G22,ROW(Jobs)-MIN(ROW(Jobs))+1),COLUMNS($E$5:H6))),"")</f>
        <v/>
      </c>
      <c r="L22" s="18" t="str">
        <f t="array" ref="L22">IFERROR(INDEX(Jobs,SMALL(IF(Jobs11=$G22,ROW(Jobs)-MIN(ROW(Jobs))+1),COLUMNS($E$5:I6))),"")</f>
        <v/>
      </c>
      <c r="M22" s="18" t="str">
        <f t="shared" si="2"/>
        <v/>
      </c>
    </row>
    <row r="23" spans="1:13" ht="12.6" x14ac:dyDescent="0.2">
      <c r="A23" s="42"/>
      <c r="B23" s="42">
        <v>6</v>
      </c>
      <c r="C23" s="42" t="s">
        <v>60</v>
      </c>
      <c r="D23" s="44" t="s">
        <v>108</v>
      </c>
      <c r="E23" s="22" t="str">
        <f t="shared" si="0"/>
        <v>MMC Job 22 - Forward-Reverse using a Selector Switch of a Three Phase Motor Circuit</v>
      </c>
      <c r="G23" s="21">
        <v>3</v>
      </c>
      <c r="H23" s="18" t="str">
        <f t="array" ref="H23">IFERROR(INDEX(Jobs,SMALL(IF(Jobs11=$G23,ROW(Jobs)-MIN(ROW(Jobs))+1),COLUMNS($E$5:E7))),"")</f>
        <v/>
      </c>
      <c r="I23" s="18" t="str">
        <f t="array" ref="I23">IFERROR(INDEX(Jobs,SMALL(IF(Jobs11=$G23,ROW(Jobs)-MIN(ROW(Jobs))+1),COLUMNS($E$5:F7))),"")</f>
        <v/>
      </c>
      <c r="J23" s="18" t="str">
        <f t="array" ref="J23">IFERROR(INDEX(Jobs,SMALL(IF(Jobs11=$G23,ROW(Jobs)-MIN(ROW(Jobs))+1),COLUMNS($E$5:G7))),"")</f>
        <v/>
      </c>
      <c r="K23" s="18" t="str">
        <f t="array" ref="K23">IFERROR(INDEX(Jobs,SMALL(IF(Jobs11=$G23,ROW(Jobs)-MIN(ROW(Jobs))+1),COLUMNS($E$5:H7))),"")</f>
        <v/>
      </c>
      <c r="L23" s="18" t="str">
        <f t="array" ref="L23">IFERROR(INDEX(Jobs,SMALL(IF(Jobs11=$G23,ROW(Jobs)-MIN(ROW(Jobs))+1),COLUMNS($E$5:I7))),"")</f>
        <v/>
      </c>
      <c r="M23" s="18" t="str">
        <f t="shared" si="2"/>
        <v/>
      </c>
    </row>
    <row r="24" spans="1:13" ht="12.6" x14ac:dyDescent="0.2">
      <c r="A24" s="42"/>
      <c r="B24" s="42">
        <v>7</v>
      </c>
      <c r="C24" s="42" t="s">
        <v>61</v>
      </c>
      <c r="D24" s="44" t="s">
        <v>109</v>
      </c>
      <c r="E24" s="22" t="str">
        <f t="shared" si="0"/>
        <v>MMC Job 23 - Forward-Reverse using Three Pushbuttons of a Three Phase Motor Circuit</v>
      </c>
      <c r="G24" s="21">
        <v>4</v>
      </c>
      <c r="H24" s="18" t="str">
        <f t="array" ref="H24">IFERROR(INDEX(Jobs,SMALL(IF(Jobs11=$G24,ROW(Jobs)-MIN(ROW(Jobs))+1),COLUMNS($E$5:E8))),"")</f>
        <v/>
      </c>
      <c r="I24" s="18" t="str">
        <f t="array" ref="I24">IFERROR(INDEX(Jobs,SMALL(IF(Jobs11=$G24,ROW(Jobs)-MIN(ROW(Jobs))+1),COLUMNS($E$5:F8))),"")</f>
        <v/>
      </c>
      <c r="J24" s="18" t="str">
        <f t="array" ref="J24">IFERROR(INDEX(Jobs,SMALL(IF(Jobs11=$G24,ROW(Jobs)-MIN(ROW(Jobs))+1),COLUMNS($E$5:G8))),"")</f>
        <v/>
      </c>
      <c r="K24" s="18" t="str">
        <f t="array" ref="K24">IFERROR(INDEX(Jobs,SMALL(IF(Jobs11=$G24,ROW(Jobs)-MIN(ROW(Jobs))+1),COLUMNS($E$5:H8))),"")</f>
        <v/>
      </c>
      <c r="L24" s="18" t="str">
        <f t="array" ref="L24">IFERROR(INDEX(Jobs,SMALL(IF(Jobs11=$G24,ROW(Jobs)-MIN(ROW(Jobs))+1),COLUMNS($E$5:I8))),"")</f>
        <v/>
      </c>
      <c r="M24" s="18" t="str">
        <f t="shared" si="2"/>
        <v/>
      </c>
    </row>
    <row r="25" spans="1:13" ht="25.5" x14ac:dyDescent="0.2">
      <c r="A25" s="42"/>
      <c r="B25" s="42">
        <v>7</v>
      </c>
      <c r="C25" s="42" t="s">
        <v>114</v>
      </c>
      <c r="D25" s="44" t="s">
        <v>120</v>
      </c>
      <c r="E25" s="22" t="str">
        <f t="shared" si="0"/>
        <v>MMC Job 24 - Forward-Reverse-Jog using Three Pushbuttons and a 3-Position Selector Switch of a Three Phase Motor Circuit</v>
      </c>
      <c r="G25" s="21">
        <v>5</v>
      </c>
      <c r="H25" s="18" t="str">
        <f t="array" ref="H25">IFERROR(INDEX(Jobs,SMALL(IF(Jobs11=$G25,ROW(Jobs)-MIN(ROW(Jobs))+1),COLUMNS($E$5:E9))),"")</f>
        <v/>
      </c>
      <c r="I25" s="18" t="str">
        <f t="array" ref="I25">IFERROR(INDEX(Jobs,SMALL(IF(Jobs11=$G25,ROW(Jobs)-MIN(ROW(Jobs))+1),COLUMNS($E$5:F9))),"")</f>
        <v/>
      </c>
      <c r="J25" s="18" t="str">
        <f t="array" ref="J25">IFERROR(INDEX(Jobs,SMALL(IF(Jobs11=$G25,ROW(Jobs)-MIN(ROW(Jobs))+1),COLUMNS($E$5:G9))),"")</f>
        <v/>
      </c>
      <c r="K25" s="18" t="str">
        <f t="array" ref="K25">IFERROR(INDEX(Jobs,SMALL(IF(Jobs11=$G25,ROW(Jobs)-MIN(ROW(Jobs))+1),COLUMNS($E$5:H9))),"")</f>
        <v/>
      </c>
      <c r="L25" s="18" t="str">
        <f t="array" ref="L25">IFERROR(INDEX(Jobs,SMALL(IF(Jobs11=$G25,ROW(Jobs)-MIN(ROW(Jobs))+1),COLUMNS($E$5:I9))),"")</f>
        <v/>
      </c>
      <c r="M25" s="18" t="str">
        <f t="shared" si="2"/>
        <v/>
      </c>
    </row>
    <row r="26" spans="1:13" ht="25.5" x14ac:dyDescent="0.2">
      <c r="A26" s="42"/>
      <c r="B26" s="42">
        <v>7</v>
      </c>
      <c r="C26" s="42" t="s">
        <v>115</v>
      </c>
      <c r="D26" s="44" t="s">
        <v>121</v>
      </c>
      <c r="E26" s="22" t="str">
        <f t="shared" si="0"/>
        <v>MMC Job 25 - Forward-Reverse-Jog using Three Pushbuttons and a 2-Position Selector Switch of a Three Phase Motor Circuit</v>
      </c>
      <c r="G26" s="21">
        <v>6</v>
      </c>
      <c r="H26" s="18" t="str">
        <f t="array" ref="H26">IFERROR(INDEX(Jobs,SMALL(IF(Jobs11=$G26,ROW(Jobs)-MIN(ROW(Jobs))+1),COLUMNS($E$5:E10))),"")</f>
        <v/>
      </c>
      <c r="I26" s="18" t="str">
        <f t="array" ref="I26">IFERROR(INDEX(Jobs,SMALL(IF(Jobs11=$G26,ROW(Jobs)-MIN(ROW(Jobs))+1),COLUMNS($E$5:F10))),"")</f>
        <v/>
      </c>
      <c r="J26" s="18" t="str">
        <f t="array" ref="J26">IFERROR(INDEX(Jobs,SMALL(IF(Jobs11=$G26,ROW(Jobs)-MIN(ROW(Jobs))+1),COLUMNS($E$5:G10))),"")</f>
        <v/>
      </c>
      <c r="K26" s="18" t="str">
        <f t="array" ref="K26">IFERROR(INDEX(Jobs,SMALL(IF(Jobs11=$G26,ROW(Jobs)-MIN(ROW(Jobs))+1),COLUMNS($E$5:H10))),"")</f>
        <v/>
      </c>
      <c r="L26" s="18" t="str">
        <f t="array" ref="L26">IFERROR(INDEX(Jobs,SMALL(IF(Jobs11=$G26,ROW(Jobs)-MIN(ROW(Jobs))+1),COLUMNS($E$5:I10))),"")</f>
        <v/>
      </c>
      <c r="M26" s="18" t="str">
        <f t="shared" si="2"/>
        <v/>
      </c>
    </row>
    <row r="27" spans="1:13" ht="12.6" x14ac:dyDescent="0.2">
      <c r="A27" s="42"/>
      <c r="B27" s="42">
        <v>8</v>
      </c>
      <c r="C27" s="42" t="s">
        <v>118</v>
      </c>
      <c r="D27" s="44" t="s">
        <v>110</v>
      </c>
      <c r="E27" s="22" t="str">
        <f t="shared" si="0"/>
        <v>MMC Job 26 - Stop/Start with On-Delay Timer of a Single Phase Motor</v>
      </c>
      <c r="G27" s="21">
        <v>7</v>
      </c>
      <c r="H27" s="18" t="str">
        <f t="array" ref="H27">IFERROR(INDEX(Jobs,SMALL(IF(Jobs11=$G27,ROW(Jobs)-MIN(ROW(Jobs))+1),COLUMNS($E$5:E11))),"")</f>
        <v/>
      </c>
      <c r="I27" s="18" t="str">
        <f t="array" ref="I27">IFERROR(INDEX(Jobs,SMALL(IF(Jobs11=$G27,ROW(Jobs)-MIN(ROW(Jobs))+1),COLUMNS($E$5:F11))),"")</f>
        <v/>
      </c>
      <c r="J27" s="18" t="str">
        <f t="array" ref="J27">IFERROR(INDEX(Jobs,SMALL(IF(Jobs11=$G27,ROW(Jobs)-MIN(ROW(Jobs))+1),COLUMNS($E$5:G11))),"")</f>
        <v/>
      </c>
      <c r="K27" s="18" t="str">
        <f t="array" ref="K27">IFERROR(INDEX(Jobs,SMALL(IF(Jobs11=$G27,ROW(Jobs)-MIN(ROW(Jobs))+1),COLUMNS($E$5:H11))),"")</f>
        <v/>
      </c>
      <c r="L27" s="18" t="str">
        <f t="array" ref="L27">IFERROR(INDEX(Jobs,SMALL(IF(Jobs11=$G27,ROW(Jobs)-MIN(ROW(Jobs))+1),COLUMNS($E$5:I11))),"")</f>
        <v/>
      </c>
      <c r="M27" s="18" t="str">
        <f t="shared" si="2"/>
        <v/>
      </c>
    </row>
    <row r="28" spans="1:13" ht="12.6" x14ac:dyDescent="0.2">
      <c r="A28" s="42"/>
      <c r="B28" s="42">
        <v>8</v>
      </c>
      <c r="C28" s="42" t="s">
        <v>298</v>
      </c>
      <c r="D28" s="44" t="s">
        <v>111</v>
      </c>
      <c r="E28" s="22" t="str">
        <f t="shared" ref="E28:E60" si="3">IF(D29&lt;&gt;"",C29&amp;" - "&amp;D29,"")</f>
        <v>I2P Job 01 - MicroLogix Input Wiring</v>
      </c>
      <c r="G28" s="21">
        <v>8</v>
      </c>
      <c r="H28" s="18" t="str">
        <f t="array" ref="H28">IFERROR(INDEX(Jobs,SMALL(IF(Jobs11=$G28,ROW(Jobs)-MIN(ROW(Jobs))+1),COLUMNS($E$5:E12))),"")</f>
        <v/>
      </c>
      <c r="I28" s="18" t="str">
        <f t="array" ref="I28">IFERROR(INDEX(Jobs,SMALL(IF(Jobs11=$G28,ROW(Jobs)-MIN(ROW(Jobs))+1),COLUMNS($E$5:F12))),"")</f>
        <v/>
      </c>
      <c r="J28" s="18" t="str">
        <f t="array" ref="J28">IFERROR(INDEX(Jobs,SMALL(IF(Jobs11=$G28,ROW(Jobs)-MIN(ROW(Jobs))+1),COLUMNS($E$5:G12))),"")</f>
        <v/>
      </c>
      <c r="K28" s="18" t="str">
        <f t="array" ref="K28">IFERROR(INDEX(Jobs,SMALL(IF(Jobs11=$G28,ROW(Jobs)-MIN(ROW(Jobs))+1),COLUMNS($E$5:H12))),"")</f>
        <v/>
      </c>
      <c r="L28" s="18" t="str">
        <f t="array" ref="L28">IFERROR(INDEX(Jobs,SMALL(IF(Jobs11=$G28,ROW(Jobs)-MIN(ROW(Jobs))+1),COLUMNS($E$5:I12))),"")</f>
        <v/>
      </c>
      <c r="M28" s="18" t="str">
        <f t="shared" si="2"/>
        <v/>
      </c>
    </row>
    <row r="29" spans="1:13" ht="12.6" x14ac:dyDescent="0.2">
      <c r="A29" s="42"/>
      <c r="B29" s="42">
        <v>9</v>
      </c>
      <c r="C29" s="42" t="s">
        <v>208</v>
      </c>
      <c r="D29" s="44" t="s">
        <v>122</v>
      </c>
      <c r="E29" s="22" t="str">
        <f t="shared" si="3"/>
        <v>I2P Job 02 - MicroLogix Output Wiring</v>
      </c>
      <c r="G29" s="21">
        <v>9</v>
      </c>
      <c r="H29" s="18" t="str">
        <f t="array" ref="H29">IFERROR(INDEX(Jobs,SMALL(IF(Jobs11=$G29,ROW(Jobs)-MIN(ROW(Jobs))+1),COLUMNS($E$5:E13))),"")</f>
        <v/>
      </c>
      <c r="I29" s="18" t="str">
        <f t="array" ref="I29">IFERROR(INDEX(Jobs,SMALL(IF(Jobs11=$G29,ROW(Jobs)-MIN(ROW(Jobs))+1),COLUMNS($E$5:F13))),"")</f>
        <v/>
      </c>
      <c r="J29" s="18" t="str">
        <f t="array" ref="J29">IFERROR(INDEX(Jobs,SMALL(IF(Jobs11=$G29,ROW(Jobs)-MIN(ROW(Jobs))+1),COLUMNS($E$5:G13))),"")</f>
        <v/>
      </c>
      <c r="K29" s="18" t="str">
        <f t="array" ref="K29">IFERROR(INDEX(Jobs,SMALL(IF(Jobs11=$G29,ROW(Jobs)-MIN(ROW(Jobs))+1),COLUMNS($E$5:H13))),"")</f>
        <v/>
      </c>
      <c r="L29" s="18" t="str">
        <f t="array" ref="L29">IFERROR(INDEX(Jobs,SMALL(IF(Jobs11=$G29,ROW(Jobs)-MIN(ROW(Jobs))+1),COLUMNS($E$5:I13))),"")</f>
        <v/>
      </c>
      <c r="M29" s="18" t="str">
        <f t="shared" si="2"/>
        <v/>
      </c>
    </row>
    <row r="30" spans="1:13" ht="12.6" x14ac:dyDescent="0.2">
      <c r="A30" s="42"/>
      <c r="B30" s="42">
        <v>9</v>
      </c>
      <c r="C30" s="42" t="s">
        <v>209</v>
      </c>
      <c r="D30" s="44" t="s">
        <v>123</v>
      </c>
      <c r="E30" s="22" t="str">
        <f t="shared" si="3"/>
        <v>I2P Job 03 - MicroLogix Status Display Inputs</v>
      </c>
      <c r="G30" s="21">
        <v>10</v>
      </c>
      <c r="H30" s="18" t="str">
        <f t="array" ref="H30">IFERROR(INDEX(Jobs,SMALL(IF(Jobs11=$G30,ROW(Jobs)-MIN(ROW(Jobs))+1),COLUMNS($E$5:E14))),"")</f>
        <v/>
      </c>
      <c r="I30" s="18" t="str">
        <f t="array" ref="I30">IFERROR(INDEX(Jobs,SMALL(IF(Jobs11=$G30,ROW(Jobs)-MIN(ROW(Jobs))+1),COLUMNS($E$5:F14))),"")</f>
        <v/>
      </c>
      <c r="J30" s="18" t="str">
        <f t="array" ref="J30">IFERROR(INDEX(Jobs,SMALL(IF(Jobs11=$G30,ROW(Jobs)-MIN(ROW(Jobs))+1),COLUMNS($E$5:G14))),"")</f>
        <v/>
      </c>
      <c r="K30" s="18" t="str">
        <f t="array" ref="K30">IFERROR(INDEX(Jobs,SMALL(IF(Jobs11=$G30,ROW(Jobs)-MIN(ROW(Jobs))+1),COLUMNS($E$5:H14))),"")</f>
        <v/>
      </c>
      <c r="L30" s="18" t="str">
        <f t="array" ref="L30">IFERROR(INDEX(Jobs,SMALL(IF(Jobs11=$G30,ROW(Jobs)-MIN(ROW(Jobs))+1),COLUMNS($E$5:I14))),"")</f>
        <v/>
      </c>
      <c r="M30" s="18" t="str">
        <f t="shared" si="2"/>
        <v/>
      </c>
    </row>
    <row r="31" spans="1:13" ht="12.6" x14ac:dyDescent="0.2">
      <c r="A31" s="42"/>
      <c r="B31" s="42">
        <v>9</v>
      </c>
      <c r="C31" s="42" t="s">
        <v>210</v>
      </c>
      <c r="D31" s="44" t="s">
        <v>124</v>
      </c>
      <c r="E31" s="22" t="str">
        <f t="shared" si="3"/>
        <v>I2P Job 04 - MicroLogix Status Display Outputs</v>
      </c>
      <c r="G31" s="21">
        <v>11</v>
      </c>
      <c r="H31" s="18" t="str">
        <f t="array" ref="H31">IFERROR(INDEX(Jobs,SMALL(IF(Jobs11=$G31,ROW(Jobs)-MIN(ROW(Jobs))+1),COLUMNS($E$5:E15))),"")</f>
        <v/>
      </c>
      <c r="I31" s="18" t="str">
        <f t="array" ref="I31">IFERROR(INDEX(Jobs,SMALL(IF(Jobs11=$G31,ROW(Jobs)-MIN(ROW(Jobs))+1),COLUMNS($E$5:F15))),"")</f>
        <v/>
      </c>
      <c r="J31" s="18" t="str">
        <f t="array" ref="J31">IFERROR(INDEX(Jobs,SMALL(IF(Jobs11=$G31,ROW(Jobs)-MIN(ROW(Jobs))+1),COLUMNS($E$5:G15))),"")</f>
        <v/>
      </c>
      <c r="K31" s="18" t="str">
        <f t="array" ref="K31">IFERROR(INDEX(Jobs,SMALL(IF(Jobs11=$G31,ROW(Jobs)-MIN(ROW(Jobs))+1),COLUMNS($E$5:H15))),"")</f>
        <v/>
      </c>
      <c r="L31" s="18" t="str">
        <f t="array" ref="L31">IFERROR(INDEX(Jobs,SMALL(IF(Jobs11=$G31,ROW(Jobs)-MIN(ROW(Jobs))+1),COLUMNS($E$5:I15))),"")</f>
        <v/>
      </c>
      <c r="M31" s="18" t="str">
        <f t="shared" si="2"/>
        <v/>
      </c>
    </row>
    <row r="32" spans="1:13" ht="12.6" x14ac:dyDescent="0.2">
      <c r="A32" s="42"/>
      <c r="B32" s="42">
        <v>9</v>
      </c>
      <c r="C32" s="42" t="s">
        <v>211</v>
      </c>
      <c r="D32" s="44" t="s">
        <v>125</v>
      </c>
      <c r="E32" s="22" t="str">
        <f t="shared" si="3"/>
        <v>I2P Job 05 - Input Table and Registers</v>
      </c>
    </row>
    <row r="33" spans="1:5" ht="12.6" x14ac:dyDescent="0.2">
      <c r="A33" s="42"/>
      <c r="B33" s="42">
        <v>10</v>
      </c>
      <c r="C33" s="42" t="s">
        <v>212</v>
      </c>
      <c r="D33" s="44" t="s">
        <v>126</v>
      </c>
      <c r="E33" s="22" t="str">
        <f t="shared" si="3"/>
        <v>I2P Job 06 - Sealing Circuit</v>
      </c>
    </row>
    <row r="34" spans="1:5" x14ac:dyDescent="0.2">
      <c r="A34" s="42"/>
      <c r="B34" s="42">
        <v>10</v>
      </c>
      <c r="C34" s="42" t="s">
        <v>213</v>
      </c>
      <c r="D34" s="44" t="s">
        <v>96</v>
      </c>
      <c r="E34" s="22" t="str">
        <f t="shared" si="3"/>
        <v>I2P Job 07 - Sealing/Unsealing Circuit</v>
      </c>
    </row>
    <row r="35" spans="1:5" x14ac:dyDescent="0.2">
      <c r="A35" s="42"/>
      <c r="B35" s="42">
        <v>10</v>
      </c>
      <c r="C35" s="42" t="s">
        <v>214</v>
      </c>
      <c r="D35" s="44" t="s">
        <v>97</v>
      </c>
      <c r="E35" s="22" t="str">
        <f t="shared" si="3"/>
        <v>I2P Job 08 - ESTOP/Stop/Start of a Single Phase Motor Circuit</v>
      </c>
    </row>
    <row r="36" spans="1:5" x14ac:dyDescent="0.2">
      <c r="A36" s="42"/>
      <c r="B36" s="42">
        <v>11</v>
      </c>
      <c r="C36" s="42" t="s">
        <v>215</v>
      </c>
      <c r="D36" s="44" t="s">
        <v>100</v>
      </c>
      <c r="E36" s="22" t="str">
        <f t="shared" si="3"/>
        <v>I2P Job 09 - Stop-Start-Jog using Two Pushbuttons of a Single Phase Motor Circuit</v>
      </c>
    </row>
    <row r="37" spans="1:5" x14ac:dyDescent="0.2">
      <c r="A37" s="42"/>
      <c r="B37" s="42">
        <v>11</v>
      </c>
      <c r="C37" s="42" t="s">
        <v>216</v>
      </c>
      <c r="D37" s="44" t="s">
        <v>104</v>
      </c>
      <c r="E37" s="22" t="str">
        <f t="shared" si="3"/>
        <v>I2P Job 10 - Stop-Start-Jog using Selector Switch of a Single Phase Motor Circuit</v>
      </c>
    </row>
    <row r="38" spans="1:5" x14ac:dyDescent="0.2">
      <c r="A38" s="42"/>
      <c r="B38" s="42">
        <v>11</v>
      </c>
      <c r="C38" s="42" t="s">
        <v>217</v>
      </c>
      <c r="D38" s="44" t="s">
        <v>107</v>
      </c>
      <c r="E38" s="22" t="str">
        <f t="shared" si="3"/>
        <v>I2P Job 11 - Stop-Start-Jog using Three Pushbuttons of a Single Phase Motor Circuit</v>
      </c>
    </row>
    <row r="39" spans="1:5" x14ac:dyDescent="0.2">
      <c r="A39" s="42"/>
      <c r="B39" s="42">
        <v>12</v>
      </c>
      <c r="C39" s="42" t="s">
        <v>218</v>
      </c>
      <c r="D39" s="44" t="s">
        <v>105</v>
      </c>
      <c r="E39" s="22" t="str">
        <f t="shared" si="3"/>
        <v>I2P Job 12 - Forward-Reverse using a Selector Switch of a Single Phase Motor Circuit</v>
      </c>
    </row>
    <row r="40" spans="1:5" x14ac:dyDescent="0.2">
      <c r="A40" s="42"/>
      <c r="B40" s="42">
        <v>12</v>
      </c>
      <c r="C40" s="42" t="s">
        <v>219</v>
      </c>
      <c r="D40" s="44" t="s">
        <v>101</v>
      </c>
      <c r="E40" s="22" t="str">
        <f t="shared" si="3"/>
        <v>I2P Job 13 - Forward-Reverse using Three Pushbuttons of a Single Phase Motor Circuit</v>
      </c>
    </row>
    <row r="41" spans="1:5" x14ac:dyDescent="0.2">
      <c r="A41" s="42"/>
      <c r="B41" s="42">
        <v>12</v>
      </c>
      <c r="C41" s="42" t="s">
        <v>220</v>
      </c>
      <c r="D41" s="44" t="s">
        <v>102</v>
      </c>
      <c r="E41" s="22" t="str">
        <f t="shared" si="3"/>
        <v>I2P Job 14 - Forward-Reverse-Jog using a Selector Switch of a Single Phase Motor Circuit</v>
      </c>
    </row>
    <row r="42" spans="1:5" x14ac:dyDescent="0.2">
      <c r="A42" s="42"/>
      <c r="B42" s="42">
        <v>13</v>
      </c>
      <c r="C42" s="42" t="s">
        <v>221</v>
      </c>
      <c r="D42" s="44" t="s">
        <v>103</v>
      </c>
      <c r="E42" s="22" t="str">
        <f t="shared" si="3"/>
        <v>I2P Job 15 - ESTOP/Stop/Start using Contactor of a Three Phase Motor</v>
      </c>
    </row>
    <row r="43" spans="1:5" x14ac:dyDescent="0.2">
      <c r="A43" s="42"/>
      <c r="B43" s="42">
        <v>13</v>
      </c>
      <c r="C43" s="42" t="s">
        <v>222</v>
      </c>
      <c r="D43" s="44" t="s">
        <v>116</v>
      </c>
      <c r="E43" s="22" t="str">
        <f t="shared" si="3"/>
        <v>I2P Job 16 - ESTOP/Stop/Start with Auxilliary Contacts of a Three Phase Motor</v>
      </c>
    </row>
    <row r="44" spans="1:5" x14ac:dyDescent="0.2">
      <c r="A44" s="42"/>
      <c r="B44" s="42">
        <v>13</v>
      </c>
      <c r="C44" s="42" t="s">
        <v>223</v>
      </c>
      <c r="D44" s="44" t="s">
        <v>119</v>
      </c>
      <c r="E44" s="22" t="str">
        <f t="shared" si="3"/>
        <v>I2P Job 17 - ESTOP/Stop/Start with Overload of a Three Phase Motor</v>
      </c>
    </row>
    <row r="45" spans="1:5" x14ac:dyDescent="0.2">
      <c r="A45" s="42"/>
      <c r="B45" s="42">
        <v>14</v>
      </c>
      <c r="C45" s="42" t="s">
        <v>224</v>
      </c>
      <c r="D45" s="44" t="s">
        <v>117</v>
      </c>
      <c r="E45" s="22" t="str">
        <f t="shared" si="3"/>
        <v>I2P Job 18 - Stop-Start-Jog using Selector Switch of a Three Phase Motor Circuit</v>
      </c>
    </row>
    <row r="46" spans="1:5" x14ac:dyDescent="0.2">
      <c r="A46" s="42"/>
      <c r="B46" s="42">
        <v>14</v>
      </c>
      <c r="C46" s="42" t="s">
        <v>225</v>
      </c>
      <c r="D46" s="44" t="s">
        <v>106</v>
      </c>
      <c r="E46" s="22" t="str">
        <f t="shared" si="3"/>
        <v>I2P Job 19 - Forward-Reverse using a Selector Switch of a Three Phase Motor Circuit</v>
      </c>
    </row>
    <row r="47" spans="1:5" x14ac:dyDescent="0.2">
      <c r="A47" s="42"/>
      <c r="B47" s="42">
        <v>15</v>
      </c>
      <c r="C47" s="42" t="s">
        <v>226</v>
      </c>
      <c r="D47" s="44" t="s">
        <v>108</v>
      </c>
      <c r="E47" s="22" t="str">
        <f t="shared" si="3"/>
        <v>I2P Job 20 - Forward-Reverse using Three Pushbuttons of a Three Phase Motor Circuit</v>
      </c>
    </row>
    <row r="48" spans="1:5" x14ac:dyDescent="0.2">
      <c r="A48" s="42"/>
      <c r="B48" s="42">
        <v>15</v>
      </c>
      <c r="C48" s="42" t="s">
        <v>227</v>
      </c>
      <c r="D48" s="44" t="s">
        <v>109</v>
      </c>
      <c r="E48" s="22" t="str">
        <f t="shared" si="3"/>
        <v>I2P Job 21 - Forward-Reverse-Jog using Three Pushbuttons and a 3-Position Selector Switch of a Three Phase Motor Circuit</v>
      </c>
    </row>
    <row r="49" spans="1:5" ht="25.5" x14ac:dyDescent="0.2">
      <c r="A49" s="42"/>
      <c r="B49" s="42">
        <v>15</v>
      </c>
      <c r="C49" s="42" t="s">
        <v>228</v>
      </c>
      <c r="D49" s="44" t="s">
        <v>120</v>
      </c>
      <c r="E49" s="22" t="str">
        <f t="shared" si="3"/>
        <v>I2P Job 22 - Forward-Reverse-Jog using Three Pushbuttons and a 2-Position Selector Switch of a Three Phase Motor Circuit</v>
      </c>
    </row>
    <row r="50" spans="1:5" ht="25.5" x14ac:dyDescent="0.2">
      <c r="A50" s="42"/>
      <c r="B50" s="42">
        <v>15</v>
      </c>
      <c r="C50" s="42" t="s">
        <v>229</v>
      </c>
      <c r="D50" s="44" t="s">
        <v>121</v>
      </c>
      <c r="E50" s="22" t="str">
        <f t="shared" si="3"/>
        <v>I2P Job 23 - Stop/Start with On-Delay Timer of a Single Phase Motor</v>
      </c>
    </row>
    <row r="51" spans="1:5" x14ac:dyDescent="0.2">
      <c r="A51" s="42"/>
      <c r="B51" s="42">
        <v>16</v>
      </c>
      <c r="C51" s="42" t="s">
        <v>230</v>
      </c>
      <c r="D51" s="44" t="s">
        <v>110</v>
      </c>
      <c r="E51" s="22" t="str">
        <f t="shared" si="3"/>
        <v>I2P Job 24 - Stop/Start with Off-Delay Timer of a Single Phase Motor</v>
      </c>
    </row>
    <row r="52" spans="1:5" x14ac:dyDescent="0.2">
      <c r="A52" s="42"/>
      <c r="B52" s="42">
        <v>16</v>
      </c>
      <c r="C52" s="42" t="s">
        <v>231</v>
      </c>
      <c r="D52" s="44" t="s">
        <v>111</v>
      </c>
      <c r="E52" s="22" t="str">
        <f t="shared" si="3"/>
        <v/>
      </c>
    </row>
    <row r="53" spans="1:5" x14ac:dyDescent="0.2">
      <c r="A53" s="42"/>
      <c r="B53" s="42">
        <v>16</v>
      </c>
      <c r="C53" s="42" t="s">
        <v>232</v>
      </c>
      <c r="D53" s="44"/>
      <c r="E53" s="22" t="str">
        <f t="shared" si="3"/>
        <v/>
      </c>
    </row>
    <row r="54" spans="1:5" x14ac:dyDescent="0.2">
      <c r="A54" s="42"/>
      <c r="B54" s="42">
        <v>17</v>
      </c>
      <c r="C54" s="42" t="s">
        <v>135</v>
      </c>
      <c r="D54" s="44"/>
      <c r="E54" s="22" t="str">
        <f t="shared" si="3"/>
        <v/>
      </c>
    </row>
    <row r="55" spans="1:5" x14ac:dyDescent="0.2">
      <c r="A55" s="42"/>
      <c r="B55" s="42">
        <v>17</v>
      </c>
      <c r="C55" s="42" t="s">
        <v>136</v>
      </c>
      <c r="D55" s="44"/>
      <c r="E55" s="22" t="str">
        <f t="shared" si="3"/>
        <v/>
      </c>
    </row>
    <row r="56" spans="1:5" x14ac:dyDescent="0.2">
      <c r="A56" s="42"/>
      <c r="B56" s="42">
        <v>17</v>
      </c>
      <c r="C56" s="42" t="s">
        <v>137</v>
      </c>
      <c r="D56" s="44"/>
      <c r="E56" s="22" t="str">
        <f t="shared" si="3"/>
        <v/>
      </c>
    </row>
    <row r="57" spans="1:5" x14ac:dyDescent="0.2">
      <c r="A57" s="42"/>
      <c r="B57" s="42">
        <v>17</v>
      </c>
      <c r="C57" s="42" t="s">
        <v>138</v>
      </c>
      <c r="D57" s="44"/>
      <c r="E57" s="22" t="str">
        <f t="shared" si="3"/>
        <v/>
      </c>
    </row>
    <row r="58" spans="1:5" x14ac:dyDescent="0.2">
      <c r="A58" s="42"/>
      <c r="B58" s="42"/>
      <c r="C58" s="42" t="s">
        <v>139</v>
      </c>
      <c r="D58" s="44"/>
      <c r="E58" s="22" t="str">
        <f t="shared" si="3"/>
        <v/>
      </c>
    </row>
    <row r="59" spans="1:5" x14ac:dyDescent="0.2">
      <c r="A59" s="42"/>
      <c r="B59" s="42"/>
      <c r="C59" s="42" t="s">
        <v>140</v>
      </c>
      <c r="D59" s="44"/>
      <c r="E59" s="22" t="str">
        <f t="shared" si="3"/>
        <v/>
      </c>
    </row>
    <row r="60" spans="1:5" x14ac:dyDescent="0.2">
      <c r="A60" s="42"/>
      <c r="B60" s="42"/>
      <c r="C60" s="42" t="s">
        <v>141</v>
      </c>
      <c r="D60" s="44"/>
      <c r="E60" s="22" t="str">
        <f t="shared" si="3"/>
        <v/>
      </c>
    </row>
    <row r="61" spans="1:5" x14ac:dyDescent="0.2">
      <c r="A61" s="42"/>
      <c r="B61" s="42"/>
      <c r="C61" s="42" t="s">
        <v>142</v>
      </c>
      <c r="D61" s="43"/>
    </row>
  </sheetData>
  <sheetProtection selectLockedCells="1"/>
  <sortState ref="C2:D61">
    <sortCondition ref="C2:C61"/>
  </sortState>
  <mergeCells count="2">
    <mergeCell ref="H1:L1"/>
    <mergeCell ref="H20:L20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042F9-38A6-4795-96FF-CD7A5D8CFBEE}">
  <dimension ref="A1:M71"/>
  <sheetViews>
    <sheetView tabSelected="1" workbookViewId="0">
      <selection activeCell="D33" sqref="D33"/>
    </sheetView>
  </sheetViews>
  <sheetFormatPr defaultColWidth="8.85546875" defaultRowHeight="12.75" x14ac:dyDescent="0.2"/>
  <cols>
    <col min="1" max="2" width="10.7109375" style="40" customWidth="1"/>
    <col min="3" max="3" width="22.7109375" style="40" customWidth="1"/>
    <col min="4" max="4" width="25.7109375" style="40" customWidth="1"/>
    <col min="5" max="5" width="30.7109375" style="40" customWidth="1"/>
    <col min="6" max="6" width="4.7109375" style="40" customWidth="1"/>
    <col min="7" max="7" width="4.7109375" style="50" customWidth="1"/>
    <col min="8" max="12" width="20.7109375" style="40" hidden="1" customWidth="1"/>
    <col min="13" max="13" width="85.7109375" style="40" customWidth="1"/>
    <col min="14" max="16384" width="8.85546875" style="40"/>
  </cols>
  <sheetData>
    <row r="1" spans="1:13" x14ac:dyDescent="0.2">
      <c r="A1" s="48" t="s">
        <v>242</v>
      </c>
      <c r="B1" s="48" t="s">
        <v>243</v>
      </c>
      <c r="C1" s="49" t="s">
        <v>143</v>
      </c>
      <c r="D1" s="49" t="s">
        <v>203</v>
      </c>
      <c r="E1" s="49" t="s">
        <v>205</v>
      </c>
      <c r="H1" s="86" t="s">
        <v>204</v>
      </c>
      <c r="I1" s="86"/>
      <c r="J1" s="86"/>
      <c r="K1" s="86"/>
      <c r="L1" s="86"/>
      <c r="M1" s="47" t="s">
        <v>244</v>
      </c>
    </row>
    <row r="2" spans="1:13" x14ac:dyDescent="0.2">
      <c r="A2" s="42"/>
      <c r="B2" s="42">
        <v>1</v>
      </c>
      <c r="C2" s="54" t="s">
        <v>144</v>
      </c>
      <c r="D2" s="83" t="s">
        <v>291</v>
      </c>
      <c r="E2" s="51" t="str">
        <f>C2&amp;IF(D2&lt;&gt;""," ("&amp;D2&amp;")","")</f>
        <v>IMC Chpt 1 (1,3,7)</v>
      </c>
      <c r="G2" s="52">
        <v>1</v>
      </c>
      <c r="H2" s="51" t="str">
        <f t="array" ref="H2">IFERROR(INDEX(Assignments,SMALL(IF(Hmwk17=$G2,ROW(Assignments)-MIN(ROW(Assignments))+1),COLUMNS($E$5:E5))),"")</f>
        <v>IMC Chpt 1 (1,3,7)</v>
      </c>
      <c r="I2" s="51" t="str">
        <f t="array" ref="I2">IFERROR(INDEX(Assignments,SMALL(IF(Hmwk17=$G2,ROW(Assignments)-MIN(ROW(Assignments))+1),COLUMNS($E$5:F5))),"")</f>
        <v>IMC Chpt 2 (1-6)</v>
      </c>
      <c r="J2" s="51" t="str">
        <f t="array" ref="J2">IFERROR(INDEX(Assignments,SMALL(IF(Hmwk17=$G2,ROW(Assignments)-MIN(ROW(Assignments))+1),COLUMNS($E$5:G5))),"")</f>
        <v>IMC Chpt 18 (1,3,6,7)</v>
      </c>
      <c r="K2" s="51" t="str">
        <f t="array" ref="K2">IFERROR(INDEX(Assignments,SMALL(IF(Hmwk17=$G2,ROW(Assignments)-MIN(ROW(Assignments))+1),COLUMNS($E$5:H5))),"")</f>
        <v/>
      </c>
      <c r="L2" s="51" t="str">
        <f t="array" ref="L2">IFERROR(INDEX(Assignments,SMALL(IF(Hmwk17=$G2,ROW(Assignments)-MIN(ROW(Assignments))+1),COLUMNS($E$5:I5))),"")</f>
        <v/>
      </c>
      <c r="M2" s="53" t="str">
        <f>IF(H2&lt;&gt;"",H2,"")&amp;IF(I2&lt;&gt;"",", "&amp;I2,"")&amp;IF(J2&lt;&gt;"",", "&amp;J2,"")&amp;IF(K2&lt;&gt;"",", "&amp;K2,"")&amp;IF(L2&lt;&gt;"",", "&amp;L2,"")</f>
        <v>IMC Chpt 1 (1,3,7), IMC Chpt 2 (1-6), IMC Chpt 18 (1,3,6,7)</v>
      </c>
    </row>
    <row r="3" spans="1:13" x14ac:dyDescent="0.2">
      <c r="A3" s="42"/>
      <c r="B3" s="42">
        <v>1</v>
      </c>
      <c r="C3" s="54" t="s">
        <v>145</v>
      </c>
      <c r="D3" s="83" t="s">
        <v>290</v>
      </c>
      <c r="E3" s="51" t="str">
        <f t="shared" ref="E3:E67" si="0">C3&amp;IF(D3&lt;&gt;""," ("&amp;D3&amp;")","")</f>
        <v>IMC Chpt 2 (1-6)</v>
      </c>
      <c r="G3" s="52">
        <v>2</v>
      </c>
      <c r="H3" s="51" t="str">
        <f t="array" ref="H3">IFERROR(INDEX(Assignments,SMALL(IF(Hmwk17=$G3,ROW(Assignments)-MIN(ROW(Assignments))+1),COLUMNS($E$5:E6))),"")</f>
        <v>IMC Chpt 5 [p52-60] (6-8)</v>
      </c>
      <c r="I3" s="51" t="str">
        <f t="array" ref="I3">IFERROR(INDEX(Assignments,SMALL(IF(Hmwk17=$G3,ROW(Assignments)-MIN(ROW(Assignments))+1),COLUMNS($E$5:F6))),"")</f>
        <v>IMC Chpt 50 (4-5,7-8)</v>
      </c>
      <c r="J3" s="51" t="str">
        <f t="array" ref="J3">IFERROR(INDEX(Assignments,SMALL(IF(Hmwk17=$G3,ROW(Assignments)-MIN(ROW(Assignments))+1),COLUMNS($E$5:G6))),"")</f>
        <v/>
      </c>
      <c r="K3" s="51" t="str">
        <f t="array" ref="K3">IFERROR(INDEX(Assignments,SMALL(IF(Hmwk17=$G3,ROW(Assignments)-MIN(ROW(Assignments))+1),COLUMNS($E$5:H6))),"")</f>
        <v/>
      </c>
      <c r="L3" s="51" t="str">
        <f t="array" ref="L3">IFERROR(INDEX(Assignments,SMALL(IF(Hmwk17=$G3,ROW(Assignments)-MIN(ROW(Assignments))+1),COLUMNS($E$5:I6))),"")</f>
        <v/>
      </c>
      <c r="M3" s="53" t="str">
        <f t="shared" ref="M3:M18" si="1">IF(H3&lt;&gt;"",H3,"")&amp;IF(I3&lt;&gt;"",", "&amp;I3,"")&amp;IF(J3&lt;&gt;"",", "&amp;J3,"")&amp;IF(K3&lt;&gt;"",", "&amp;K3,"")&amp;IF(L3&lt;&gt;"",", "&amp;L3,"")</f>
        <v>IMC Chpt 5 [p52-60] (6-8), IMC Chpt 50 (4-5,7-8)</v>
      </c>
    </row>
    <row r="4" spans="1:13" x14ac:dyDescent="0.2">
      <c r="A4" s="42"/>
      <c r="B4" s="42"/>
      <c r="C4" s="54" t="s">
        <v>146</v>
      </c>
      <c r="D4" s="55"/>
      <c r="E4" s="51" t="str">
        <f t="shared" si="0"/>
        <v>IMC Chpt 3</v>
      </c>
      <c r="G4" s="52">
        <v>3</v>
      </c>
      <c r="H4" s="51" t="str">
        <f t="array" ref="H4">IFERROR(INDEX(Assignments,SMALL(IF(Hmwk17=$G4,ROW(Assignments)-MIN(ROW(Assignments))+1),COLUMNS($E$5:E8))),"")</f>
        <v>IMC Chpt 8 (2,3)</v>
      </c>
      <c r="I4" s="51" t="str">
        <f t="array" ref="I4">IFERROR(INDEX(Assignments,SMALL(IF(Hmwk17=$G4,ROW(Assignments)-MIN(ROW(Assignments))+1),COLUMNS($E$5:F7))),"")</f>
        <v>IMC Chpt 11 (1,2)</v>
      </c>
      <c r="J4" s="51" t="str">
        <f t="array" ref="J4">IFERROR(INDEX(Assignments,SMALL(IF(Hmwk17=$G4,ROW(Assignments)-MIN(ROW(Assignments))+1),COLUMNS($E$5:G7))),"")</f>
        <v>IMC Chpt 19 (1,2)</v>
      </c>
      <c r="K4" s="51" t="str">
        <f t="array" ref="K4">IFERROR(INDEX(Assignments,SMALL(IF(Hmwk17=$G4,ROW(Assignments)-MIN(ROW(Assignments))+1),COLUMNS($E$5:H7))),"")</f>
        <v/>
      </c>
      <c r="L4" s="51" t="str">
        <f t="array" ref="L4">IFERROR(INDEX(Assignments,SMALL(IF(Hmwk17=$G4,ROW(Assignments)-MIN(ROW(Assignments))+1),COLUMNS($E$5:I7))),"")</f>
        <v/>
      </c>
      <c r="M4" s="53" t="str">
        <f t="shared" si="1"/>
        <v>IMC Chpt 8 (2,3), IMC Chpt 11 (1,2), IMC Chpt 19 (1,2)</v>
      </c>
    </row>
    <row r="5" spans="1:13" x14ac:dyDescent="0.2">
      <c r="A5" s="42"/>
      <c r="B5" s="42">
        <v>6</v>
      </c>
      <c r="C5" s="54" t="s">
        <v>147</v>
      </c>
      <c r="D5" s="55"/>
      <c r="E5" s="51" t="str">
        <f t="shared" si="0"/>
        <v>IMC Chpt 4</v>
      </c>
      <c r="G5" s="52">
        <v>4</v>
      </c>
      <c r="H5" s="51" t="str">
        <f t="array" ref="H5">IFERROR(INDEX(Assignments,SMALL(IF(Hmwk17=$G5,ROW(Assignments)-MIN(ROW(Assignments))+1),COLUMNS($E$5:E9))),"")</f>
        <v>IMC Chpt 9 (2-4)</v>
      </c>
      <c r="I5" s="51" t="str">
        <f t="array" ref="I5">IFERROR(INDEX(Assignments,SMALL(IF(Hmwk17=$G5,ROW(Assignments)-MIN(ROW(Assignments))+1),COLUMNS($E$5:F8))),"")</f>
        <v>IMC Chpt 14 (2,4,5)</v>
      </c>
      <c r="J5" s="51" t="str">
        <f t="array" ref="J5">IFERROR(INDEX(Assignments,SMALL(IF(Hmwk17=$G5,ROW(Assignments)-MIN(ROW(Assignments))+1),COLUMNS($E$5:G8))),"")</f>
        <v>IMC Chpt 30 (1,2)</v>
      </c>
      <c r="K5" s="51" t="str">
        <f t="array" ref="K5">IFERROR(INDEX(Assignments,SMALL(IF(Hmwk17=$G5,ROW(Assignments)-MIN(ROW(Assignments))+1),COLUMNS($E$5:H8))),"")</f>
        <v/>
      </c>
      <c r="L5" s="51" t="str">
        <f t="array" ref="L5">IFERROR(INDEX(Assignments,SMALL(IF(Hmwk17=$G5,ROW(Assignments)-MIN(ROW(Assignments))+1),COLUMNS($E$5:I8))),"")</f>
        <v/>
      </c>
      <c r="M5" s="53" t="str">
        <f t="shared" si="1"/>
        <v>IMC Chpt 9 (2-4), IMC Chpt 14 (2,4,5), IMC Chpt 30 (1,2)</v>
      </c>
    </row>
    <row r="6" spans="1:13" x14ac:dyDescent="0.2">
      <c r="A6" s="42"/>
      <c r="B6" s="42">
        <v>2</v>
      </c>
      <c r="C6" s="54" t="s">
        <v>294</v>
      </c>
      <c r="D6" s="83" t="s">
        <v>293</v>
      </c>
      <c r="E6" s="51" t="str">
        <f t="shared" si="0"/>
        <v>IMC Chpt 5 [p52-60] (6-8)</v>
      </c>
      <c r="G6" s="52">
        <v>5</v>
      </c>
      <c r="H6" s="51" t="str">
        <f t="array" ref="H6">IFERROR(INDEX(Assignments,SMALL(IF(Hmwk17=$G6,ROW(Assignments)-MIN(ROW(Assignments))+1),COLUMNS($E$5:E10))),"")</f>
        <v>IMC Chpt 10</v>
      </c>
      <c r="I6" s="51" t="str">
        <f t="array" ref="I6">IFERROR(INDEX(Assignments,SMALL(IF(Hmwk17=$G6,ROW(Assignments)-MIN(ROW(Assignments))+1),COLUMNS($E$5:F9))),"")</f>
        <v>IMC Chpt 16</v>
      </c>
      <c r="J6" s="51" t="str">
        <f t="array" ref="J6">IFERROR(INDEX(Assignments,SMALL(IF(Hmwk17=$G6,ROW(Assignments)-MIN(ROW(Assignments))+1),COLUMNS($E$5:G9))),"")</f>
        <v>IMC Chpt 17</v>
      </c>
      <c r="K6" s="51" t="str">
        <f t="array" ref="K6">IFERROR(INDEX(Assignments,SMALL(IF(Hmwk17=$G6,ROW(Assignments)-MIN(ROW(Assignments))+1),COLUMNS($E$5:H9))),"")</f>
        <v/>
      </c>
      <c r="L6" s="51" t="str">
        <f t="array" ref="L6">IFERROR(INDEX(Assignments,SMALL(IF(Hmwk17=$G6,ROW(Assignments)-MIN(ROW(Assignments))+1),COLUMNS($E$5:I9))),"")</f>
        <v/>
      </c>
      <c r="M6" s="53" t="str">
        <f t="shared" si="1"/>
        <v>IMC Chpt 10, IMC Chpt 16, IMC Chpt 17</v>
      </c>
    </row>
    <row r="7" spans="1:13" x14ac:dyDescent="0.2">
      <c r="A7" s="42"/>
      <c r="B7" s="42"/>
      <c r="C7" s="54" t="s">
        <v>295</v>
      </c>
      <c r="D7" s="55"/>
      <c r="E7" s="51" t="str">
        <f t="shared" si="0"/>
        <v>IMC Chpt 5 [p61-74]</v>
      </c>
      <c r="G7" s="52">
        <v>6</v>
      </c>
      <c r="H7" s="51" t="str">
        <f t="array" ref="H7">IFERROR(INDEX(Assignments,SMALL(IF(Hmwk17=$G7,ROW(Assignments)-MIN(ROW(Assignments))+1),COLUMNS($E$5:E11))),"")</f>
        <v>IMC Chpt 4</v>
      </c>
      <c r="I7" s="51" t="str">
        <f t="array" ref="I7">IFERROR(INDEX(Assignments,SMALL(IF(Hmwk17=$G7,ROW(Assignments)-MIN(ROW(Assignments))+1),COLUMNS($E$5:F10))),"")</f>
        <v>IMC Chpt 7</v>
      </c>
      <c r="J7" s="51" t="str">
        <f t="array" ref="J7">IFERROR(INDEX(Assignments,SMALL(IF(Hmwk17=$G7,ROW(Assignments)-MIN(ROW(Assignments))+1),COLUMNS($E$5:G10))),"")</f>
        <v>IMC Chpt 29</v>
      </c>
      <c r="K7" s="51" t="str">
        <f t="array" ref="K7">IFERROR(INDEX(Assignments,SMALL(IF(Hmwk17=$G7,ROW(Assignments)-MIN(ROW(Assignments))+1),COLUMNS($E$5:H10))),"")</f>
        <v/>
      </c>
      <c r="L7" s="51" t="str">
        <f t="array" ref="L7">IFERROR(INDEX(Assignments,SMALL(IF(Hmwk17=$G7,ROW(Assignments)-MIN(ROW(Assignments))+1),COLUMNS($E$5:I10))),"")</f>
        <v/>
      </c>
      <c r="M7" s="53" t="str">
        <f t="shared" si="1"/>
        <v>IMC Chpt 4, IMC Chpt 7, IMC Chpt 29</v>
      </c>
    </row>
    <row r="8" spans="1:13" x14ac:dyDescent="0.2">
      <c r="A8" s="42"/>
      <c r="B8" s="42"/>
      <c r="C8" s="54" t="s">
        <v>148</v>
      </c>
      <c r="D8" s="55"/>
      <c r="E8" s="51" t="str">
        <f t="shared" si="0"/>
        <v>IMC Chpt 6</v>
      </c>
      <c r="G8" s="52">
        <v>7</v>
      </c>
      <c r="H8" s="51" t="str">
        <f t="array" ref="H8">IFERROR(INDEX(Assignments,SMALL(IF(Hmwk17=$G8,ROW(Assignments)-MIN(ROW(Assignments))+1),COLUMNS($E$5:E12))),"")</f>
        <v/>
      </c>
      <c r="I8" s="51" t="str">
        <f t="array" ref="I8">IFERROR(INDEX(Assignments,SMALL(IF(Hmwk17=$G8,ROW(Assignments)-MIN(ROW(Assignments))+1),COLUMNS($E$5:F11))),"")</f>
        <v/>
      </c>
      <c r="J8" s="51" t="str">
        <f t="array" ref="J8">IFERROR(INDEX(Assignments,SMALL(IF(Hmwk17=$G8,ROW(Assignments)-MIN(ROW(Assignments))+1),COLUMNS($E$5:G11))),"")</f>
        <v/>
      </c>
      <c r="K8" s="51" t="str">
        <f t="array" ref="K8">IFERROR(INDEX(Assignments,SMALL(IF(Hmwk17=$G8,ROW(Assignments)-MIN(ROW(Assignments))+1),COLUMNS($E$5:H11))),"")</f>
        <v/>
      </c>
      <c r="L8" s="51" t="str">
        <f t="array" ref="L8">IFERROR(INDEX(Assignments,SMALL(IF(Hmwk17=$G8,ROW(Assignments)-MIN(ROW(Assignments))+1),COLUMNS($E$5:I11))),"")</f>
        <v/>
      </c>
      <c r="M8" s="53" t="str">
        <f t="shared" si="1"/>
        <v/>
      </c>
    </row>
    <row r="9" spans="1:13" x14ac:dyDescent="0.2">
      <c r="A9" s="42"/>
      <c r="B9" s="42">
        <v>6</v>
      </c>
      <c r="C9" s="54" t="s">
        <v>149</v>
      </c>
      <c r="D9" s="55"/>
      <c r="E9" s="51" t="str">
        <f t="shared" si="0"/>
        <v>IMC Chpt 7</v>
      </c>
      <c r="G9" s="52">
        <v>8</v>
      </c>
      <c r="H9" s="51" t="str">
        <f t="array" ref="H9">IFERROR(INDEX(Assignments,SMALL(IF(Hmwk17=$G9,ROW(Assignments)-MIN(ROW(Assignments))+1),COLUMNS($E$5:E13))),"")</f>
        <v>HOP Chpt 1</v>
      </c>
      <c r="I9" s="51" t="str">
        <f t="array" ref="I9">IFERROR(INDEX(Assignments,SMALL(IF(Hmwk17=$G9,ROW(Assignments)-MIN(ROW(Assignments))+1),COLUMNS($E$5:F12))),"")</f>
        <v/>
      </c>
      <c r="J9" s="51" t="str">
        <f t="array" ref="J9">IFERROR(INDEX(Assignments,SMALL(IF(Hmwk17=$G9,ROW(Assignments)-MIN(ROW(Assignments))+1),COLUMNS($E$5:G12))),"")</f>
        <v/>
      </c>
      <c r="K9" s="51" t="str">
        <f t="array" ref="K9">IFERROR(INDEX(Assignments,SMALL(IF(Hmwk17=$G9,ROW(Assignments)-MIN(ROW(Assignments))+1),COLUMNS($E$5:H12))),"")</f>
        <v/>
      </c>
      <c r="L9" s="51" t="str">
        <f t="array" ref="L9">IFERROR(INDEX(Assignments,SMALL(IF(Hmwk17=$G9,ROW(Assignments)-MIN(ROW(Assignments))+1),COLUMNS($E$5:I12))),"")</f>
        <v/>
      </c>
      <c r="M9" s="53" t="str">
        <f t="shared" si="1"/>
        <v>HOP Chpt 1</v>
      </c>
    </row>
    <row r="10" spans="1:13" x14ac:dyDescent="0.2">
      <c r="A10" s="42"/>
      <c r="B10" s="42">
        <v>3</v>
      </c>
      <c r="C10" s="54" t="s">
        <v>150</v>
      </c>
      <c r="D10" s="55" t="s">
        <v>299</v>
      </c>
      <c r="E10" s="51" t="str">
        <f t="shared" si="0"/>
        <v>IMC Chpt 8 (2,3)</v>
      </c>
      <c r="G10" s="52">
        <v>9</v>
      </c>
      <c r="H10" s="51" t="str">
        <f t="array" ref="H10">IFERROR(INDEX(Assignments,SMALL(IF(Hmwk17=$G10,ROW(Assignments)-MIN(ROW(Assignments))+1),COLUMNS($E$5:E14))),"")</f>
        <v/>
      </c>
      <c r="I10" s="51" t="str">
        <f t="array" ref="I10">IFERROR(INDEX(Assignments,SMALL(IF(Hmwk17=$G10,ROW(Assignments)-MIN(ROW(Assignments))+1),COLUMNS($E$5:F13))),"")</f>
        <v/>
      </c>
      <c r="J10" s="51" t="str">
        <f t="array" ref="J10">IFERROR(INDEX(Assignments,SMALL(IF(Hmwk17=$G10,ROW(Assignments)-MIN(ROW(Assignments))+1),COLUMNS($E$5:G13))),"")</f>
        <v/>
      </c>
      <c r="K10" s="51" t="str">
        <f t="array" ref="K10">IFERROR(INDEX(Assignments,SMALL(IF(Hmwk17=$G10,ROW(Assignments)-MIN(ROW(Assignments))+1),COLUMNS($E$5:H13))),"")</f>
        <v/>
      </c>
      <c r="L10" s="51" t="str">
        <f t="array" ref="L10">IFERROR(INDEX(Assignments,SMALL(IF(Hmwk17=$G10,ROW(Assignments)-MIN(ROW(Assignments))+1),COLUMNS($E$5:I13))),"")</f>
        <v/>
      </c>
      <c r="M10" s="53" t="str">
        <f t="shared" si="1"/>
        <v/>
      </c>
    </row>
    <row r="11" spans="1:13" x14ac:dyDescent="0.2">
      <c r="A11" s="42"/>
      <c r="B11" s="42">
        <v>4</v>
      </c>
      <c r="C11" s="54" t="s">
        <v>151</v>
      </c>
      <c r="D11" s="83" t="s">
        <v>301</v>
      </c>
      <c r="E11" s="51" t="str">
        <f t="shared" si="0"/>
        <v>IMC Chpt 9 (2-4)</v>
      </c>
      <c r="G11" s="52">
        <v>10</v>
      </c>
      <c r="H11" s="51" t="str">
        <f t="array" ref="H11">IFERROR(INDEX(Assignments,SMALL(IF(Hmwk17=$G11,ROW(Assignments)-MIN(ROW(Assignments))+1),COLUMNS($E$5:E15))),"")</f>
        <v>HOP Chpt 2</v>
      </c>
      <c r="I11" s="51" t="str">
        <f t="array" ref="I11">IFERROR(INDEX(Assignments,SMALL(IF(Hmwk17=$G11,ROW(Assignments)-MIN(ROW(Assignments))+1),COLUMNS($E$5:F14))),"")</f>
        <v/>
      </c>
      <c r="J11" s="51" t="str">
        <f t="array" ref="J11">IFERROR(INDEX(Assignments,SMALL(IF(Hmwk17=$G11,ROW(Assignments)-MIN(ROW(Assignments))+1),COLUMNS($E$5:G14))),"")</f>
        <v/>
      </c>
      <c r="K11" s="51" t="str">
        <f t="array" ref="K11">IFERROR(INDEX(Assignments,SMALL(IF(Hmwk17=$G11,ROW(Assignments)-MIN(ROW(Assignments))+1),COLUMNS($E$5:H14))),"")</f>
        <v/>
      </c>
      <c r="L11" s="51" t="str">
        <f t="array" ref="L11">IFERROR(INDEX(Assignments,SMALL(IF(Hmwk17=$G11,ROW(Assignments)-MIN(ROW(Assignments))+1),COLUMNS($E$5:I14))),"")</f>
        <v/>
      </c>
      <c r="M11" s="53" t="str">
        <f t="shared" si="1"/>
        <v>HOP Chpt 2</v>
      </c>
    </row>
    <row r="12" spans="1:13" x14ac:dyDescent="0.2">
      <c r="A12" s="42"/>
      <c r="B12" s="42">
        <v>5</v>
      </c>
      <c r="C12" s="54" t="s">
        <v>152</v>
      </c>
      <c r="D12" s="55"/>
      <c r="E12" s="51" t="str">
        <f t="shared" si="0"/>
        <v>IMC Chpt 10</v>
      </c>
      <c r="G12" s="52">
        <v>11</v>
      </c>
      <c r="H12" s="51" t="str">
        <f t="array" ref="H12">IFERROR(INDEX(Assignments,SMALL(IF(Hmwk17=$G12,ROW(Assignments)-MIN(ROW(Assignments))+1),COLUMNS($E$5:E16))),"")</f>
        <v/>
      </c>
      <c r="I12" s="51" t="str">
        <f t="array" ref="I12">IFERROR(INDEX(Assignments,SMALL(IF(Hmwk17=$G12,ROW(Assignments)-MIN(ROW(Assignments))+1),COLUMNS($E$5:F15))),"")</f>
        <v/>
      </c>
      <c r="J12" s="51" t="str">
        <f t="array" ref="J12">IFERROR(INDEX(Assignments,SMALL(IF(Hmwk17=$G12,ROW(Assignments)-MIN(ROW(Assignments))+1),COLUMNS($E$5:G15))),"")</f>
        <v/>
      </c>
      <c r="K12" s="51" t="str">
        <f t="array" ref="K12">IFERROR(INDEX(Assignments,SMALL(IF(Hmwk17=$G12,ROW(Assignments)-MIN(ROW(Assignments))+1),COLUMNS($E$5:H15))),"")</f>
        <v/>
      </c>
      <c r="L12" s="51" t="str">
        <f t="array" ref="L12">IFERROR(INDEX(Assignments,SMALL(IF(Hmwk17=$G12,ROW(Assignments)-MIN(ROW(Assignments))+1),COLUMNS($E$5:I15))),"")</f>
        <v/>
      </c>
      <c r="M12" s="53" t="str">
        <f t="shared" si="1"/>
        <v/>
      </c>
    </row>
    <row r="13" spans="1:13" x14ac:dyDescent="0.2">
      <c r="A13" s="42"/>
      <c r="B13" s="42">
        <v>3</v>
      </c>
      <c r="C13" s="54" t="s">
        <v>153</v>
      </c>
      <c r="D13" s="55" t="s">
        <v>300</v>
      </c>
      <c r="E13" s="51" t="str">
        <f t="shared" si="0"/>
        <v>IMC Chpt 11 (1,2)</v>
      </c>
      <c r="G13" s="52">
        <v>12</v>
      </c>
      <c r="H13" s="51" t="str">
        <f t="array" ref="H13">IFERROR(INDEX(Assignments,SMALL(IF(Hmwk17=$G13,ROW(Assignments)-MIN(ROW(Assignments))+1),COLUMNS($E$5:E17))),"")</f>
        <v>HOP Chpt 3</v>
      </c>
      <c r="I13" s="51" t="str">
        <f t="array" ref="I13">IFERROR(INDEX(Assignments,SMALL(IF(Hmwk17=$G13,ROW(Assignments)-MIN(ROW(Assignments))+1),COLUMNS($E$5:F16))),"")</f>
        <v/>
      </c>
      <c r="J13" s="51" t="str">
        <f t="array" ref="J13">IFERROR(INDEX(Assignments,SMALL(IF(Hmwk17=$G13,ROW(Assignments)-MIN(ROW(Assignments))+1),COLUMNS($E$5:G16))),"")</f>
        <v/>
      </c>
      <c r="K13" s="51" t="str">
        <f t="array" ref="K13">IFERROR(INDEX(Assignments,SMALL(IF(Hmwk17=$G13,ROW(Assignments)-MIN(ROW(Assignments))+1),COLUMNS($E$5:H16))),"")</f>
        <v/>
      </c>
      <c r="L13" s="51" t="str">
        <f t="array" ref="L13">IFERROR(INDEX(Assignments,SMALL(IF(Hmwk17=$G13,ROW(Assignments)-MIN(ROW(Assignments))+1),COLUMNS($E$5:I16))),"")</f>
        <v/>
      </c>
      <c r="M13" s="53" t="str">
        <f t="shared" si="1"/>
        <v>HOP Chpt 3</v>
      </c>
    </row>
    <row r="14" spans="1:13" x14ac:dyDescent="0.2">
      <c r="A14" s="42"/>
      <c r="B14" s="42"/>
      <c r="C14" s="54" t="s">
        <v>154</v>
      </c>
      <c r="D14" s="55"/>
      <c r="E14" s="51" t="str">
        <f t="shared" si="0"/>
        <v>IMC Chpt 12</v>
      </c>
      <c r="G14" s="52">
        <v>13</v>
      </c>
      <c r="H14" s="51" t="str">
        <f t="array" ref="H14">IFERROR(INDEX(Assignments,SMALL(IF(Hmwk17=$G14,ROW(Assignments)-MIN(ROW(Assignments))+1),COLUMNS($E$5:E18))),"")</f>
        <v/>
      </c>
      <c r="I14" s="51" t="str">
        <f t="array" ref="I14">IFERROR(INDEX(Assignments,SMALL(IF(Hmwk17=$G14,ROW(Assignments)-MIN(ROW(Assignments))+1),COLUMNS($E$5:F17))),"")</f>
        <v/>
      </c>
      <c r="J14" s="51" t="str">
        <f t="array" ref="J14">IFERROR(INDEX(Assignments,SMALL(IF(Hmwk17=$G14,ROW(Assignments)-MIN(ROW(Assignments))+1),COLUMNS($E$5:G17))),"")</f>
        <v/>
      </c>
      <c r="K14" s="51" t="str">
        <f t="array" ref="K14">IFERROR(INDEX(Assignments,SMALL(IF(Hmwk17=$G14,ROW(Assignments)-MIN(ROW(Assignments))+1),COLUMNS($E$5:H17))),"")</f>
        <v/>
      </c>
      <c r="L14" s="51" t="str">
        <f t="array" ref="L14">IFERROR(INDEX(Assignments,SMALL(IF(Hmwk17=$G14,ROW(Assignments)-MIN(ROW(Assignments))+1),COLUMNS($E$5:I17))),"")</f>
        <v/>
      </c>
      <c r="M14" s="53" t="str">
        <f t="shared" si="1"/>
        <v/>
      </c>
    </row>
    <row r="15" spans="1:13" x14ac:dyDescent="0.2">
      <c r="A15" s="42"/>
      <c r="B15" s="42"/>
      <c r="C15" s="54" t="s">
        <v>155</v>
      </c>
      <c r="D15" s="55"/>
      <c r="E15" s="51" t="str">
        <f t="shared" si="0"/>
        <v>IMC Chpt 13</v>
      </c>
      <c r="G15" s="52">
        <v>14</v>
      </c>
      <c r="H15" s="51" t="str">
        <f t="array" ref="H15">IFERROR(INDEX(Assignments,SMALL(IF(Hmwk17=$G15,ROW(Assignments)-MIN(ROW(Assignments))+1),COLUMNS($E$5:E19))),"")</f>
        <v>HOP Chpt 4</v>
      </c>
      <c r="I15" s="51" t="str">
        <f t="array" ref="I15">IFERROR(INDEX(Assignments,SMALL(IF(Hmwk17=$G15,ROW(Assignments)-MIN(ROW(Assignments))+1),COLUMNS($E$5:F18))),"")</f>
        <v/>
      </c>
      <c r="J15" s="51" t="str">
        <f t="array" ref="J15">IFERROR(INDEX(Assignments,SMALL(IF(Hmwk17=$G15,ROW(Assignments)-MIN(ROW(Assignments))+1),COLUMNS($E$5:G18))),"")</f>
        <v/>
      </c>
      <c r="K15" s="51" t="str">
        <f t="array" ref="K15">IFERROR(INDEX(Assignments,SMALL(IF(Hmwk17=$G15,ROW(Assignments)-MIN(ROW(Assignments))+1),COLUMNS($E$5:H18))),"")</f>
        <v/>
      </c>
      <c r="L15" s="51" t="str">
        <f t="array" ref="L15">IFERROR(INDEX(Assignments,SMALL(IF(Hmwk17=$G15,ROW(Assignments)-MIN(ROW(Assignments))+1),COLUMNS($E$5:I18))),"")</f>
        <v/>
      </c>
      <c r="M15" s="53" t="str">
        <f t="shared" si="1"/>
        <v>HOP Chpt 4</v>
      </c>
    </row>
    <row r="16" spans="1:13" x14ac:dyDescent="0.2">
      <c r="A16" s="42"/>
      <c r="B16" s="42">
        <v>4</v>
      </c>
      <c r="C16" s="54" t="s">
        <v>156</v>
      </c>
      <c r="D16" s="55" t="s">
        <v>302</v>
      </c>
      <c r="E16" s="51" t="str">
        <f t="shared" si="0"/>
        <v>IMC Chpt 14 (2,4,5)</v>
      </c>
      <c r="G16" s="52">
        <v>15</v>
      </c>
      <c r="H16" s="51" t="str">
        <f t="array" ref="H16">IFERROR(INDEX(Assignments,SMALL(IF(Hmwk17=$G16,ROW(Assignments)-MIN(ROW(Assignments))+1),COLUMNS($E$5:E20))),"")</f>
        <v/>
      </c>
      <c r="I16" s="51" t="str">
        <f t="array" ref="I16">IFERROR(INDEX(Assignments,SMALL(IF(Hmwk17=$G16,ROW(Assignments)-MIN(ROW(Assignments))+1),COLUMNS($E$5:F19))),"")</f>
        <v/>
      </c>
      <c r="J16" s="51" t="str">
        <f t="array" ref="J16">IFERROR(INDEX(Assignments,SMALL(IF(Hmwk17=$G16,ROW(Assignments)-MIN(ROW(Assignments))+1),COLUMNS($E$5:G19))),"")</f>
        <v/>
      </c>
      <c r="K16" s="51" t="str">
        <f t="array" ref="K16">IFERROR(INDEX(Assignments,SMALL(IF(Hmwk17=$G16,ROW(Assignments)-MIN(ROW(Assignments))+1),COLUMNS($E$5:H19))),"")</f>
        <v/>
      </c>
      <c r="L16" s="51" t="str">
        <f t="array" ref="L16">IFERROR(INDEX(Assignments,SMALL(IF(Hmwk17=$G16,ROW(Assignments)-MIN(ROW(Assignments))+1),COLUMNS($E$5:I19))),"")</f>
        <v/>
      </c>
      <c r="M16" s="53" t="str">
        <f t="shared" si="1"/>
        <v/>
      </c>
    </row>
    <row r="17" spans="1:13" x14ac:dyDescent="0.2">
      <c r="A17" s="42"/>
      <c r="B17" s="42"/>
      <c r="C17" s="54" t="s">
        <v>157</v>
      </c>
      <c r="D17" s="55"/>
      <c r="E17" s="51" t="str">
        <f t="shared" si="0"/>
        <v>IMC Chpt 15</v>
      </c>
      <c r="G17" s="52">
        <v>16</v>
      </c>
      <c r="H17" s="51" t="str">
        <f t="array" ref="H17">IFERROR(INDEX(Assignments,SMALL(IF(Hmwk17=$G17,ROW(Assignments)-MIN(ROW(Assignments))+1),COLUMNS($E$5:E21))),"")</f>
        <v/>
      </c>
      <c r="I17" s="51" t="str">
        <f t="array" ref="I17">IFERROR(INDEX(Assignments,SMALL(IF(Hmwk17=$G17,ROW(Assignments)-MIN(ROW(Assignments))+1),COLUMNS($E$5:F20))),"")</f>
        <v/>
      </c>
      <c r="J17" s="51" t="str">
        <f t="array" ref="J17">IFERROR(INDEX(Assignments,SMALL(IF(Hmwk17=$G17,ROW(Assignments)-MIN(ROW(Assignments))+1),COLUMNS($E$5:G20))),"")</f>
        <v/>
      </c>
      <c r="K17" s="51" t="str">
        <f t="array" ref="K17">IFERROR(INDEX(Assignments,SMALL(IF(Hmwk17=$G17,ROW(Assignments)-MIN(ROW(Assignments))+1),COLUMNS($E$5:H20))),"")</f>
        <v/>
      </c>
      <c r="L17" s="51" t="str">
        <f t="array" ref="L17">IFERROR(INDEX(Assignments,SMALL(IF(Hmwk17=$G17,ROW(Assignments)-MIN(ROW(Assignments))+1),COLUMNS($E$5:I20))),"")</f>
        <v/>
      </c>
      <c r="M17" s="53" t="str">
        <f t="shared" si="1"/>
        <v/>
      </c>
    </row>
    <row r="18" spans="1:13" x14ac:dyDescent="0.2">
      <c r="A18" s="42"/>
      <c r="B18" s="42">
        <v>5</v>
      </c>
      <c r="C18" s="54" t="s">
        <v>158</v>
      </c>
      <c r="D18" s="55"/>
      <c r="E18" s="51" t="str">
        <f t="shared" si="0"/>
        <v>IMC Chpt 16</v>
      </c>
      <c r="G18" s="52">
        <v>17</v>
      </c>
      <c r="H18" s="51" t="str">
        <f t="array" ref="H18">IFERROR(INDEX(Assignments,SMALL(IF(Hmwk17=$G18,ROW(Assignments)-MIN(ROW(Assignments))+1),COLUMNS($E$5:E22))),"")</f>
        <v/>
      </c>
      <c r="I18" s="51" t="str">
        <f t="array" ref="I18">IFERROR(INDEX(Assignments,SMALL(IF(Hmwk17=$G18,ROW(Assignments)-MIN(ROW(Assignments))+1),COLUMNS($E$5:F21))),"")</f>
        <v/>
      </c>
      <c r="J18" s="51" t="str">
        <f t="array" ref="J18">IFERROR(INDEX(Assignments,SMALL(IF(Hmwk17=$G18,ROW(Assignments)-MIN(ROW(Assignments))+1),COLUMNS($E$5:G21))),"")</f>
        <v/>
      </c>
      <c r="K18" s="51" t="str">
        <f t="array" ref="K18">IFERROR(INDEX(Assignments,SMALL(IF(Hmwk17=$G18,ROW(Assignments)-MIN(ROW(Assignments))+1),COLUMNS($E$5:H21))),"")</f>
        <v/>
      </c>
      <c r="L18" s="51" t="str">
        <f t="array" ref="L18">IFERROR(INDEX(Assignments,SMALL(IF(Hmwk17=$G18,ROW(Assignments)-MIN(ROW(Assignments))+1),COLUMNS($E$5:I21))),"")</f>
        <v/>
      </c>
      <c r="M18" s="53" t="str">
        <f t="shared" si="1"/>
        <v/>
      </c>
    </row>
    <row r="19" spans="1:13" x14ac:dyDescent="0.2">
      <c r="A19" s="42"/>
      <c r="B19" s="42">
        <v>5</v>
      </c>
      <c r="C19" s="54" t="s">
        <v>159</v>
      </c>
      <c r="D19" s="55"/>
      <c r="E19" s="51" t="str">
        <f t="shared" si="0"/>
        <v>IMC Chpt 17</v>
      </c>
    </row>
    <row r="20" spans="1:13" x14ac:dyDescent="0.2">
      <c r="A20" s="42"/>
      <c r="B20" s="42">
        <v>1</v>
      </c>
      <c r="C20" s="54" t="s">
        <v>160</v>
      </c>
      <c r="D20" s="83" t="s">
        <v>292</v>
      </c>
      <c r="E20" s="51" t="str">
        <f t="shared" si="0"/>
        <v>IMC Chpt 18 (1,3,6,7)</v>
      </c>
      <c r="H20" s="86" t="s">
        <v>207</v>
      </c>
      <c r="I20" s="86"/>
      <c r="J20" s="86"/>
      <c r="K20" s="86"/>
      <c r="L20" s="86"/>
      <c r="M20" s="47" t="s">
        <v>244</v>
      </c>
    </row>
    <row r="21" spans="1:13" x14ac:dyDescent="0.2">
      <c r="A21" s="42"/>
      <c r="B21" s="42">
        <v>3</v>
      </c>
      <c r="C21" s="54" t="s">
        <v>161</v>
      </c>
      <c r="D21" s="55" t="s">
        <v>300</v>
      </c>
      <c r="E21" s="51" t="str">
        <f t="shared" si="0"/>
        <v>IMC Chpt 19 (1,2)</v>
      </c>
      <c r="G21" s="52">
        <v>1</v>
      </c>
      <c r="H21" s="51" t="str">
        <f t="array" ref="H21">IFERROR(INDEX(Assignments,SMALL(IF(Hmwk11=$G21,ROW(Assignments)-MIN(ROW(Assignments))+1),COLUMNS($E$5:E5))),"")</f>
        <v/>
      </c>
      <c r="I21" s="51" t="str">
        <f t="array" ref="I21">IFERROR(INDEX(Assignments,SMALL(IF(Hmwk11=$G21,ROW(Assignments)-MIN(ROW(Assignments))+1),COLUMNS($E$5:F5))),"")</f>
        <v/>
      </c>
      <c r="J21" s="51" t="str">
        <f t="array" ref="J21">IFERROR(INDEX(Assignments,SMALL(IF(Hmwk11=$G21,ROW(Assignments)-MIN(ROW(Assignments))+1),COLUMNS($E$5:G5))),"")</f>
        <v/>
      </c>
      <c r="K21" s="51" t="str">
        <f t="array" ref="K21">IFERROR(INDEX(Assignments,SMALL(IF(Hmwk11=$G21,ROW(Assignments)-MIN(ROW(Assignments))+1),COLUMNS($E$5:H5))),"")</f>
        <v/>
      </c>
      <c r="L21" s="51" t="str">
        <f t="array" ref="L21">IFERROR(INDEX(Assignments,SMALL(IF(Hmwk11=$G21,ROW(Assignments)-MIN(ROW(Assignments))+1),COLUMNS($E$5:I5))),"")</f>
        <v/>
      </c>
      <c r="M21" s="53" t="str">
        <f t="shared" ref="M21:M31" si="2">IF(H21&lt;&gt;"",H21,"")&amp;IF(I21&lt;&gt;"",", "&amp;I21,"")&amp;IF(J21&lt;&gt;"",", "&amp;J21,"")&amp;IF(K21&lt;&gt;"",", "&amp;K21,"")&amp;IF(L21&lt;&gt;"",", "&amp;L21,"")</f>
        <v/>
      </c>
    </row>
    <row r="22" spans="1:13" x14ac:dyDescent="0.2">
      <c r="A22" s="42"/>
      <c r="B22" s="42"/>
      <c r="C22" s="54" t="s">
        <v>162</v>
      </c>
      <c r="D22" s="55"/>
      <c r="E22" s="51" t="str">
        <f t="shared" si="0"/>
        <v>IMC Chpt 20</v>
      </c>
      <c r="G22" s="52">
        <v>2</v>
      </c>
      <c r="H22" s="51" t="str">
        <f t="array" ref="H22">IFERROR(INDEX(Assignments,SMALL(IF(Hmwk11=$G22,ROW(Assignments)-MIN(ROW(Assignments))+1),COLUMNS($E$5:E6))),"")</f>
        <v/>
      </c>
      <c r="I22" s="51" t="str">
        <f t="array" ref="I22">IFERROR(INDEX(Assignments,SMALL(IF(Hmwk11=$G22,ROW(Assignments)-MIN(ROW(Assignments))+1),COLUMNS($E$5:F6))),"")</f>
        <v/>
      </c>
      <c r="J22" s="51" t="str">
        <f t="array" ref="J22">IFERROR(INDEX(Assignments,SMALL(IF(Hmwk11=$G22,ROW(Assignments)-MIN(ROW(Assignments))+1),COLUMNS($E$5:G6))),"")</f>
        <v/>
      </c>
      <c r="K22" s="51" t="str">
        <f t="array" ref="K22">IFERROR(INDEX(Assignments,SMALL(IF(Hmwk11=$G22,ROW(Assignments)-MIN(ROW(Assignments))+1),COLUMNS($E$5:H6))),"")</f>
        <v/>
      </c>
      <c r="L22" s="51" t="str">
        <f t="array" ref="L22">IFERROR(INDEX(Assignments,SMALL(IF(Hmwk11=$G22,ROW(Assignments)-MIN(ROW(Assignments))+1),COLUMNS($E$5:I6))),"")</f>
        <v/>
      </c>
      <c r="M22" s="53" t="str">
        <f t="shared" si="2"/>
        <v/>
      </c>
    </row>
    <row r="23" spans="1:13" x14ac:dyDescent="0.2">
      <c r="A23" s="42"/>
      <c r="B23" s="42"/>
      <c r="C23" s="54" t="s">
        <v>163</v>
      </c>
      <c r="D23" s="55"/>
      <c r="E23" s="51" t="str">
        <f t="shared" si="0"/>
        <v>IMC Chpt 21</v>
      </c>
      <c r="G23" s="52">
        <v>3</v>
      </c>
      <c r="H23" s="51" t="str">
        <f t="array" ref="H23">IFERROR(INDEX(Assignments,SMALL(IF(Hmwk11=$G23,ROW(Assignments)-MIN(ROW(Assignments))+1),COLUMNS($E$5:E8))),"")</f>
        <v/>
      </c>
      <c r="I23" s="51" t="str">
        <f t="array" ref="I23">IFERROR(INDEX(Assignments,SMALL(IF(Hmwk11=$G23,ROW(Assignments)-MIN(ROW(Assignments))+1),COLUMNS($E$5:F7))),"")</f>
        <v/>
      </c>
      <c r="J23" s="51" t="str">
        <f t="array" ref="J23">IFERROR(INDEX(Assignments,SMALL(IF(Hmwk11=$G23,ROW(Assignments)-MIN(ROW(Assignments))+1),COLUMNS($E$5:G7))),"")</f>
        <v/>
      </c>
      <c r="K23" s="51" t="str">
        <f t="array" ref="K23">IFERROR(INDEX(Assignments,SMALL(IF(Hmwk11=$G23,ROW(Assignments)-MIN(ROW(Assignments))+1),COLUMNS($E$5:H7))),"")</f>
        <v/>
      </c>
      <c r="L23" s="51" t="str">
        <f t="array" ref="L23">IFERROR(INDEX(Assignments,SMALL(IF(Hmwk11=$G23,ROW(Assignments)-MIN(ROW(Assignments))+1),COLUMNS($E$5:I7))),"")</f>
        <v/>
      </c>
      <c r="M23" s="53" t="str">
        <f t="shared" si="2"/>
        <v/>
      </c>
    </row>
    <row r="24" spans="1:13" x14ac:dyDescent="0.2">
      <c r="A24" s="42"/>
      <c r="B24" s="42"/>
      <c r="C24" s="54" t="s">
        <v>164</v>
      </c>
      <c r="D24" s="55"/>
      <c r="E24" s="51" t="str">
        <f t="shared" si="0"/>
        <v>IMC Chpt 22</v>
      </c>
      <c r="G24" s="52">
        <v>4</v>
      </c>
      <c r="H24" s="51" t="str">
        <f t="array" ref="H24">IFERROR(INDEX(Assignments,SMALL(IF(Hmwk11=$G24,ROW(Assignments)-MIN(ROW(Assignments))+1),COLUMNS($E$5:E9))),"")</f>
        <v/>
      </c>
      <c r="I24" s="51" t="str">
        <f t="array" ref="I24">IFERROR(INDEX(Assignments,SMALL(IF(Hmwk11=$G24,ROW(Assignments)-MIN(ROW(Assignments))+1),COLUMNS($E$5:F8))),"")</f>
        <v/>
      </c>
      <c r="J24" s="51" t="str">
        <f t="array" ref="J24">IFERROR(INDEX(Assignments,SMALL(IF(Hmwk11=$G24,ROW(Assignments)-MIN(ROW(Assignments))+1),COLUMNS($E$5:G8))),"")</f>
        <v/>
      </c>
      <c r="K24" s="51" t="str">
        <f t="array" ref="K24">IFERROR(INDEX(Assignments,SMALL(IF(Hmwk11=$G24,ROW(Assignments)-MIN(ROW(Assignments))+1),COLUMNS($E$5:H8))),"")</f>
        <v/>
      </c>
      <c r="L24" s="51" t="str">
        <f t="array" ref="L24">IFERROR(INDEX(Assignments,SMALL(IF(Hmwk11=$G24,ROW(Assignments)-MIN(ROW(Assignments))+1),COLUMNS($E$5:I8))),"")</f>
        <v/>
      </c>
      <c r="M24" s="53" t="str">
        <f t="shared" si="2"/>
        <v/>
      </c>
    </row>
    <row r="25" spans="1:13" x14ac:dyDescent="0.2">
      <c r="A25" s="42"/>
      <c r="B25" s="42"/>
      <c r="C25" s="54" t="s">
        <v>165</v>
      </c>
      <c r="D25" s="55"/>
      <c r="E25" s="51" t="str">
        <f t="shared" si="0"/>
        <v>IMC Chpt 23</v>
      </c>
      <c r="G25" s="52">
        <v>5</v>
      </c>
      <c r="H25" s="51" t="str">
        <f t="array" ref="H25">IFERROR(INDEX(Assignments,SMALL(IF(Hmwk11=$G25,ROW(Assignments)-MIN(ROW(Assignments))+1),COLUMNS($E$5:E10))),"")</f>
        <v/>
      </c>
      <c r="I25" s="51" t="str">
        <f t="array" ref="I25">IFERROR(INDEX(Assignments,SMALL(IF(Hmwk11=$G25,ROW(Assignments)-MIN(ROW(Assignments))+1),COLUMNS($E$5:F9))),"")</f>
        <v/>
      </c>
      <c r="J25" s="51" t="str">
        <f t="array" ref="J25">IFERROR(INDEX(Assignments,SMALL(IF(Hmwk11=$G25,ROW(Assignments)-MIN(ROW(Assignments))+1),COLUMNS($E$5:G9))),"")</f>
        <v/>
      </c>
      <c r="K25" s="51" t="str">
        <f t="array" ref="K25">IFERROR(INDEX(Assignments,SMALL(IF(Hmwk11=$G25,ROW(Assignments)-MIN(ROW(Assignments))+1),COLUMNS($E$5:H9))),"")</f>
        <v/>
      </c>
      <c r="L25" s="51" t="str">
        <f t="array" ref="L25">IFERROR(INDEX(Assignments,SMALL(IF(Hmwk11=$G25,ROW(Assignments)-MIN(ROW(Assignments))+1),COLUMNS($E$5:I9))),"")</f>
        <v/>
      </c>
      <c r="M25" s="53" t="str">
        <f t="shared" si="2"/>
        <v/>
      </c>
    </row>
    <row r="26" spans="1:13" x14ac:dyDescent="0.2">
      <c r="A26" s="42"/>
      <c r="B26" s="42"/>
      <c r="C26" s="54" t="s">
        <v>166</v>
      </c>
      <c r="D26" s="55"/>
      <c r="E26" s="51" t="str">
        <f t="shared" si="0"/>
        <v>IMC Chpt 24</v>
      </c>
      <c r="G26" s="52">
        <v>6</v>
      </c>
      <c r="H26" s="51" t="str">
        <f t="array" ref="H26">IFERROR(INDEX(Assignments,SMALL(IF(Hmwk11=$G26,ROW(Assignments)-MIN(ROW(Assignments))+1),COLUMNS($E$5:E11))),"")</f>
        <v/>
      </c>
      <c r="I26" s="51" t="str">
        <f t="array" ref="I26">IFERROR(INDEX(Assignments,SMALL(IF(Hmwk11=$G26,ROW(Assignments)-MIN(ROW(Assignments))+1),COLUMNS($E$5:F10))),"")</f>
        <v/>
      </c>
      <c r="J26" s="51" t="str">
        <f t="array" ref="J26">IFERROR(INDEX(Assignments,SMALL(IF(Hmwk11=$G26,ROW(Assignments)-MIN(ROW(Assignments))+1),COLUMNS($E$5:G10))),"")</f>
        <v/>
      </c>
      <c r="K26" s="51" t="str">
        <f t="array" ref="K26">IFERROR(INDEX(Assignments,SMALL(IF(Hmwk11=$G26,ROW(Assignments)-MIN(ROW(Assignments))+1),COLUMNS($E$5:H10))),"")</f>
        <v/>
      </c>
      <c r="L26" s="51" t="str">
        <f t="array" ref="L26">IFERROR(INDEX(Assignments,SMALL(IF(Hmwk11=$G26,ROW(Assignments)-MIN(ROW(Assignments))+1),COLUMNS($E$5:I10))),"")</f>
        <v/>
      </c>
      <c r="M26" s="53" t="str">
        <f t="shared" si="2"/>
        <v/>
      </c>
    </row>
    <row r="27" spans="1:13" x14ac:dyDescent="0.2">
      <c r="A27" s="42"/>
      <c r="B27" s="42"/>
      <c r="C27" s="54" t="s">
        <v>167</v>
      </c>
      <c r="D27" s="55"/>
      <c r="E27" s="51" t="str">
        <f t="shared" si="0"/>
        <v>IMC Chpt 25</v>
      </c>
      <c r="G27" s="52">
        <v>7</v>
      </c>
      <c r="H27" s="51" t="str">
        <f t="array" ref="H27">IFERROR(INDEX(Assignments,SMALL(IF(Hmwk11=$G27,ROW(Assignments)-MIN(ROW(Assignments))+1),COLUMNS($E$5:E12))),"")</f>
        <v/>
      </c>
      <c r="I27" s="51" t="str">
        <f t="array" ref="I27">IFERROR(INDEX(Assignments,SMALL(IF(Hmwk11=$G27,ROW(Assignments)-MIN(ROW(Assignments))+1),COLUMNS($E$5:F11))),"")</f>
        <v/>
      </c>
      <c r="J27" s="51" t="str">
        <f t="array" ref="J27">IFERROR(INDEX(Assignments,SMALL(IF(Hmwk11=$G27,ROW(Assignments)-MIN(ROW(Assignments))+1),COLUMNS($E$5:G11))),"")</f>
        <v/>
      </c>
      <c r="K27" s="51" t="str">
        <f t="array" ref="K27">IFERROR(INDEX(Assignments,SMALL(IF(Hmwk11=$G27,ROW(Assignments)-MIN(ROW(Assignments))+1),COLUMNS($E$5:H11))),"")</f>
        <v/>
      </c>
      <c r="L27" s="51" t="str">
        <f t="array" ref="L27">IFERROR(INDEX(Assignments,SMALL(IF(Hmwk11=$G27,ROW(Assignments)-MIN(ROW(Assignments))+1),COLUMNS($E$5:I11))),"")</f>
        <v/>
      </c>
      <c r="M27" s="53" t="str">
        <f t="shared" si="2"/>
        <v/>
      </c>
    </row>
    <row r="28" spans="1:13" x14ac:dyDescent="0.2">
      <c r="A28" s="42"/>
      <c r="B28" s="42"/>
      <c r="C28" s="54" t="s">
        <v>168</v>
      </c>
      <c r="D28" s="55"/>
      <c r="E28" s="51" t="str">
        <f t="shared" si="0"/>
        <v>IMC Chpt 26</v>
      </c>
      <c r="G28" s="52">
        <v>8</v>
      </c>
      <c r="H28" s="51" t="str">
        <f t="array" ref="H28">IFERROR(INDEX(Assignments,SMALL(IF(Hmwk11=$G28,ROW(Assignments)-MIN(ROW(Assignments))+1),COLUMNS($E$5:E13))),"")</f>
        <v/>
      </c>
      <c r="I28" s="51" t="str">
        <f t="array" ref="I28">IFERROR(INDEX(Assignments,SMALL(IF(Hmwk11=$G28,ROW(Assignments)-MIN(ROW(Assignments))+1),COLUMNS($E$5:F12))),"")</f>
        <v/>
      </c>
      <c r="J28" s="51" t="str">
        <f t="array" ref="J28">IFERROR(INDEX(Assignments,SMALL(IF(Hmwk11=$G28,ROW(Assignments)-MIN(ROW(Assignments))+1),COLUMNS($E$5:G12))),"")</f>
        <v/>
      </c>
      <c r="K28" s="51" t="str">
        <f t="array" ref="K28">IFERROR(INDEX(Assignments,SMALL(IF(Hmwk11=$G28,ROW(Assignments)-MIN(ROW(Assignments))+1),COLUMNS($E$5:H12))),"")</f>
        <v/>
      </c>
      <c r="L28" s="51" t="str">
        <f t="array" ref="L28">IFERROR(INDEX(Assignments,SMALL(IF(Hmwk11=$G28,ROW(Assignments)-MIN(ROW(Assignments))+1),COLUMNS($E$5:I12))),"")</f>
        <v/>
      </c>
      <c r="M28" s="53" t="str">
        <f t="shared" si="2"/>
        <v/>
      </c>
    </row>
    <row r="29" spans="1:13" x14ac:dyDescent="0.2">
      <c r="A29" s="42"/>
      <c r="B29" s="42"/>
      <c r="C29" s="54" t="s">
        <v>169</v>
      </c>
      <c r="D29" s="55"/>
      <c r="E29" s="51" t="str">
        <f t="shared" si="0"/>
        <v>IMC Chpt 27</v>
      </c>
      <c r="G29" s="52">
        <v>9</v>
      </c>
      <c r="H29" s="51" t="str">
        <f t="array" ref="H29">IFERROR(INDEX(Assignments,SMALL(IF(Hmwk11=$G29,ROW(Assignments)-MIN(ROW(Assignments))+1),COLUMNS($E$5:E14))),"")</f>
        <v/>
      </c>
      <c r="I29" s="51" t="str">
        <f t="array" ref="I29">IFERROR(INDEX(Assignments,SMALL(IF(Hmwk11=$G29,ROW(Assignments)-MIN(ROW(Assignments))+1),COLUMNS($E$5:F13))),"")</f>
        <v/>
      </c>
      <c r="J29" s="51" t="str">
        <f t="array" ref="J29">IFERROR(INDEX(Assignments,SMALL(IF(Hmwk11=$G29,ROW(Assignments)-MIN(ROW(Assignments))+1),COLUMNS($E$5:G13))),"")</f>
        <v/>
      </c>
      <c r="K29" s="51" t="str">
        <f t="array" ref="K29">IFERROR(INDEX(Assignments,SMALL(IF(Hmwk11=$G29,ROW(Assignments)-MIN(ROW(Assignments))+1),COLUMNS($E$5:H13))),"")</f>
        <v/>
      </c>
      <c r="L29" s="51" t="str">
        <f t="array" ref="L29">IFERROR(INDEX(Assignments,SMALL(IF(Hmwk11=$G29,ROW(Assignments)-MIN(ROW(Assignments))+1),COLUMNS($E$5:I13))),"")</f>
        <v/>
      </c>
      <c r="M29" s="53" t="str">
        <f t="shared" si="2"/>
        <v/>
      </c>
    </row>
    <row r="30" spans="1:13" x14ac:dyDescent="0.2">
      <c r="A30" s="42"/>
      <c r="B30" s="42"/>
      <c r="C30" s="54" t="s">
        <v>170</v>
      </c>
      <c r="D30" s="55"/>
      <c r="E30" s="51" t="str">
        <f t="shared" si="0"/>
        <v>IMC Chpt 28</v>
      </c>
      <c r="G30" s="52">
        <v>10</v>
      </c>
      <c r="H30" s="51" t="str">
        <f t="array" ref="H30">IFERROR(INDEX(Assignments,SMALL(IF(Hmwk11=$G30,ROW(Assignments)-MIN(ROW(Assignments))+1),COLUMNS($E$5:E15))),"")</f>
        <v/>
      </c>
      <c r="I30" s="51" t="str">
        <f t="array" ref="I30">IFERROR(INDEX(Assignments,SMALL(IF(Hmwk11=$G30,ROW(Assignments)-MIN(ROW(Assignments))+1),COLUMNS($E$5:F14))),"")</f>
        <v/>
      </c>
      <c r="J30" s="51" t="str">
        <f t="array" ref="J30">IFERROR(INDEX(Assignments,SMALL(IF(Hmwk11=$G30,ROW(Assignments)-MIN(ROW(Assignments))+1),COLUMNS($E$5:G14))),"")</f>
        <v/>
      </c>
      <c r="K30" s="51" t="str">
        <f t="array" ref="K30">IFERROR(INDEX(Assignments,SMALL(IF(Hmwk11=$G30,ROW(Assignments)-MIN(ROW(Assignments))+1),COLUMNS($E$5:H14))),"")</f>
        <v/>
      </c>
      <c r="L30" s="51" t="str">
        <f t="array" ref="L30">IFERROR(INDEX(Assignments,SMALL(IF(Hmwk11=$G30,ROW(Assignments)-MIN(ROW(Assignments))+1),COLUMNS($E$5:I14))),"")</f>
        <v/>
      </c>
      <c r="M30" s="53" t="str">
        <f t="shared" si="2"/>
        <v/>
      </c>
    </row>
    <row r="31" spans="1:13" x14ac:dyDescent="0.2">
      <c r="A31" s="42"/>
      <c r="B31" s="42">
        <v>6</v>
      </c>
      <c r="C31" s="54" t="s">
        <v>171</v>
      </c>
      <c r="D31" s="55"/>
      <c r="E31" s="51" t="str">
        <f t="shared" si="0"/>
        <v>IMC Chpt 29</v>
      </c>
      <c r="G31" s="52">
        <v>11</v>
      </c>
      <c r="H31" s="51" t="str">
        <f t="array" ref="H31">IFERROR(INDEX(Assignments,SMALL(IF(Hmwk11=$G31,ROW(Assignments)-MIN(ROW(Assignments))+1),COLUMNS($E$5:E16))),"")</f>
        <v/>
      </c>
      <c r="I31" s="51" t="str">
        <f t="array" ref="I31">IFERROR(INDEX(Assignments,SMALL(IF(Hmwk11=$G31,ROW(Assignments)-MIN(ROW(Assignments))+1),COLUMNS($E$5:F15))),"")</f>
        <v/>
      </c>
      <c r="J31" s="51" t="str">
        <f t="array" ref="J31">IFERROR(INDEX(Assignments,SMALL(IF(Hmwk11=$G31,ROW(Assignments)-MIN(ROW(Assignments))+1),COLUMNS($E$5:G15))),"")</f>
        <v/>
      </c>
      <c r="K31" s="51" t="str">
        <f t="array" ref="K31">IFERROR(INDEX(Assignments,SMALL(IF(Hmwk11=$G31,ROW(Assignments)-MIN(ROW(Assignments))+1),COLUMNS($E$5:H15))),"")</f>
        <v/>
      </c>
      <c r="L31" s="51" t="str">
        <f t="array" ref="L31">IFERROR(INDEX(Assignments,SMALL(IF(Hmwk11=$G31,ROW(Assignments)-MIN(ROW(Assignments))+1),COLUMNS($E$5:I15))),"")</f>
        <v/>
      </c>
      <c r="M31" s="53" t="str">
        <f t="shared" si="2"/>
        <v/>
      </c>
    </row>
    <row r="32" spans="1:13" x14ac:dyDescent="0.2">
      <c r="A32" s="42"/>
      <c r="B32" s="42">
        <v>4</v>
      </c>
      <c r="C32" s="54" t="s">
        <v>172</v>
      </c>
      <c r="D32" s="55" t="s">
        <v>300</v>
      </c>
      <c r="E32" s="51" t="str">
        <f t="shared" si="0"/>
        <v>IMC Chpt 30 (1,2)</v>
      </c>
    </row>
    <row r="33" spans="1:5" x14ac:dyDescent="0.2">
      <c r="A33" s="42"/>
      <c r="B33" s="42"/>
      <c r="C33" s="54" t="s">
        <v>173</v>
      </c>
      <c r="D33" s="55"/>
      <c r="E33" s="51" t="str">
        <f t="shared" si="0"/>
        <v>IMC Chpt 31</v>
      </c>
    </row>
    <row r="34" spans="1:5" x14ac:dyDescent="0.2">
      <c r="A34" s="42"/>
      <c r="B34" s="42"/>
      <c r="C34" s="54" t="s">
        <v>174</v>
      </c>
      <c r="D34" s="55"/>
      <c r="E34" s="51" t="str">
        <f t="shared" si="0"/>
        <v>IMC Chpt 32</v>
      </c>
    </row>
    <row r="35" spans="1:5" x14ac:dyDescent="0.2">
      <c r="A35" s="42"/>
      <c r="B35" s="42"/>
      <c r="C35" s="54" t="s">
        <v>175</v>
      </c>
      <c r="D35" s="55"/>
      <c r="E35" s="51" t="str">
        <f t="shared" si="0"/>
        <v>IMC Chpt 33</v>
      </c>
    </row>
    <row r="36" spans="1:5" x14ac:dyDescent="0.2">
      <c r="A36" s="42"/>
      <c r="B36" s="42"/>
      <c r="C36" s="54" t="s">
        <v>176</v>
      </c>
      <c r="D36" s="55"/>
      <c r="E36" s="51" t="str">
        <f t="shared" si="0"/>
        <v>IMC Chpt 34</v>
      </c>
    </row>
    <row r="37" spans="1:5" x14ac:dyDescent="0.2">
      <c r="A37" s="42"/>
      <c r="B37" s="42"/>
      <c r="C37" s="54" t="s">
        <v>177</v>
      </c>
      <c r="D37" s="55"/>
      <c r="E37" s="51" t="str">
        <f t="shared" si="0"/>
        <v>IMC Chpt 35</v>
      </c>
    </row>
    <row r="38" spans="1:5" x14ac:dyDescent="0.2">
      <c r="A38" s="42"/>
      <c r="B38" s="42"/>
      <c r="C38" s="54" t="s">
        <v>178</v>
      </c>
      <c r="D38" s="55"/>
      <c r="E38" s="51" t="str">
        <f t="shared" si="0"/>
        <v>IMC Chpt 36</v>
      </c>
    </row>
    <row r="39" spans="1:5" x14ac:dyDescent="0.2">
      <c r="A39" s="42"/>
      <c r="B39" s="42"/>
      <c r="C39" s="54" t="s">
        <v>179</v>
      </c>
      <c r="D39" s="55"/>
      <c r="E39" s="51" t="str">
        <f t="shared" si="0"/>
        <v>IMC Chpt 37</v>
      </c>
    </row>
    <row r="40" spans="1:5" x14ac:dyDescent="0.2">
      <c r="A40" s="42"/>
      <c r="B40" s="42"/>
      <c r="C40" s="54" t="s">
        <v>180</v>
      </c>
      <c r="D40" s="55"/>
      <c r="E40" s="51" t="str">
        <f t="shared" si="0"/>
        <v>IMC Chpt 38</v>
      </c>
    </row>
    <row r="41" spans="1:5" x14ac:dyDescent="0.2">
      <c r="A41" s="42"/>
      <c r="B41" s="42"/>
      <c r="C41" s="54" t="s">
        <v>181</v>
      </c>
      <c r="D41" s="55"/>
      <c r="E41" s="51" t="str">
        <f t="shared" si="0"/>
        <v>IMC Chpt 39</v>
      </c>
    </row>
    <row r="42" spans="1:5" x14ac:dyDescent="0.2">
      <c r="A42" s="42"/>
      <c r="B42" s="42"/>
      <c r="C42" s="54" t="s">
        <v>182</v>
      </c>
      <c r="D42" s="55"/>
      <c r="E42" s="51" t="str">
        <f t="shared" si="0"/>
        <v>IMC Chpt 40</v>
      </c>
    </row>
    <row r="43" spans="1:5" x14ac:dyDescent="0.2">
      <c r="A43" s="42"/>
      <c r="B43" s="42"/>
      <c r="C43" s="54" t="s">
        <v>183</v>
      </c>
      <c r="D43" s="55"/>
      <c r="E43" s="51" t="str">
        <f t="shared" si="0"/>
        <v>IMC Chpt 41</v>
      </c>
    </row>
    <row r="44" spans="1:5" x14ac:dyDescent="0.2">
      <c r="A44" s="42"/>
      <c r="B44" s="42"/>
      <c r="C44" s="54" t="s">
        <v>184</v>
      </c>
      <c r="D44" s="55"/>
      <c r="E44" s="51" t="str">
        <f t="shared" si="0"/>
        <v>IMC Chpt 42</v>
      </c>
    </row>
    <row r="45" spans="1:5" x14ac:dyDescent="0.2">
      <c r="A45" s="42"/>
      <c r="B45" s="42"/>
      <c r="C45" s="54" t="s">
        <v>185</v>
      </c>
      <c r="D45" s="55"/>
      <c r="E45" s="51" t="str">
        <f t="shared" si="0"/>
        <v>IMC Chpt 43</v>
      </c>
    </row>
    <row r="46" spans="1:5" x14ac:dyDescent="0.2">
      <c r="A46" s="42"/>
      <c r="B46" s="42"/>
      <c r="C46" s="54" t="s">
        <v>186</v>
      </c>
      <c r="D46" s="55"/>
      <c r="E46" s="51" t="str">
        <f t="shared" si="0"/>
        <v>IMC Chpt 44</v>
      </c>
    </row>
    <row r="47" spans="1:5" x14ac:dyDescent="0.2">
      <c r="A47" s="42"/>
      <c r="B47" s="42"/>
      <c r="C47" s="54" t="s">
        <v>187</v>
      </c>
      <c r="D47" s="55"/>
      <c r="E47" s="51" t="str">
        <f t="shared" si="0"/>
        <v>IMC Chpt 45</v>
      </c>
    </row>
    <row r="48" spans="1:5" x14ac:dyDescent="0.2">
      <c r="A48" s="42"/>
      <c r="B48" s="42"/>
      <c r="C48" s="54" t="s">
        <v>188</v>
      </c>
      <c r="D48" s="55"/>
      <c r="E48" s="51" t="str">
        <f t="shared" si="0"/>
        <v>IMC Chpt 46</v>
      </c>
    </row>
    <row r="49" spans="1:5" x14ac:dyDescent="0.2">
      <c r="A49" s="42"/>
      <c r="B49" s="42"/>
      <c r="C49" s="54" t="s">
        <v>189</v>
      </c>
      <c r="D49" s="55"/>
      <c r="E49" s="51" t="str">
        <f t="shared" si="0"/>
        <v>IMC Chpt 47</v>
      </c>
    </row>
    <row r="50" spans="1:5" x14ac:dyDescent="0.2">
      <c r="A50" s="42"/>
      <c r="B50" s="42"/>
      <c r="C50" s="54" t="s">
        <v>190</v>
      </c>
      <c r="D50" s="55"/>
      <c r="E50" s="51" t="str">
        <f t="shared" si="0"/>
        <v>IMC Chpt 48</v>
      </c>
    </row>
    <row r="51" spans="1:5" x14ac:dyDescent="0.2">
      <c r="A51" s="42"/>
      <c r="B51" s="42"/>
      <c r="C51" s="54" t="s">
        <v>191</v>
      </c>
      <c r="D51" s="55"/>
      <c r="E51" s="51" t="str">
        <f t="shared" si="0"/>
        <v>IMC Chpt 49</v>
      </c>
    </row>
    <row r="52" spans="1:5" x14ac:dyDescent="0.2">
      <c r="A52" s="42"/>
      <c r="B52" s="42">
        <v>2</v>
      </c>
      <c r="C52" s="54" t="s">
        <v>192</v>
      </c>
      <c r="D52" s="55" t="s">
        <v>296</v>
      </c>
      <c r="E52" s="51" t="str">
        <f t="shared" si="0"/>
        <v>IMC Chpt 50 (4-5,7-8)</v>
      </c>
    </row>
    <row r="53" spans="1:5" x14ac:dyDescent="0.2">
      <c r="A53" s="42"/>
      <c r="B53" s="42"/>
      <c r="C53" s="54" t="s">
        <v>193</v>
      </c>
      <c r="D53" s="55"/>
      <c r="E53" s="51" t="str">
        <f t="shared" si="0"/>
        <v>IMC Chpt 51</v>
      </c>
    </row>
    <row r="54" spans="1:5" x14ac:dyDescent="0.2">
      <c r="A54" s="42"/>
      <c r="B54" s="42"/>
      <c r="C54" s="54" t="s">
        <v>194</v>
      </c>
      <c r="D54" s="55"/>
      <c r="E54" s="51" t="str">
        <f t="shared" si="0"/>
        <v>IMC Chpt 52</v>
      </c>
    </row>
    <row r="55" spans="1:5" x14ac:dyDescent="0.2">
      <c r="A55" s="42"/>
      <c r="B55" s="42"/>
      <c r="C55" s="54" t="s">
        <v>195</v>
      </c>
      <c r="D55" s="55"/>
      <c r="E55" s="51" t="str">
        <f t="shared" si="0"/>
        <v>IMC Chpt 53</v>
      </c>
    </row>
    <row r="56" spans="1:5" x14ac:dyDescent="0.2">
      <c r="A56" s="42"/>
      <c r="B56" s="42"/>
      <c r="C56" s="54" t="s">
        <v>196</v>
      </c>
      <c r="D56" s="55"/>
      <c r="E56" s="51" t="str">
        <f t="shared" si="0"/>
        <v>IMC Chpt 54</v>
      </c>
    </row>
    <row r="57" spans="1:5" x14ac:dyDescent="0.2">
      <c r="A57" s="42"/>
      <c r="B57" s="42"/>
      <c r="C57" s="54" t="s">
        <v>197</v>
      </c>
      <c r="D57" s="55"/>
      <c r="E57" s="51" t="str">
        <f t="shared" si="0"/>
        <v>IMC Chpt 55</v>
      </c>
    </row>
    <row r="58" spans="1:5" x14ac:dyDescent="0.2">
      <c r="A58" s="42"/>
      <c r="B58" s="42"/>
      <c r="C58" s="54" t="s">
        <v>198</v>
      </c>
      <c r="D58" s="55"/>
      <c r="E58" s="51" t="str">
        <f t="shared" si="0"/>
        <v>IMC Chpt 56</v>
      </c>
    </row>
    <row r="59" spans="1:5" x14ac:dyDescent="0.2">
      <c r="A59" s="42"/>
      <c r="B59" s="42"/>
      <c r="C59" s="54" t="s">
        <v>199</v>
      </c>
      <c r="D59" s="55"/>
      <c r="E59" s="51" t="str">
        <f t="shared" si="0"/>
        <v>IMC Chpt 57</v>
      </c>
    </row>
    <row r="60" spans="1:5" x14ac:dyDescent="0.2">
      <c r="A60" s="42"/>
      <c r="B60" s="42"/>
      <c r="C60" s="54" t="s">
        <v>200</v>
      </c>
      <c r="D60" s="55"/>
      <c r="E60" s="51" t="str">
        <f t="shared" si="0"/>
        <v>IMC Chpt 58</v>
      </c>
    </row>
    <row r="61" spans="1:5" x14ac:dyDescent="0.2">
      <c r="A61" s="42"/>
      <c r="B61" s="42"/>
      <c r="C61" s="54" t="s">
        <v>201</v>
      </c>
      <c r="D61" s="55"/>
      <c r="E61" s="51" t="str">
        <f t="shared" si="0"/>
        <v>IMC Chpt 59</v>
      </c>
    </row>
    <row r="62" spans="1:5" x14ac:dyDescent="0.2">
      <c r="A62" s="42"/>
      <c r="B62" s="42"/>
      <c r="C62" s="54" t="s">
        <v>202</v>
      </c>
      <c r="D62" s="55"/>
      <c r="E62" s="51" t="str">
        <f t="shared" si="0"/>
        <v>IMC Chpt 60</v>
      </c>
    </row>
    <row r="63" spans="1:5" x14ac:dyDescent="0.2">
      <c r="A63" s="42"/>
      <c r="B63" s="42">
        <v>8</v>
      </c>
      <c r="C63" s="54" t="s">
        <v>233</v>
      </c>
      <c r="D63" s="54"/>
      <c r="E63" s="51" t="str">
        <f t="shared" si="0"/>
        <v>HOP Chpt 1</v>
      </c>
    </row>
    <row r="64" spans="1:5" x14ac:dyDescent="0.2">
      <c r="A64" s="42"/>
      <c r="B64" s="42">
        <v>10</v>
      </c>
      <c r="C64" s="54" t="s">
        <v>234</v>
      </c>
      <c r="D64" s="54"/>
      <c r="E64" s="51" t="str">
        <f t="shared" si="0"/>
        <v>HOP Chpt 2</v>
      </c>
    </row>
    <row r="65" spans="1:5" x14ac:dyDescent="0.2">
      <c r="A65" s="42"/>
      <c r="B65" s="42">
        <v>12</v>
      </c>
      <c r="C65" s="54" t="s">
        <v>235</v>
      </c>
      <c r="D65" s="54"/>
      <c r="E65" s="51" t="str">
        <f t="shared" si="0"/>
        <v>HOP Chpt 3</v>
      </c>
    </row>
    <row r="66" spans="1:5" x14ac:dyDescent="0.2">
      <c r="A66" s="42"/>
      <c r="B66" s="42">
        <v>14</v>
      </c>
      <c r="C66" s="54" t="s">
        <v>236</v>
      </c>
      <c r="D66" s="54"/>
      <c r="E66" s="51" t="str">
        <f t="shared" si="0"/>
        <v>HOP Chpt 4</v>
      </c>
    </row>
    <row r="67" spans="1:5" x14ac:dyDescent="0.2">
      <c r="A67" s="42"/>
      <c r="B67" s="42"/>
      <c r="C67" s="54" t="s">
        <v>237</v>
      </c>
      <c r="D67" s="54"/>
      <c r="E67" s="51" t="str">
        <f t="shared" si="0"/>
        <v>HOP Chpt 5</v>
      </c>
    </row>
    <row r="68" spans="1:5" x14ac:dyDescent="0.2">
      <c r="A68" s="42"/>
      <c r="B68" s="42"/>
      <c r="C68" s="54" t="s">
        <v>238</v>
      </c>
      <c r="D68" s="54"/>
      <c r="E68" s="51" t="str">
        <f t="shared" ref="E68:E71" si="3">C68&amp;IF(D68&lt;&gt;""," ("&amp;D68&amp;")","")</f>
        <v>HOP Chpt 6</v>
      </c>
    </row>
    <row r="69" spans="1:5" x14ac:dyDescent="0.2">
      <c r="A69" s="42"/>
      <c r="B69" s="42"/>
      <c r="C69" s="54" t="s">
        <v>239</v>
      </c>
      <c r="D69" s="54"/>
      <c r="E69" s="51" t="str">
        <f t="shared" si="3"/>
        <v>HOP Chpt 7</v>
      </c>
    </row>
    <row r="70" spans="1:5" x14ac:dyDescent="0.2">
      <c r="A70" s="42"/>
      <c r="B70" s="42"/>
      <c r="C70" s="54" t="s">
        <v>240</v>
      </c>
      <c r="D70" s="54"/>
      <c r="E70" s="51" t="str">
        <f t="shared" si="3"/>
        <v>HOP Chpt 8</v>
      </c>
    </row>
    <row r="71" spans="1:5" x14ac:dyDescent="0.2">
      <c r="A71" s="42"/>
      <c r="B71" s="42"/>
      <c r="C71" s="54" t="s">
        <v>241</v>
      </c>
      <c r="D71" s="54"/>
      <c r="E71" s="51" t="str">
        <f t="shared" si="3"/>
        <v>HOP Chpt 9</v>
      </c>
    </row>
  </sheetData>
  <sheetProtection selectLockedCells="1"/>
  <mergeCells count="2">
    <mergeCell ref="H1:L1"/>
    <mergeCell ref="H20:L20"/>
  </mergeCells>
  <dataValidations count="2">
    <dataValidation type="list" allowBlank="1" showInputMessage="1" showErrorMessage="1" sqref="A20:A71" xr:uid="{A2B33B79-81A3-4D28-904C-577AA9DAFD28}">
      <formula1>"1,2,3,4,5,6,7,8,9,10,11"</formula1>
    </dataValidation>
    <dataValidation type="list" allowBlank="1" showInputMessage="1" showErrorMessage="1" sqref="A2:A19 B2:B71" xr:uid="{8B32DE5B-FAE1-4B48-8932-B0C32D22859B}">
      <formula1>"1,2,3,4,5,6,7,8,9,10,11,12,13,14,15,16,17"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"/>
  <sheetViews>
    <sheetView workbookViewId="0">
      <selection activeCell="A2" sqref="A2"/>
    </sheetView>
  </sheetViews>
  <sheetFormatPr defaultRowHeight="15" x14ac:dyDescent="0.25"/>
  <cols>
    <col min="1" max="1" width="42.5703125" style="2" customWidth="1"/>
  </cols>
  <sheetData>
    <row r="1" spans="1:1" x14ac:dyDescent="0.25">
      <c r="A1" s="3" t="s">
        <v>13</v>
      </c>
    </row>
    <row r="2" spans="1:1" ht="30" x14ac:dyDescent="0.25">
      <c r="A2" s="5" t="s">
        <v>14</v>
      </c>
    </row>
    <row r="3" spans="1:1" ht="30" x14ac:dyDescent="0.25">
      <c r="A3" s="5" t="s">
        <v>77</v>
      </c>
    </row>
    <row r="4" spans="1:1" ht="45" x14ac:dyDescent="0.25">
      <c r="A4" s="5" t="s">
        <v>78</v>
      </c>
    </row>
    <row r="5" spans="1:1" ht="30" x14ac:dyDescent="0.25">
      <c r="A5" s="5" t="s">
        <v>79</v>
      </c>
    </row>
    <row r="6" spans="1:1" ht="45" x14ac:dyDescent="0.25">
      <c r="A6" s="5" t="s">
        <v>80</v>
      </c>
    </row>
    <row r="7" spans="1:1" ht="60" x14ac:dyDescent="0.25">
      <c r="A7" s="5" t="s">
        <v>81</v>
      </c>
    </row>
    <row r="8" spans="1:1" x14ac:dyDescent="0.25">
      <c r="A8" s="5"/>
    </row>
    <row r="9" spans="1:1" x14ac:dyDescent="0.25">
      <c r="A9" s="5"/>
    </row>
    <row r="10" spans="1:1" x14ac:dyDescent="0.25">
      <c r="A10" s="5"/>
    </row>
    <row r="11" spans="1:1" x14ac:dyDescent="0.25">
      <c r="A11" s="5"/>
    </row>
  </sheetData>
  <sheetProtection algorithmName="SHA-512" hashValue="OlTs6oEQZgSWMgX7UO0HK5HKy4uZQNoYuwbelv3or0DIlSzCFGScPD0q5uk6Pv9maMV4xXUBf86Nf4slAoOK0A==" saltValue="IowWFfUm6WB1nRXkbP4DSw==" spinCount="100000" sheet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9"/>
  <sheetViews>
    <sheetView workbookViewId="0">
      <selection activeCell="A2" sqref="A2"/>
    </sheetView>
  </sheetViews>
  <sheetFormatPr defaultRowHeight="15" x14ac:dyDescent="0.25"/>
  <cols>
    <col min="1" max="1" width="22.140625" customWidth="1"/>
  </cols>
  <sheetData>
    <row r="1" spans="1:1" x14ac:dyDescent="0.25">
      <c r="A1" s="1" t="s">
        <v>3</v>
      </c>
    </row>
    <row r="2" spans="1:1" x14ac:dyDescent="0.25">
      <c r="A2" s="4" t="s">
        <v>4</v>
      </c>
    </row>
    <row r="3" spans="1:1" x14ac:dyDescent="0.25">
      <c r="A3" s="4" t="s">
        <v>5</v>
      </c>
    </row>
    <row r="4" spans="1:1" x14ac:dyDescent="0.25">
      <c r="A4" s="4" t="s">
        <v>6</v>
      </c>
    </row>
    <row r="5" spans="1:1" x14ac:dyDescent="0.25">
      <c r="A5" s="4"/>
    </row>
    <row r="6" spans="1:1" x14ac:dyDescent="0.25">
      <c r="A6" s="4"/>
    </row>
    <row r="7" spans="1:1" x14ac:dyDescent="0.25">
      <c r="A7" s="4"/>
    </row>
    <row r="8" spans="1:1" x14ac:dyDescent="0.25">
      <c r="A8" s="4"/>
    </row>
    <row r="9" spans="1:1" x14ac:dyDescent="0.25">
      <c r="A9" s="4"/>
    </row>
  </sheetData>
  <sheetProtection algorithmName="SHA-512" hashValue="W+Z2/C10LDBFTVHnbCKdX+jdjJwobJPHxaCWut/xlnsryifWDjrmT/4y1QhLERIDzrbBJE3Fk5wx8AbJ3C8S5Q==" saltValue="pG7Bj5dUQAEW/bmWtHEaKw==" spinCount="100000" sheet="1" objects="1" scenarios="1"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21</vt:i4>
      </vt:variant>
    </vt:vector>
  </HeadingPairs>
  <TitlesOfParts>
    <vt:vector size="31" baseType="lpstr">
      <vt:lpstr>80 Day Calendar</vt:lpstr>
      <vt:lpstr>80 Day Course</vt:lpstr>
      <vt:lpstr>80 Day Course Schedule</vt:lpstr>
      <vt:lpstr>65 Day Calendar</vt:lpstr>
      <vt:lpstr>65 Day Course</vt:lpstr>
      <vt:lpstr>65 Day Course Schedule</vt:lpstr>
      <vt:lpstr>Jobs</vt:lpstr>
      <vt:lpstr>Homework</vt:lpstr>
      <vt:lpstr>CLO</vt:lpstr>
      <vt:lpstr>Units</vt:lpstr>
      <vt:lpstr>Assignments</vt:lpstr>
      <vt:lpstr>Calendar65</vt:lpstr>
      <vt:lpstr>Calendar80</vt:lpstr>
      <vt:lpstr>CLO</vt:lpstr>
      <vt:lpstr>Course65</vt:lpstr>
      <vt:lpstr>Course80</vt:lpstr>
      <vt:lpstr>Hmwk11</vt:lpstr>
      <vt:lpstr>Hmwk17</vt:lpstr>
      <vt:lpstr>Homework11</vt:lpstr>
      <vt:lpstr>Homework17</vt:lpstr>
      <vt:lpstr>JobFilenames</vt:lpstr>
      <vt:lpstr>Jobs</vt:lpstr>
      <vt:lpstr>Jobs11</vt:lpstr>
      <vt:lpstr>Jobs17</vt:lpstr>
      <vt:lpstr>Running65</vt:lpstr>
      <vt:lpstr>Running80</vt:lpstr>
      <vt:lpstr>Units</vt:lpstr>
      <vt:lpstr>WklyHmwk11</vt:lpstr>
      <vt:lpstr>WklyHmwk17</vt:lpstr>
      <vt:lpstr>WklyJobs11</vt:lpstr>
      <vt:lpstr>WklyJobs17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W. Leigh</dc:creator>
  <cp:lastModifiedBy>Matthew Leigh</cp:lastModifiedBy>
  <dcterms:created xsi:type="dcterms:W3CDTF">2017-08-23T08:57:50Z</dcterms:created>
  <dcterms:modified xsi:type="dcterms:W3CDTF">2018-09-19T00:53:05Z</dcterms:modified>
</cp:coreProperties>
</file>