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4F5CC041-9BE1-0842-8502-2E611418E4C9}" xr6:coauthVersionLast="34" xr6:coauthVersionMax="34" xr10:uidLastSave="{00000000-0000-0000-0000-000000000000}"/>
  <bookViews>
    <workbookView xWindow="0" yWindow="520" windowWidth="18760" windowHeight="15940" firstSheet="1" activeTab="1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Outcomes Based On Goals" sheetId="8" r:id="rId4"/>
    <sheet name="Raw Data" sheetId="1" r:id="rId5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E2" i="8" s="1"/>
  <c r="C2" i="8"/>
  <c r="G2" i="8" s="1"/>
  <c r="D2" i="8"/>
  <c r="H2" i="8" s="1"/>
  <c r="B3" i="8"/>
  <c r="E3" i="8" s="1"/>
  <c r="C3" i="8"/>
  <c r="D3" i="8"/>
  <c r="B4" i="8"/>
  <c r="C4" i="8"/>
  <c r="E4" i="8" s="1"/>
  <c r="D4" i="8"/>
  <c r="B5" i="8"/>
  <c r="C5" i="8"/>
  <c r="D5" i="8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G10" i="8" s="1"/>
  <c r="D10" i="8"/>
  <c r="H10" i="8" s="1"/>
  <c r="B11" i="8"/>
  <c r="E11" i="8" s="1"/>
  <c r="C11" i="8"/>
  <c r="D11" i="8"/>
  <c r="B12" i="8"/>
  <c r="C12" i="8"/>
  <c r="D12" i="8"/>
  <c r="B13" i="8"/>
  <c r="C13" i="8"/>
  <c r="D13" i="8"/>
  <c r="F4" i="8" l="1"/>
  <c r="H9" i="8"/>
  <c r="G9" i="8"/>
  <c r="H3" i="8"/>
  <c r="G8" i="8"/>
  <c r="H8" i="8"/>
  <c r="F8" i="8"/>
  <c r="G3" i="8"/>
  <c r="H11" i="8"/>
  <c r="G12" i="8"/>
  <c r="G11" i="8"/>
  <c r="H4" i="8"/>
  <c r="E12" i="8"/>
  <c r="F12" i="8" s="1"/>
  <c r="E13" i="8"/>
  <c r="F13" i="8" s="1"/>
  <c r="E7" i="8"/>
  <c r="E5" i="8"/>
  <c r="F5" i="8" s="1"/>
  <c r="F2" i="8"/>
  <c r="F9" i="8"/>
  <c r="F10" i="8"/>
  <c r="F11" i="8"/>
  <c r="G4" i="8"/>
  <c r="F3" i="8"/>
  <c r="E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6" i="8" l="1"/>
  <c r="F6" i="8"/>
  <c r="F7" i="8"/>
  <c r="G7" i="8"/>
  <c r="H6" i="8"/>
  <c r="H7" i="8"/>
  <c r="G13" i="8"/>
  <c r="H12" i="8"/>
  <c r="G5" i="8"/>
  <c r="H5" i="8"/>
  <c r="H13" i="8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<sst xmlns="http://schemas.openxmlformats.org/spreadsheetml/2006/main" count="24820" uniqueCount="8399">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</sst>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9" fontId="0" fillId="0" borderId="0" xfId="0" applyNumberFormat="1"/>
    <xf numFmtId="0" fontId="0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F-214E-97A2-1D588F718C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EF-214E-97A2-1D588F718C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F-214E-97A2-1D588F71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2-5F46-A5CB-0B40F5C0B1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2-5F46-A5CB-0B40F5C0B1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02-5F46-A5CB-0B40F5C0B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916465110332111E-2"/>
          <c:y val="7.1428571428571425E-2"/>
          <c:w val="0.69161220206066931"/>
          <c:h val="0.84732916197975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B-8442-8036-672F9CE25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B-8442-8036-672F9CE25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B-8442-8036-672F9CE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0384"/>
        <c:axId val="68892064"/>
      </c:lineChart>
      <c:catAx>
        <c:axId val="688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2064"/>
        <c:crosses val="autoZero"/>
        <c:auto val="1"/>
        <c:lblAlgn val="ctr"/>
        <c:lblOffset val="100"/>
        <c:noMultiLvlLbl val="0"/>
      </c:catAx>
      <c:valAx>
        <c:axId val="688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A-074A-84A4-6F9A45004E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A-074A-84A4-6F9A45004E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A-074A-84A4-6F9A4500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58784"/>
        <c:axId val="72738416"/>
      </c:lineChart>
      <c:catAx>
        <c:axId val="7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416"/>
        <c:crosses val="autoZero"/>
        <c:auto val="1"/>
        <c:lblAlgn val="ctr"/>
        <c:lblOffset val="100"/>
        <c:noMultiLvlLbl val="0"/>
      </c:catAx>
      <c:valAx>
        <c:axId val="727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12</xdr:col>
      <xdr:colOff>582083</xdr:colOff>
      <xdr:row>28</xdr:row>
      <xdr:rowOff>137583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12700</xdr:rowOff>
    </xdr:from>
    <xdr:to>
      <xdr:col>9</xdr:col>
      <xdr:colOff>762000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C57A8-0AD7-A549-AF73-EECF69F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15</xdr:row>
      <xdr:rowOff>0</xdr:rowOff>
    </xdr:from>
    <xdr:to>
      <xdr:col>6</xdr:col>
      <xdr:colOff>1219200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EF869-9AA9-1C4F-87E6-BCF03273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412063888885" createdVersion="6" refreshedVersion="6" minRefreshableVersion="3" recordCount="4114" xr:uid="{514E3211-FE81-2F41-9654-0C78AB11B4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E440-E78F-0446-B5AC-EA7DAA218209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24"/>
  <sheetViews>
    <sheetView zoomScale="125" zoomScaleNormal="400" workbookViewId="0">
      <selection activeCell="B17" sqref="B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 x14ac:dyDescent="0.2">
      <c r="A1" s="6" t="s">
        <v>8299</v>
      </c>
      <c r="B1" t="s">
        <v>8217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2">
      <c r="A5" s="7" t="s">
        <v>8311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">
      <c r="A6" s="7" t="s">
        <v>8312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">
      <c r="A7" s="7" t="s">
        <v>8313</v>
      </c>
      <c r="B7" s="5"/>
      <c r="C7" s="5">
        <v>96</v>
      </c>
      <c r="D7" s="5"/>
      <c r="E7" s="5">
        <v>52</v>
      </c>
      <c r="F7" s="5">
        <v>148</v>
      </c>
    </row>
    <row r="8" spans="1:6" x14ac:dyDescent="0.2">
      <c r="A8" s="7" t="s">
        <v>8314</v>
      </c>
      <c r="B8" s="5">
        <v>23</v>
      </c>
      <c r="C8" s="5"/>
      <c r="D8" s="5"/>
      <c r="E8" s="5"/>
      <c r="F8" s="5">
        <v>23</v>
      </c>
    </row>
    <row r="9" spans="1:6" x14ac:dyDescent="0.2">
      <c r="A9" s="7" t="s">
        <v>8315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">
      <c r="A10" s="7" t="s">
        <v>8316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">
      <c r="A11" s="7" t="s">
        <v>8317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">
      <c r="A12" s="7" t="s">
        <v>8318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">
      <c r="A13" s="7" t="s">
        <v>8319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">
      <c r="A14" s="7" t="s">
        <v>8320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  <row r="16" spans="1:6" x14ac:dyDescent="0.2">
      <c r="A16" s="7"/>
      <c r="B16" s="13"/>
    </row>
    <row r="17" spans="1:2" x14ac:dyDescent="0.2">
      <c r="A17" s="7"/>
      <c r="B17" s="13"/>
    </row>
    <row r="18" spans="1:2" x14ac:dyDescent="0.2">
      <c r="A18" s="14"/>
      <c r="B18" s="13"/>
    </row>
    <row r="19" spans="1:2" s="16" customFormat="1" x14ac:dyDescent="0.2">
      <c r="A19" s="15"/>
    </row>
    <row r="20" spans="1:2" x14ac:dyDescent="0.2">
      <c r="A20" s="7"/>
      <c r="B20" s="13"/>
    </row>
    <row r="21" spans="1:2" x14ac:dyDescent="0.2">
      <c r="A21" s="14"/>
      <c r="B21" s="13"/>
    </row>
    <row r="22" spans="1:2" x14ac:dyDescent="0.2">
      <c r="A22" s="7"/>
      <c r="B22" s="13"/>
    </row>
    <row r="23" spans="1:2" x14ac:dyDescent="0.2">
      <c r="A23" s="7"/>
      <c r="B23" s="13"/>
    </row>
    <row r="24" spans="1:2" x14ac:dyDescent="0.2">
      <c r="A24" s="7"/>
      <c r="B24" s="13"/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47"/>
  <sheetViews>
    <sheetView tabSelected="1" topLeftCell="E1" zoomScale="120" zoomScaleNormal="120" workbookViewId="0">
      <selection activeCell="Y12" sqref="Y12"/>
    </sheetView>
  </sheetViews>
  <sheetFormatPr baseColWidth="10" defaultRowHeight="15" x14ac:dyDescent="0.2"/>
  <cols>
    <col min="1" max="1" width="14.5" bestFit="1" customWidth="1"/>
    <col min="2" max="2" width="15.5" bestFit="1" customWidth="1"/>
    <col min="3" max="3" width="5.6640625" bestFit="1" customWidth="1"/>
    <col min="4" max="4" width="4" bestFit="1" customWidth="1"/>
    <col min="5" max="5" width="9.33203125" bestFit="1" customWidth="1"/>
    <col min="6" max="6" width="10" bestFit="1" customWidth="1"/>
  </cols>
  <sheetData>
    <row r="1" spans="1:6" x14ac:dyDescent="0.2">
      <c r="A1" s="6" t="s">
        <v>8299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2">
      <c r="A6" s="7" t="s">
        <v>8330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8332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8333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8335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930-E355-9B4D-8D57-D12A7E52BA34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5" x14ac:dyDescent="0.2">
      <c r="A1" s="6" t="s">
        <v>8379</v>
      </c>
      <c r="B1" t="s">
        <v>8323</v>
      </c>
    </row>
    <row r="2" spans="1:5" x14ac:dyDescent="0.2">
      <c r="A2" s="6" t="s">
        <v>8308</v>
      </c>
      <c r="B2" t="s">
        <v>8323</v>
      </c>
    </row>
    <row r="3" spans="1:5" ht="16" customHeight="1" x14ac:dyDescent="0.2"/>
    <row r="4" spans="1:5" x14ac:dyDescent="0.2">
      <c r="A4" s="6" t="s">
        <v>8321</v>
      </c>
      <c r="B4" s="6" t="s">
        <v>8322</v>
      </c>
    </row>
    <row r="5" spans="1:5" x14ac:dyDescent="0.2">
      <c r="A5" s="6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 x14ac:dyDescent="0.2">
      <c r="A6" s="9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9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9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9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9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9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9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9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9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9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9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9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D6D-1314-8C47-A505-D3FA9622061B}">
  <dimension ref="A1:H14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18.5" customWidth="1"/>
    <col min="3" max="3" width="14" customWidth="1"/>
    <col min="4" max="4" width="16.1640625" customWidth="1"/>
    <col min="5" max="5" width="13.5" customWidth="1"/>
    <col min="6" max="6" width="20.1640625" customWidth="1"/>
    <col min="7" max="7" width="16.33203125" customWidth="1"/>
    <col min="8" max="8" width="19.83203125" customWidth="1"/>
  </cols>
  <sheetData>
    <row r="1" spans="1:8" s="10" customFormat="1" x14ac:dyDescent="0.2">
      <c r="A1" s="1" t="s">
        <v>8296</v>
      </c>
      <c r="B1" s="10" t="s">
        <v>8392</v>
      </c>
      <c r="C1" s="10" t="s">
        <v>8393</v>
      </c>
      <c r="D1" s="10" t="s">
        <v>8394</v>
      </c>
      <c r="E1" s="10" t="s">
        <v>8395</v>
      </c>
      <c r="F1" s="10" t="s">
        <v>8398</v>
      </c>
      <c r="G1" s="10" t="s">
        <v>8396</v>
      </c>
      <c r="H1" s="10" t="s">
        <v>8397</v>
      </c>
    </row>
    <row r="2" spans="1:8" x14ac:dyDescent="0.2">
      <c r="A2" t="s">
        <v>8380</v>
      </c>
      <c r="B2">
        <f>COUNTIFS('Raw Data'!D2:D4115, "&lt;1000", 'Raw Data'!F2:F4115, "=successful")</f>
        <v>322</v>
      </c>
      <c r="C2">
        <f>COUNTIFS('Raw Data'!D2:D4115, "&lt; 1000", 'Raw Data'!F2:F4115, "=failed")</f>
        <v>113</v>
      </c>
      <c r="D2">
        <f>COUNTIFS('Raw Data'!D2:D4115, "&lt; 1000", 'Raw Data'!F2:F4115, 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8381</v>
      </c>
      <c r="B3">
        <f>COUNTIFS('Raw Data'!D2:D4116, "&gt;=1000", 'Raw Data'!D2:D4116, "&lt;=4999", 'Raw Data'!F2:F4116, "=successful")</f>
        <v>932</v>
      </c>
      <c r="C3">
        <f>COUNTIFS('Raw Data'!D2:D4116, "&gt;=1000", 'Raw Data'!D2:D4116, "&lt;=4999", 'Raw Data'!F2:F4116, "=failed")</f>
        <v>420</v>
      </c>
      <c r="D3">
        <f>COUNTIFS('Raw Data'!D2:D4116, "&gt;=1000", 'Raw Data'!D2:D4116, "&lt;=4999", 'Raw Data'!F2:F4116, "=canceled")</f>
        <v>60</v>
      </c>
      <c r="E3">
        <f t="shared" ref="E3:E13" si="0">SUM(B3:D3)</f>
        <v>1412</v>
      </c>
      <c r="F3" s="12">
        <f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">
      <c r="A4" t="s">
        <v>8382</v>
      </c>
      <c r="B4" s="11">
        <f>COUNTIFS('Raw Data'!D2:D4116, "&gt;=5000", 'Raw Data'!D2:D4116, "&lt;=9999", 'Raw Data'!F2:F4116, "=successful")</f>
        <v>381</v>
      </c>
      <c r="C4">
        <f>COUNTIFS('Raw Data'!D2:D4116, "&gt;=5000", 'Raw Data'!D2:D4116, "&lt;=9999", 'Raw Data'!F2:F4116, "=failed")</f>
        <v>283</v>
      </c>
      <c r="D4">
        <f>COUNTIFS('Raw Data'!D2:D4116, "&gt;=5000", 'Raw Data'!D2:D4116, "&lt;=9999", 'Raw Data'!F2:F4116, "=canceled")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">
      <c r="A5" t="s">
        <v>8383</v>
      </c>
      <c r="B5">
        <f>COUNTIFS('Raw Data'!D2:D4116, "&gt;=10000", 'Raw Data'!D2:D4116, "&lt;=14999", 'Raw Data'!F2:F4116, "=successful")</f>
        <v>168</v>
      </c>
      <c r="C5">
        <f>COUNTIFS('Raw Data'!D2:D4116, "&gt;=10000", 'Raw Data'!D2:D4116, "&lt;=14999", 'Raw Data'!F2:F4116, "=failed")</f>
        <v>144</v>
      </c>
      <c r="D5">
        <f>COUNTIFS('Raw Data'!D2:D4116, "&gt;=10000", 'Raw Data'!D2:D4116, "&lt;=14999", 'Raw Data'!F2:F4116, "=canceled")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8384</v>
      </c>
      <c r="B6">
        <f>COUNTIFS('Raw Data'!D2:D4116, "&gt;=15000", 'Raw Data'!D2:D4116, "&lt;=19999", 'Raw Data'!F2:F4116, "=successful")</f>
        <v>94</v>
      </c>
      <c r="C6">
        <f>COUNTIFS('Raw Data'!D2:D4116, "&gt;=15000", 'Raw Data'!D2:D4116, "&lt;=19999", 'Raw Data'!F2:F4116, "=failed")</f>
        <v>90</v>
      </c>
      <c r="D6">
        <f>COUNTIFS('Raw Data'!D2:D4116, "&gt;=15000", 'Raw Data'!D2:D4116, "&lt;=19999", 'Raw Data'!F2:F4116, "=canceled")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8385</v>
      </c>
      <c r="B7">
        <f>COUNTIFS('Raw Data'!D2:D4116, "&gt;=20000", 'Raw Data'!D2:D4116, "&lt;=24999", 'Raw Data'!F2:F4116, "=successful")</f>
        <v>62</v>
      </c>
      <c r="C7">
        <f>COUNTIFS('Raw Data'!D2:D4116, "&gt;=20000", 'Raw Data'!D2:D4116, "&lt;=24999", 'Raw Data'!F2:F4116, "=failed")</f>
        <v>72</v>
      </c>
      <c r="D7">
        <f>COUNTIFS('Raw Data'!D2:D4116, "&gt;=20000", 'Raw Data'!D2:D4116, "&lt;=24999", 'Raw Data'!F2:F4116, "=canceled")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8386</v>
      </c>
      <c r="B8">
        <f>COUNTIFS('Raw Data'!D2:D4116, "&gt;=25000", 'Raw Data'!D2:D4116, "&lt;=29999", 'Raw Data'!F2:F4116, "=successful")</f>
        <v>55</v>
      </c>
      <c r="C8">
        <f>COUNTIFS('Raw Data'!D2:D4116, "&gt;=25000", 'Raw Data'!D2:D4116, "&lt;=29999", 'Raw Data'!F2:F4116, "=failed")</f>
        <v>64</v>
      </c>
      <c r="D8">
        <f>COUNTIFS('Raw Data'!D2:D4116, "&gt;=25000", 'Raw Data'!D2:D4116, "&lt;=29999", 'Raw Data'!F2:F4116, "=canceled")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8387</v>
      </c>
      <c r="B9">
        <f>COUNTIFS('Raw Data'!D2:D4116, "&gt;=30000", 'Raw Data'!D2:D4116, "&lt;=34999", 'Raw Data'!F2:F4116, "=successful")</f>
        <v>32</v>
      </c>
      <c r="C9">
        <f>COUNTIFS('Raw Data'!D2:D4116, "&gt;=30000", 'Raw Data'!D2:D4116, "&lt;=34999", 'Raw Data'!F2:F4116, "=failed")</f>
        <v>37</v>
      </c>
      <c r="D9">
        <f>COUNTIFS('Raw Data'!D2:D4116, "&gt;=30000", 'Raw Data'!D2:D4116, "&lt;=34999", 'Raw Data'!F2:F4116, "=canceled")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8388</v>
      </c>
      <c r="B10">
        <f>COUNTIFS('Raw Data'!D2:D4116, "&gt;=35000", 'Raw Data'!D2:D4116, "&lt;=39999", 'Raw Data'!F2:F4116, "=successful")</f>
        <v>26</v>
      </c>
      <c r="C10">
        <f>COUNTIFS('Raw Data'!D2:D4116, "&gt;=35000", 'Raw Data'!D2:D4116, "&lt;=39999", 'Raw Data'!F2:F4116, "=failed")</f>
        <v>22</v>
      </c>
      <c r="D10">
        <f>COUNTIFS('Raw Data'!D2:D4116, "&gt;=35000", 'Raw Data'!D2:D4116, "&lt;=39999", 'Raw Data'!F2:F4116, "=canceled")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8389</v>
      </c>
      <c r="B11">
        <f>COUNTIFS('Raw Data'!D2:D4116, "&gt;=40000", 'Raw Data'!D2:D4116, "&lt;=44999", 'Raw Data'!F2:F4116, "=successful")</f>
        <v>21</v>
      </c>
      <c r="C11">
        <f>COUNTIFS('Raw Data'!D2:D4116, "&gt;=40000", 'Raw Data'!D2:D4116, "&lt;=44999", 'Raw Data'!F2:F4116, "=failed")</f>
        <v>16</v>
      </c>
      <c r="D11">
        <f>COUNTIFS('Raw Data'!D2:D4116, "&gt;=40000", 'Raw Data'!D2:D4116, "&lt;=44999", 'Raw Data'!F2:F4116, "=canceled")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8390</v>
      </c>
      <c r="B12">
        <f>COUNTIFS('Raw Data'!D2:D4116, "&gt;=45000", 'Raw Data'!D2:D4116, "&lt;=49999", 'Raw Data'!F2:F4116, "=successful")</f>
        <v>6</v>
      </c>
      <c r="C12">
        <f>COUNTIFS('Raw Data'!D2:D4116, "&gt;=45000", 'Raw Data'!D2:D4116, "&lt;=49999", 'Raw Data'!F2:F4116, "=failed")</f>
        <v>11</v>
      </c>
      <c r="D12">
        <f>COUNTIFS('Raw Data'!D2:D4116, "&gt;=45000", 'Raw Data'!D2:D4116, "&lt;=49999", 'Raw Data'!F2:F4116, "=canceled")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8391</v>
      </c>
      <c r="B13">
        <f>COUNTIFS('Raw Data'!D2:D4116, "&gt;=50000", 'Raw Data'!F2:F4116, "=successful")</f>
        <v>86</v>
      </c>
      <c r="C13">
        <f>COUNTIFS('Raw Data'!D2:D4116, "&gt;=50000", 'Raw Data'!F2:F4116, "=failed")</f>
        <v>258</v>
      </c>
      <c r="D13">
        <f>COUNTIFS('Raw Data'!D2:D4116, "&gt;=50000", 'Raw Data'!F2:F4116, "=canceled")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2">
      <c r="F14" s="12"/>
      <c r="G14" s="12"/>
      <c r="H1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20" zoomScale="42" zoomScaleNormal="55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 x14ac:dyDescent="0.2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2018-08-03T04:11:49Z</dcterms:modified>
</cp:coreProperties>
</file>