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ia/Desktop/Kickstarter-Analysis/"/>
    </mc:Choice>
  </mc:AlternateContent>
  <xr:revisionPtr revIDLastSave="0" documentId="13_ncr:1_{3EEA1B58-DEB8-C742-BCCE-08E662611324}" xr6:coauthVersionLast="34" xr6:coauthVersionMax="34" xr10:uidLastSave="{00000000-0000-0000-0000-000000000000}"/>
  <bookViews>
    <workbookView xWindow="0" yWindow="520" windowWidth="26080" windowHeight="15940" activeTab="1" xr2:uid="{00000000-000D-0000-FFFF-FFFF00000000}"/>
  </bookViews>
  <sheets>
    <sheet name="Category Statistics" sheetId="2" r:id="rId1"/>
    <sheet name="Subcategory Statistics" sheetId="4" r:id="rId2"/>
    <sheet name="Outcomes Based on Launch Date" sheetId="7" r:id="rId3"/>
    <sheet name="Outcomes Based On Goals" sheetId="8" r:id="rId4"/>
    <sheet name="Raw Data" sheetId="1" r:id="rId5"/>
  </sheets>
  <definedNames>
    <definedName name="F222 ">'Raw Data'!$F$2</definedName>
    <definedName name="O4 ">'Raw Data'!$O$2</definedName>
    <definedName name="O6 ">'Raw Data'!$O$2</definedName>
    <definedName name="O7 ">'Raw Data'!$O$2</definedName>
  </definedNames>
  <calcPr calcId="179021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8" l="1"/>
  <c r="E2" i="8" s="1"/>
  <c r="C2" i="8"/>
  <c r="G2" i="8" s="1"/>
  <c r="D2" i="8"/>
  <c r="H2" i="8" s="1"/>
  <c r="B3" i="8"/>
  <c r="E3" i="8" s="1"/>
  <c r="C3" i="8"/>
  <c r="D3" i="8"/>
  <c r="B4" i="8"/>
  <c r="C4" i="8"/>
  <c r="E4" i="8" s="1"/>
  <c r="D4" i="8"/>
  <c r="B5" i="8"/>
  <c r="C5" i="8"/>
  <c r="D5" i="8"/>
  <c r="B6" i="8"/>
  <c r="C6" i="8"/>
  <c r="D6" i="8"/>
  <c r="B7" i="8"/>
  <c r="C7" i="8"/>
  <c r="D7" i="8"/>
  <c r="B8" i="8"/>
  <c r="C8" i="8"/>
  <c r="D8" i="8"/>
  <c r="E8" i="8" s="1"/>
  <c r="B9" i="8"/>
  <c r="E9" i="8" s="1"/>
  <c r="C9" i="8"/>
  <c r="D9" i="8"/>
  <c r="B10" i="8"/>
  <c r="E10" i="8" s="1"/>
  <c r="C10" i="8"/>
  <c r="G10" i="8" s="1"/>
  <c r="D10" i="8"/>
  <c r="H10" i="8" s="1"/>
  <c r="B11" i="8"/>
  <c r="E11" i="8" s="1"/>
  <c r="C11" i="8"/>
  <c r="D11" i="8"/>
  <c r="B12" i="8"/>
  <c r="C12" i="8"/>
  <c r="D12" i="8"/>
  <c r="B13" i="8"/>
  <c r="C13" i="8"/>
  <c r="D13" i="8"/>
  <c r="F4" i="8" l="1"/>
  <c r="H9" i="8"/>
  <c r="G9" i="8"/>
  <c r="H3" i="8"/>
  <c r="G8" i="8"/>
  <c r="H8" i="8"/>
  <c r="F8" i="8"/>
  <c r="G3" i="8"/>
  <c r="H11" i="8"/>
  <c r="G12" i="8"/>
  <c r="G11" i="8"/>
  <c r="H4" i="8"/>
  <c r="E12" i="8"/>
  <c r="F12" i="8" s="1"/>
  <c r="E13" i="8"/>
  <c r="F13" i="8" s="1"/>
  <c r="E7" i="8"/>
  <c r="E5" i="8"/>
  <c r="F5" i="8" s="1"/>
  <c r="F2" i="8"/>
  <c r="F9" i="8"/>
  <c r="F10" i="8"/>
  <c r="F11" i="8"/>
  <c r="G4" i="8"/>
  <c r="F3" i="8"/>
  <c r="E6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G6" i="8" l="1"/>
  <c r="F6" i="8"/>
  <c r="F7" i="8"/>
  <c r="G7" i="8"/>
  <c r="H6" i="8"/>
  <c r="H7" i="8"/>
  <c r="G13" i="8"/>
  <c r="H12" i="8"/>
  <c r="G5" i="8"/>
  <c r="H5" i="8"/>
  <c r="H13" i="8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<sst xmlns="http://schemas.openxmlformats.org/spreadsheetml/2006/main" count="24789" uniqueCount="8368">
  <si>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</si>
  <si>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</si>
  <si>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</si>
  <si>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</si>
  <si>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</si>
  <si>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</si>
  <si>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</si>
  <si>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</si>
  <si>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</si>
  <si>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</si>
  <si>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</si>
  <si>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</si>
  <si>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</si>
  <si>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</si>
  <si>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</si>
  <si>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</si>
  <si>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</si>
  <si>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</si>
  <si>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</si>
  <si>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</si>
  <si>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</si>
  <si>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</si>
  <si>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</si>
  <si>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</si>
  <si>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</si>
  <si>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</si>
  <si>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</si>
  <si>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</si>
  <si>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</si>
  <si>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</si>
  <si>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</si>
  <si>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</si>
  <si>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</si>
  <si>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</si>
  <si>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</si>
  <si>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</si>
  <si>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</si>
  <si>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</si>
  <si>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</si>
  <si>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</si>
  <si>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</si>
  <si>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</si>
  <si>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</si>
  <si>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</si>
  <si>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</si>
  <si>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</si>
  <si>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</si>
  <si>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</si>
  <si>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</si>
  <si>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</si>
  <si>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</si>
  <si>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</si>
  <si>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</si>
  <si>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</si>
  <si>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</si>
  <si>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</si>
  <si>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</si>
  <si>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</si>
  <si>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</si>
  <si>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</si>
  <si>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</si>
  <si>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</si>
  <si>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</si>
  <si>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</si>
  <si>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</si>
  <si>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</si>
  <si>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</si>
  <si>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</si>
  <si>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</si>
  <si>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</si>
  <si>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</si>
  <si>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</si>
  <si>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</si>
  <si>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</si>
  <si>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</si>
  <si>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</si>
  <si>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</si>
  <si>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</si>
  <si>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</si>
  <si>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</si>
  <si>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</si>
  <si>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</si>
  <si>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</si>
  <si>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</si>
  <si>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</si>
  <si>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</si>
  <si>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</si>
  <si>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</si>
  <si>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</si>
  <si>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</si>
  <si>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</si>
  <si>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</si>
  <si>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</si>
  <si>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</si>
  <si>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</si>
  <si>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</si>
  <si>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</si>
  <si>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</si>
  <si>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</si>
  <si>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</si>
  <si>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</si>
  <si>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</si>
  <si>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</si>
  <si>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</si>
  <si>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</si>
  <si>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</si>
  <si>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</si>
  <si>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</si>
  <si>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</si>
  <si>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</si>
  <si>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</si>
  <si>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</si>
  <si>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</si>
  <si>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</si>
  <si>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</si>
  <si>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</si>
  <si>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</si>
  <si>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</si>
  <si>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</si>
  <si>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</si>
  <si>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</si>
  <si>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</si>
  <si>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</si>
  <si>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</si>
  <si>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</si>
  <si>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</si>
  <si>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</si>
  <si>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</si>
  <si>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</si>
  <si>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</si>
  <si>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</si>
  <si>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</si>
  <si>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</si>
  <si>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</si>
  <si>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</si>
  <si>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</si>
  <si>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</si>
  <si>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</si>
  <si>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</si>
  <si>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</si>
  <si>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</si>
  <si>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</si>
  <si>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</si>
  <si>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</si>
  <si>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</si>
  <si>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</si>
  <si>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</si>
  <si>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</si>
  <si>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</si>
  <si>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</si>
  <si>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</si>
  <si>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</si>
  <si>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</si>
  <si>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</si>
  <si>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</si>
  <si>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</si>
  <si>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</si>
  <si>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</si>
  <si>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</si>
  <si>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</si>
  <si>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</si>
  <si>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</si>
  <si>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</si>
  <si>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</si>
  <si>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</si>
  <si>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</si>
  <si>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</si>
  <si>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</si>
  <si>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</si>
  <si>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</si>
  <si>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</si>
  <si>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</si>
  <si>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</si>
  <si>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</si>
  <si>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</si>
  <si>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</si>
  <si>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</si>
  <si>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</si>
  <si>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</si>
  <si>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</si>
  <si>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</si>
  <si>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</si>
  <si>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</si>
  <si>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</si>
  <si>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</si>
  <si>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</si>
  <si>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</si>
  <si>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</si>
  <si>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</si>
  <si>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</si>
  <si>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</si>
  <si>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</si>
  <si>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</si>
  <si>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</si>
  <si>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</si>
  <si>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</si>
  <si>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</si>
  <si>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</si>
  <si>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</si>
  <si>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</si>
  <si>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</si>
  <si>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</si>
  <si>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</si>
  <si>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</si>
  <si>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</si>
  <si>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</si>
  <si>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</si>
  <si>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</si>
  <si>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</si>
  <si>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</si>
  <si>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</si>
  <si>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</si>
  <si>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</si>
  <si>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</si>
  <si>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</si>
  <si>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</si>
  <si>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</si>
  <si>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</si>
  <si>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</si>
  <si>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</si>
  <si>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</si>
  <si>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</si>
  <si>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</si>
  <si>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</si>
  <si>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</si>
  <si>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</si>
  <si>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</si>
  <si>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</si>
  <si>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</si>
  <si>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</si>
  <si>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</si>
  <si>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</si>
  <si>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</si>
  <si>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</si>
  <si>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</si>
  <si>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</si>
  <si>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</si>
  <si>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</si>
  <si>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</si>
  <si>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</si>
  <si>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</si>
  <si>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</si>
  <si>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</si>
  <si>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</si>
  <si>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</si>
  <si>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</si>
  <si>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</si>
  <si>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</si>
  <si>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</si>
  <si>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</si>
  <si>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</si>
  <si>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</si>
  <si>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</si>
  <si>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</si>
  <si>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</si>
  <si>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</si>
  <si>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</si>
  <si>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</si>
  <si>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</si>
  <si>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</si>
  <si>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</si>
  <si>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</si>
  <si>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</si>
  <si>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</si>
  <si>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</si>
  <si>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</si>
  <si>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</si>
  <si>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</si>
  <si>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</si>
  <si>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</si>
  <si>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</si>
  <si>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</si>
  <si>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</si>
  <si>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</si>
  <si>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</si>
  <si>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</si>
  <si>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</si>
  <si>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</si>
  <si>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</si>
  <si>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</si>
  <si>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</si>
  <si>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</si>
  <si>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</si>
  <si>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</si>
  <si>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</si>
  <si>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</si>
  <si>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</si>
  <si>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</si>
  <si>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</si>
  <si>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</si>
  <si>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</si>
  <si>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</si>
  <si>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</si>
  <si>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</si>
  <si>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</si>
  <si>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</si>
  <si>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</si>
  <si>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</si>
  <si>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</si>
  <si>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</si>
  <si>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</si>
  <si>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</si>
  <si>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</si>
  <si>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</si>
  <si>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</si>
  <si>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</si>
  <si>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</si>
  <si>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</si>
  <si>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</si>
  <si>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</si>
  <si>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</si>
  <si>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</si>
  <si>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</si>
  <si>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</si>
  <si>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</si>
  <si>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</si>
  <si>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</si>
  <si>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</si>
  <si>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</si>
  <si>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</si>
  <si>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</si>
  <si>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</si>
  <si>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</si>
  <si>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</si>
  <si>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</si>
  <si>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</si>
  <si>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</si>
  <si>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</si>
  <si>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</si>
  <si>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</si>
  <si>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</si>
  <si>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</si>
  <si>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</si>
  <si>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</si>
  <si>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</si>
  <si>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</si>
  <si>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</si>
  <si>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</si>
  <si>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</si>
  <si>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</si>
  <si>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</si>
  <si>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</si>
  <si>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</si>
  <si>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</si>
  <si>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</si>
  <si>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</si>
  <si>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</si>
  <si>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</si>
  <si>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</si>
  <si>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</si>
  <si>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</si>
  <si>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</si>
  <si>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</si>
  <si>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</si>
  <si>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</si>
  <si>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</si>
  <si>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</si>
  <si>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</si>
  <si>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</si>
  <si>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</si>
  <si>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</si>
  <si>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</si>
  <si>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</si>
  <si>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</si>
  <si>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</si>
  <si>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</si>
  <si>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</si>
  <si>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</si>
  <si>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</si>
  <si>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</si>
  <si>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</si>
  <si>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</si>
  <si>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</si>
  <si>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</si>
  <si>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</si>
  <si>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</si>
  <si>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</si>
  <si>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</si>
  <si>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</si>
  <si>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</si>
  <si>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</si>
  <si>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</si>
  <si>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</si>
  <si>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</si>
  <si>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</si>
  <si>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</si>
  <si>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</si>
  <si>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</si>
  <si>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</si>
  <si>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</si>
  <si>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</si>
  <si>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</si>
  <si>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</si>
  <si>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</si>
  <si>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</si>
  <si>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</si>
  <si>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</si>
  <si>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</si>
  <si>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</si>
  <si>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</si>
  <si>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</si>
  <si>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</si>
  <si>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</si>
  <si>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</si>
  <si>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</si>
  <si>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</si>
  <si>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</si>
  <si>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</si>
  <si>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</si>
  <si>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</si>
  <si>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</si>
  <si>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</si>
  <si>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</si>
  <si>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</si>
  <si>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</si>
  <si>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</si>
  <si>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</si>
  <si>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</si>
  <si>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</si>
  <si>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</si>
  <si>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</si>
  <si>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</si>
  <si>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</si>
  <si>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</si>
  <si>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</si>
  <si>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</si>
  <si>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</si>
  <si>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</si>
  <si>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</si>
  <si>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</si>
  <si>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</si>
  <si>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</si>
  <si>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</si>
  <si>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</si>
  <si>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</si>
  <si>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</si>
  <si>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</si>
  <si>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</si>
  <si>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</si>
  <si>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</si>
  <si>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</si>
  <si>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</si>
  <si>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</si>
  <si>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</si>
  <si>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</si>
  <si>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</si>
  <si>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</si>
  <si>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</si>
  <si>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</si>
  <si>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</si>
  <si>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</si>
  <si>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</si>
  <si>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</si>
  <si>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</si>
  <si>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</si>
  <si>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</si>
  <si>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</si>
  <si>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</si>
  <si>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</si>
  <si>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</si>
  <si>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</si>
  <si>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</si>
  <si>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</si>
  <si>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</si>
  <si>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</si>
  <si>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</si>
  <si>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</si>
  <si>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</si>
  <si>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</si>
  <si>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</si>
  <si>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</si>
  <si>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</si>
  <si>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</si>
  <si>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</si>
  <si>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</si>
  <si>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</si>
  <si>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</si>
  <si>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</si>
  <si>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</si>
  <si>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</si>
  <si>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</si>
  <si>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</si>
  <si>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</si>
  <si>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</si>
  <si>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</si>
  <si>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</si>
  <si>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</si>
  <si>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</si>
  <si>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</si>
  <si>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</si>
  <si>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</si>
  <si>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</si>
  <si>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</si>
  <si>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</si>
  <si>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</si>
  <si>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</si>
  <si>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</si>
  <si>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</si>
  <si>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</si>
  <si>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</si>
  <si>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</si>
  <si>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</si>
  <si>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</si>
  <si>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</si>
  <si>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</si>
  <si>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</si>
  <si>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</si>
  <si>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</si>
  <si>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</si>
  <si>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</si>
  <si>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</si>
  <si>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</si>
  <si>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</si>
  <si>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</si>
  <si>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</si>
  <si>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</si>
  <si>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</si>
  <si>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</si>
  <si>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</si>
  <si>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</si>
  <si>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</si>
  <si>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</si>
  <si>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</si>
  <si>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</si>
  <si>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</si>
  <si>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</si>
  <si>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</si>
  <si>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</si>
  <si>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</si>
  <si>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</si>
  <si>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</si>
  <si>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</si>
  <si>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</si>
  <si>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</si>
  <si>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</si>
  <si>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</si>
  <si>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</si>
  <si>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</si>
  <si>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</si>
  <si>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</si>
  <si>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</si>
  <si>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</si>
  <si>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</si>
  <si>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</si>
  <si>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</si>
  <si>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</si>
  <si>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</si>
  <si>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</si>
  <si>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</si>
  <si>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</si>
  <si>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</si>
  <si>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</si>
  <si>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</si>
  <si>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</si>
  <si>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</si>
  <si>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</si>
  <si>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</si>
  <si>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</si>
  <si>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</si>
  <si>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</si>
  <si>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</si>
  <si>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</si>
  <si>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</si>
  <si>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</si>
  <si>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</si>
  <si>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</si>
  <si>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</si>
  <si>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</si>
  <si>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</si>
  <si>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</si>
  <si>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</si>
  <si>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</si>
  <si>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</si>
  <si>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</si>
  <si>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</si>
  <si>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</si>
  <si>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</si>
  <si>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</si>
  <si>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</si>
  <si>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</si>
  <si>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</si>
  <si>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</si>
  <si>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</si>
  <si>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</si>
  <si>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</si>
  <si>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</si>
  <si>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</si>
  <si>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</si>
  <si>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</si>
  <si>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</si>
  <si>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</si>
  <si>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</si>
  <si>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</si>
  <si>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</si>
  <si>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</si>
  <si>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</si>
  <si>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</si>
  <si>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</si>
  <si>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</si>
  <si>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</si>
  <si>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</si>
  <si>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</si>
  <si>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</si>
  <si>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</si>
  <si>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</si>
  <si>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</si>
  <si>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</si>
  <si>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</si>
  <si>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</si>
  <si>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</si>
  <si>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</si>
  <si>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</si>
  <si>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</si>
  <si>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</si>
  <si>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</si>
  <si>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</si>
  <si>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</si>
  <si>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</si>
  <si>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</si>
  <si>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</si>
  <si>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</si>
  <si>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</si>
  <si>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</si>
  <si>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</si>
  <si>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</si>
  <si>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</si>
  <si>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</si>
  <si>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</si>
  <si>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</si>
  <si>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</si>
  <si>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</si>
  <si>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</si>
  <si>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</si>
  <si>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</si>
  <si>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</si>
  <si>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</si>
  <si>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</si>
  <si>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</si>
  <si>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</si>
  <si>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</si>
  <si>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</si>
  <si>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</si>
  <si>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</si>
  <si>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</si>
  <si>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</si>
  <si>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</si>
  <si>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</si>
  <si>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</si>
  <si>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</si>
  <si>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</si>
  <si>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</si>
  <si>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</si>
  <si>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</si>
  <si>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</si>
  <si>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</si>
  <si>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</si>
  <si>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</si>
  <si>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</si>
  <si>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</si>
  <si>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</si>
  <si>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</si>
  <si>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</si>
  <si>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</si>
  <si>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</si>
  <si>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</si>
  <si>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</si>
  <si>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</si>
  <si>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</si>
  <si>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</si>
  <si>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</si>
  <si>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</si>
  <si>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</si>
  <si>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</si>
  <si>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</si>
  <si>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</si>
  <si>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</si>
  <si>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</si>
  <si>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</si>
  <si>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</si>
  <si>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</si>
  <si>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</si>
  <si>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</si>
  <si>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</si>
  <si>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</si>
  <si>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</si>
  <si>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</si>
  <si>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</si>
  <si>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</si>
  <si>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</si>
  <si>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</si>
  <si>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</si>
  <si>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</si>
  <si>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</si>
  <si>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</si>
  <si>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</si>
  <si>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</si>
  <si>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</si>
  <si>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</si>
  <si>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</si>
  <si>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</si>
  <si>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</si>
  <si>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</si>
  <si>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</si>
  <si>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</si>
  <si>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</si>
  <si>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</si>
  <si>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</si>
  <si>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</si>
  <si>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</si>
  <si>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</si>
  <si>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</si>
  <si>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</si>
  <si>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</si>
  <si>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</si>
  <si>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</si>
  <si>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</si>
  <si>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</si>
  <si>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</si>
  <si>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</si>
  <si>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</si>
  <si>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</si>
  <si>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</si>
  <si>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</si>
  <si>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</si>
  <si>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</si>
  <si>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</si>
  <si>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</si>
  <si>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</si>
  <si>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</si>
  <si>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</si>
  <si>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</si>
  <si>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</si>
  <si>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</si>
  <si>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</si>
  <si>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</si>
  <si>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</si>
  <si>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</si>
  <si>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</si>
  <si>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</si>
  <si>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</si>
  <si>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</si>
  <si>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</si>
  <si>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</si>
  <si>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</si>
  <si>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</si>
  <si>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</si>
  <si>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</si>
  <si>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</si>
  <si>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</si>
  <si>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</si>
  <si>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</si>
  <si>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</si>
  <si>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</si>
  <si>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</si>
  <si>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</si>
  <si>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</si>
  <si>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</si>
  <si>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</si>
  <si>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</si>
  <si>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</si>
  <si>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</si>
  <si>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</si>
  <si>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</si>
  <si>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</si>
  <si>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</si>
  <si>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</si>
  <si>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</si>
  <si>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</si>
  <si>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</si>
  <si>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</si>
  <si>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</si>
  <si>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</si>
  <si>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</si>
  <si>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</si>
  <si>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</si>
  <si>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</si>
  <si>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</si>
  <si>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</si>
  <si>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</si>
  <si>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</si>
  <si>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</si>
  <si>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</si>
  <si>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</si>
  <si>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</si>
  <si>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</si>
  <si>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</si>
  <si>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</si>
  <si>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</si>
  <si>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</si>
  <si>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</si>
  <si>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</si>
  <si>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</si>
  <si>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</si>
  <si>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</si>
  <si>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</si>
  <si>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</si>
  <si>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</si>
  <si>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</si>
  <si>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</si>
  <si>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</si>
  <si>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</si>
  <si>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</si>
  <si>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</si>
  <si>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</si>
  <si>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</si>
  <si>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</si>
  <si>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</si>
  <si>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</si>
  <si>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</si>
  <si>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</si>
  <si>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</si>
  <si>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</si>
  <si>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</si>
  <si>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</si>
  <si>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</si>
  <si>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</si>
  <si>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</si>
  <si>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</si>
  <si>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</si>
  <si>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</si>
  <si>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</si>
  <si>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</si>
  <si>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</si>
  <si>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</si>
  <si>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</si>
  <si>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</si>
  <si>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</si>
  <si>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</si>
  <si>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</si>
  <si>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</si>
  <si>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</si>
  <si>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</si>
  <si>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</si>
  <si>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</si>
  <si>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</si>
  <si>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</si>
  <si>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</si>
  <si>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</si>
  <si>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</si>
  <si>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</si>
  <si>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</si>
  <si>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</si>
  <si>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</si>
  <si>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</si>
  <si>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</si>
  <si>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</si>
  <si>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</si>
  <si>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</si>
  <si>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</si>
  <si>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</si>
  <si>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</si>
  <si>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</si>
  <si>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</si>
  <si>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</si>
  <si>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</si>
  <si>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</si>
  <si>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</si>
  <si>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</si>
  <si>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</si>
  <si>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</si>
  <si>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</si>
  <si>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</si>
  <si>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</si>
  <si>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</si>
  <si>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</si>
  <si>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</si>
  <si>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</si>
  <si>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</si>
  <si>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</si>
  <si>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</si>
  <si>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</si>
  <si>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</si>
  <si>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</si>
  <si>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</si>
  <si>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</si>
  <si>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</si>
  <si>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</si>
  <si>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</si>
  <si>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</si>
  <si>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</si>
  <si>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</si>
  <si>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</si>
  <si>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</si>
  <si>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</si>
  <si>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</si>
  <si>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</si>
  <si>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</si>
  <si>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</si>
  <si>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</si>
  <si>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</si>
  <si>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</si>
  <si>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</si>
  <si>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</si>
  <si>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</si>
  <si>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</si>
  <si>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</si>
  <si>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</si>
  <si>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</si>
  <si>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</si>
  <si>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</si>
  <si>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</si>
  <si>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</si>
  <si>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</si>
  <si>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</si>
  <si>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</si>
  <si>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</si>
  <si>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</si>
  <si>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</si>
  <si>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</si>
  <si>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</si>
  <si>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</si>
  <si>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</si>
  <si>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</si>
  <si>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</si>
  <si>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</si>
  <si>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</si>
  <si>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</si>
  <si>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</si>
  <si>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</si>
  <si>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</si>
  <si>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</si>
  <si>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</si>
  <si>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</si>
  <si>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</si>
  <si>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</si>
  <si>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</si>
  <si>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</si>
  <si>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</si>
  <si>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</si>
  <si>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</si>
  <si>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</si>
  <si>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</si>
  <si>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</si>
  <si>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</si>
  <si>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</si>
  <si>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</si>
  <si>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</si>
  <si>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</si>
  <si>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</si>
  <si>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</si>
  <si>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</si>
  <si>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</si>
  <si>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</si>
  <si>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</si>
  <si>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</si>
  <si>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</si>
  <si>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</si>
  <si>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</si>
  <si>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</si>
  <si>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</si>
  <si>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</si>
  <si>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</si>
  <si>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</si>
  <si>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</si>
  <si>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</si>
  <si>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</si>
  <si>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</si>
  <si>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</si>
  <si>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</si>
  <si>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</si>
  <si>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</si>
  <si>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</si>
  <si>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</si>
  <si>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</si>
  <si>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</si>
  <si>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</si>
  <si>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</si>
  <si>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</si>
  <si>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</si>
  <si>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</si>
  <si>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</si>
  <si>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</si>
  <si>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</si>
  <si>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</si>
  <si>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</si>
  <si>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</si>
  <si>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</si>
  <si>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</si>
  <si>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</si>
  <si>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</si>
  <si>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</si>
  <si>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</si>
  <si>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</si>
  <si>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</si>
  <si>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</si>
  <si>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</si>
  <si>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</si>
  <si>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</si>
  <si>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</si>
  <si>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</si>
  <si>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</si>
  <si>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</si>
  <si>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</si>
  <si>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</si>
  <si>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</si>
  <si>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</si>
  <si>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</si>
  <si>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</si>
  <si>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</si>
  <si>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</si>
  <si>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</si>
  <si>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</si>
  <si>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</si>
  <si>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</si>
  <si>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</si>
  <si>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</si>
  <si>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</si>
  <si>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</si>
  <si>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</si>
  <si>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</si>
  <si>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</si>
  <si>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</si>
  <si>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</si>
  <si>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</si>
  <si>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</si>
  <si>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</si>
  <si>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</si>
  <si>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</si>
  <si>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</si>
  <si>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</si>
  <si>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</si>
  <si>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</si>
  <si>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</si>
  <si>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</si>
  <si>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</si>
  <si>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</si>
  <si>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</si>
  <si>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</si>
  <si>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</si>
  <si>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</si>
  <si>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</si>
  <si>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</si>
  <si>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</si>
  <si>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</si>
  <si>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</si>
  <si>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</si>
  <si>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</si>
  <si>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</si>
  <si>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</si>
  <si>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</si>
  <si>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</si>
  <si>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</si>
  <si>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</si>
  <si>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</si>
  <si>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</si>
  <si>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</si>
  <si>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</si>
  <si>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</si>
  <si>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</si>
  <si>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</si>
  <si>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</si>
  <si>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</si>
  <si>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</si>
  <si>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</si>
  <si>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</si>
  <si>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</si>
  <si>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</si>
  <si>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</si>
  <si>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</si>
  <si>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</si>
  <si>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</si>
  <si>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</si>
  <si>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</si>
  <si>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</si>
  <si>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</si>
  <si>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</si>
  <si>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</si>
  <si>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</si>
  <si>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</si>
  <si>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</si>
  <si>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</si>
  <si>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</si>
  <si>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</si>
  <si>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</si>
  <si>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</si>
  <si>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</si>
  <si>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</si>
  <si>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</si>
  <si>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</si>
  <si>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</si>
  <si>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</si>
  <si>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</si>
  <si>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</si>
  <si>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</si>
  <si>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</si>
  <si>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</si>
  <si>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</si>
  <si>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</si>
  <si>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</si>
  <si>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</si>
  <si>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</si>
  <si>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</si>
  <si>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</si>
  <si>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</si>
  <si>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</si>
  <si>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</si>
  <si>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</si>
  <si>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</si>
  <si>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</si>
  <si>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</si>
  <si>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</si>
  <si>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</si>
  <si>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</si>
  <si>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</si>
  <si>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</si>
  <si>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</si>
  <si>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</si>
  <si>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</si>
  <si>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</si>
  <si>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</si>
  <si>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</si>
  <si>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</si>
  <si>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</si>
  <si>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</si>
  <si>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</si>
  <si>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</si>
  <si>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</si>
  <si>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</si>
  <si>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</si>
  <si>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</si>
  <si>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</si>
  <si>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</si>
  <si>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</si>
  <si>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</si>
  <si>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</si>
  <si>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</si>
  <si>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</si>
  <si>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</si>
  <si>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</si>
  <si>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</si>
  <si>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</si>
  <si>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</si>
  <si>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</si>
  <si>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</si>
  <si>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</si>
  <si>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</si>
  <si>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</si>
  <si>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</si>
  <si>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</si>
  <si>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</si>
  <si>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</si>
  <si>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</si>
  <si>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</si>
  <si>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</si>
  <si>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</si>
  <si>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</si>
  <si>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</si>
  <si>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</si>
  <si>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</si>
  <si>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</si>
  <si>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</si>
  <si>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</si>
  <si>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</si>
  <si>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</si>
  <si>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</si>
  <si>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</si>
  <si>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</si>
  <si>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</si>
  <si>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</si>
  <si>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</si>
  <si>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</si>
  <si>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</si>
  <si>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</si>
  <si>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</si>
  <si>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</si>
  <si>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</si>
  <si>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</si>
  <si>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</si>
  <si>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</si>
  <si>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</si>
  <si>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</si>
  <si>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</si>
  <si>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</si>
  <si>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</si>
  <si>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</si>
  <si>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</si>
  <si>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</si>
  <si>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</si>
  <si>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</si>
  <si>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</si>
  <si>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</si>
  <si>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</si>
  <si>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</si>
  <si>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</si>
  <si>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</si>
  <si>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</si>
  <si>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</si>
  <si>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</si>
  <si>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</si>
  <si>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</si>
  <si>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</si>
  <si>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</si>
  <si>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</si>
  <si>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</si>
  <si>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</si>
  <si>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</si>
  <si>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</si>
  <si>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</si>
  <si>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</si>
  <si>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</si>
  <si>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</si>
  <si>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</si>
  <si>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</si>
  <si>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</si>
  <si>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</si>
  <si>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</si>
  <si>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</si>
  <si>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</si>
  <si>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</si>
  <si>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</si>
  <si>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</si>
  <si>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</si>
  <si>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</si>
  <si>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</si>
  <si>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</si>
  <si>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</si>
  <si>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</si>
  <si>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</si>
  <si>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</si>
  <si>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</si>
  <si>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</si>
  <si>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</si>
  <si>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</si>
  <si>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</si>
  <si>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</si>
  <si>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</si>
  <si>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</si>
  <si>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</si>
  <si>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</si>
  <si>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</si>
  <si>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</si>
  <si>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</si>
  <si>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</si>
  <si>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</si>
  <si>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</si>
  <si>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</si>
  <si>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</si>
  <si>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</si>
  <si>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</si>
  <si>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</si>
  <si>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</si>
  <si>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</si>
  <si>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</si>
  <si>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</si>
  <si>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</si>
  <si>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</si>
  <si>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</si>
  <si>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</si>
  <si>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</si>
  <si>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</si>
  <si>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</si>
  <si>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</si>
  <si>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</si>
  <si>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</si>
  <si>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</si>
  <si>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</si>
  <si>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</si>
  <si>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</si>
  <si>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</si>
  <si>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</si>
  <si>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</si>
  <si>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</si>
  <si>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</si>
  <si>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</si>
  <si>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</si>
  <si>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</si>
  <si>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</si>
  <si>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</si>
  <si>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</si>
  <si>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</si>
  <si>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</si>
  <si>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</si>
  <si>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</si>
  <si>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</si>
  <si>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</si>
  <si>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</si>
  <si>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</si>
  <si>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</si>
  <si>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</si>
  <si>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</si>
  <si>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</si>
  <si>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</si>
  <si>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</si>
  <si>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</si>
  <si>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</si>
  <si>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</si>
  <si>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</si>
  <si>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</si>
  <si>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</si>
  <si>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</si>
  <si>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</si>
  <si>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</si>
  <si>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</si>
  <si>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</si>
  <si>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</si>
  <si>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</si>
  <si>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</si>
  <si>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</si>
  <si>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</si>
  <si>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</si>
  <si>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</si>
  <si>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</si>
  <si>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</si>
  <si>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</si>
  <si>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</si>
  <si>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</si>
  <si>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</si>
  <si>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</si>
  <si>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</si>
  <si>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</si>
  <si>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</si>
  <si>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</si>
  <si>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</si>
  <si>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</si>
  <si>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</si>
  <si>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</si>
  <si>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</si>
  <si>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</si>
  <si>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</si>
  <si>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</si>
  <si>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</si>
  <si>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</si>
  <si>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</si>
  <si>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</si>
  <si>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</si>
  <si>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</si>
  <si>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</si>
  <si>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</si>
  <si>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</si>
  <si>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</si>
  <si>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</si>
  <si>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</si>
  <si>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</si>
  <si>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</si>
  <si>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</si>
  <si>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</si>
  <si>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</si>
  <si>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</si>
  <si>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</si>
  <si>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</si>
  <si>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</si>
  <si>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</si>
  <si>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</si>
  <si>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</si>
  <si>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</si>
  <si>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</si>
  <si>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</si>
  <si>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</si>
  <si>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</si>
  <si>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</si>
  <si>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</si>
  <si>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</si>
  <si>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</si>
  <si>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</si>
  <si>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</si>
  <si>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</si>
  <si>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</si>
  <si>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</si>
  <si>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</si>
  <si>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</si>
  <si>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</si>
  <si>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</si>
  <si>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</si>
  <si>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</si>
  <si>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</si>
  <si>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</si>
  <si>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</si>
  <si>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</si>
  <si>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</si>
  <si>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</si>
  <si>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</si>
  <si>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</si>
  <si>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</si>
  <si>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</si>
  <si>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</si>
  <si>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</si>
  <si>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</si>
  <si>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</si>
  <si>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</si>
  <si>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</si>
  <si>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</si>
  <si>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</si>
  <si>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</si>
  <si>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</si>
  <si>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</si>
  <si>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</si>
  <si>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</si>
  <si>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</si>
  <si>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</si>
  <si>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</si>
  <si>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</si>
  <si>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</si>
  <si>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</si>
  <si>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</si>
  <si>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</si>
  <si>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</si>
  <si>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</si>
  <si>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</si>
  <si>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</si>
  <si>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</si>
  <si>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</si>
  <si>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</si>
  <si>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</si>
  <si>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</si>
  <si>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</si>
  <si>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</si>
  <si>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</si>
  <si>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</si>
  <si>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</si>
  <si>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</si>
  <si>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</si>
  <si>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</si>
  <si>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</si>
  <si>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</si>
  <si>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</si>
  <si>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</si>
  <si>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</si>
  <si>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</si>
  <si>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</si>
  <si>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</si>
  <si>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</si>
  <si>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</si>
  <si>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</si>
  <si>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</si>
  <si>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</si>
  <si>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</si>
  <si>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</si>
  <si>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</si>
  <si>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</si>
  <si>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</si>
  <si>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</si>
  <si>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</si>
  <si>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</si>
  <si>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</si>
  <si>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</si>
  <si>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</si>
  <si>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</si>
  <si>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</si>
  <si>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</si>
  <si>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</si>
  <si>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</si>
  <si>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</si>
  <si>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</si>
  <si>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</si>
  <si>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</si>
  <si>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</si>
  <si>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</si>
  <si>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</si>
  <si>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</si>
  <si>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</si>
  <si>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</si>
  <si>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</si>
  <si>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</si>
  <si>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</si>
  <si>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</si>
  <si>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</si>
  <si>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</si>
  <si>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</si>
  <si>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</si>
  <si>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</si>
  <si>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</si>
  <si>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</si>
  <si>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</si>
  <si>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</si>
  <si>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</si>
  <si>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</si>
  <si>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</si>
  <si>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</si>
  <si>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</si>
  <si>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</si>
  <si>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</si>
  <si>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</si>
  <si>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</si>
  <si>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</si>
  <si>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</si>
  <si>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</si>
  <si>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</si>
  <si>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</si>
  <si>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</si>
  <si>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</si>
  <si>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</si>
  <si>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</si>
  <si>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</si>
  <si>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</si>
  <si>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</si>
  <si>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</si>
  <si>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</si>
  <si>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</si>
  <si>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</si>
  <si>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</si>
  <si>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</si>
  <si>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</si>
  <si>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</si>
  <si>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</si>
  <si>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</si>
  <si>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</si>
  <si>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</si>
  <si>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</si>
  <si>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</si>
  <si>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</si>
  <si>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</si>
  <si>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</si>
  <si>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</si>
  <si>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</si>
  <si>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</si>
  <si>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</si>
  <si>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</si>
  <si>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</si>
  <si>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</si>
  <si>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</si>
  <si>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</si>
  <si>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</si>
  <si>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</si>
  <si>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</si>
  <si>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</si>
  <si>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</si>
  <si>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</si>
  <si>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</si>
  <si>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</si>
  <si>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</si>
  <si>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</si>
  <si>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</si>
  <si>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</si>
  <si>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</si>
  <si>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</si>
  <si>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</si>
  <si>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</si>
  <si>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</si>
  <si>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</si>
  <si>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</si>
  <si>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</si>
  <si>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</si>
  <si>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</si>
  <si>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</si>
  <si>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</si>
  <si>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</si>
  <si>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</si>
  <si>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</si>
  <si>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</si>
  <si>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</si>
  <si>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</si>
  <si>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</si>
  <si>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</si>
  <si>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</si>
  <si>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</si>
  <si>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</si>
  <si>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</si>
  <si>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</si>
  <si>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</si>
  <si>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</si>
  <si>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</si>
  <si>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</si>
  <si>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</si>
  <si>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</si>
  <si>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</si>
  <si>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</si>
  <si>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</si>
  <si>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</si>
  <si>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</si>
  <si>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</si>
  <si>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</si>
  <si>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</si>
  <si>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</si>
  <si>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</si>
  <si>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</si>
  <si>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</si>
  <si>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</si>
  <si>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</si>
  <si>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</si>
  <si>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</si>
  <si>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</si>
  <si>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</si>
  <si>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</si>
  <si>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</si>
  <si>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</si>
  <si>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</si>
  <si>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</si>
  <si>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</si>
  <si>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</si>
  <si>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</si>
  <si>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</si>
  <si>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</si>
  <si>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</si>
  <si>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</si>
  <si>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</si>
  <si>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</si>
  <si>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</si>
  <si>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</si>
  <si>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</si>
  <si>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</si>
  <si>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</si>
  <si>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</si>
  <si>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</si>
  <si>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</si>
  <si>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</si>
  <si>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</si>
  <si>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</si>
  <si>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</si>
  <si>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</si>
  <si>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</si>
  <si>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</si>
  <si>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</si>
  <si>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</si>
  <si>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</si>
  <si>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</si>
  <si>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</si>
  <si>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</si>
  <si>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</si>
  <si>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</si>
  <si>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</si>
  <si>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</si>
  <si>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</si>
  <si>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</si>
  <si>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</si>
  <si>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</si>
  <si>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</si>
  <si>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</si>
  <si>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</si>
  <si>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</si>
  <si>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</si>
  <si>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</si>
  <si>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</si>
  <si>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</si>
  <si>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</si>
  <si>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</si>
  <si>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</si>
  <si>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</si>
  <si>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</si>
  <si>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</si>
  <si>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</si>
  <si>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</si>
  <si>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</si>
  <si>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</si>
  <si>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</si>
  <si>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</si>
  <si>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</si>
  <si>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</si>
  <si>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</si>
  <si>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</si>
  <si>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</si>
  <si>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</si>
  <si>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</si>
  <si>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</si>
  <si>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</si>
  <si>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</si>
  <si>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</si>
  <si>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</si>
  <si>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</si>
  <si>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</si>
  <si>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</si>
  <si>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</si>
  <si>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</si>
  <si>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</si>
  <si>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</si>
  <si>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</si>
  <si>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</si>
  <si>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</si>
  <si>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</si>
  <si>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</si>
  <si>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</si>
  <si>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</si>
  <si>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</si>
  <si>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</si>
  <si>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</si>
  <si>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</si>
  <si>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</si>
  <si>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</si>
  <si>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</si>
  <si>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</si>
  <si>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</si>
  <si>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</si>
  <si>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</si>
  <si>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</si>
  <si>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</si>
  <si>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</si>
  <si>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</si>
  <si>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</si>
  <si>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</si>
  <si>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</si>
  <si>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</si>
  <si>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</si>
  <si>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</si>
  <si>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</si>
  <si>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</si>
  <si>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</si>
  <si>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</si>
  <si>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</si>
  <si>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</si>
  <si>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</si>
  <si>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</si>
  <si>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</si>
  <si>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</si>
  <si>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</si>
  <si>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</si>
  <si>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</si>
  <si>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</si>
  <si>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</si>
  <si>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</si>
  <si>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</si>
  <si>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</si>
  <si>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</si>
  <si>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</si>
  <si>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</si>
  <si>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</si>
  <si>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</si>
  <si>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</si>
  <si>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</si>
  <si>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</si>
  <si>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</si>
  <si>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</si>
  <si>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</si>
  <si>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</si>
  <si>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</si>
  <si>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</si>
  <si>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</si>
  <si>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</si>
  <si>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</si>
  <si>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</si>
  <si>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</si>
  <si>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</si>
  <si>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</si>
  <si>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</si>
  <si>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</si>
  <si>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</si>
  <si>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</si>
  <si>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</si>
  <si>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</si>
  <si>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</si>
  <si>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</si>
  <si>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</si>
  <si>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</si>
  <si>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</si>
  <si>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</si>
  <si>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</si>
  <si>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</si>
  <si>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</si>
  <si>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</si>
  <si>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</si>
  <si>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</si>
  <si>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</si>
  <si>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</si>
  <si>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</si>
  <si>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</si>
  <si>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</si>
  <si>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</si>
  <si>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</si>
  <si>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</si>
  <si>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</si>
  <si>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</si>
  <si>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</si>
  <si>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</si>
  <si>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</si>
  <si>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</si>
  <si>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</si>
  <si>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</si>
  <si>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</si>
  <si>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</si>
  <si>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</si>
  <si>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</si>
  <si>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</si>
  <si>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</si>
  <si>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</si>
  <si>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</si>
  <si>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</si>
  <si>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</si>
  <si>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</si>
  <si>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</si>
  <si>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</si>
  <si>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</si>
  <si>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</si>
  <si>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</si>
  <si>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</si>
  <si>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</si>
  <si>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</si>
  <si>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</si>
  <si>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</si>
  <si>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</si>
  <si>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</si>
  <si>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</si>
  <si>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</si>
  <si>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</si>
  <si>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</si>
  <si>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</si>
  <si>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</si>
  <si>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</si>
  <si>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</si>
  <si>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</si>
  <si>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</si>
  <si>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</si>
  <si>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</si>
  <si>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</si>
  <si>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</si>
  <si>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</si>
  <si>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</si>
  <si>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</si>
  <si>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</si>
  <si>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</si>
  <si>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</si>
  <si>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</si>
  <si>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</si>
  <si>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</si>
  <si>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</si>
  <si>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</si>
  <si>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</si>
  <si>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</si>
  <si>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</si>
  <si>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</si>
  <si>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</si>
  <si>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</si>
  <si>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</si>
  <si>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</si>
  <si>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</si>
  <si>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</si>
  <si>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</si>
  <si>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</si>
  <si>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</si>
  <si>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</si>
  <si>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</si>
  <si>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</si>
  <si>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</si>
  <si>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</si>
  <si>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</si>
  <si>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</si>
  <si>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</si>
  <si>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</si>
  <si>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</si>
  <si>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</si>
  <si>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</si>
  <si>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</si>
  <si>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</si>
  <si>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</si>
  <si>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</si>
  <si>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</si>
  <si>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</si>
  <si>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</si>
  <si>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</si>
  <si>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</si>
  <si>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</si>
  <si>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</si>
  <si>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</si>
  <si>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</si>
  <si>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</si>
  <si>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</si>
  <si>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</si>
  <si>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</si>
  <si>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</si>
  <si>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</si>
  <si>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</si>
  <si>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</si>
  <si>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</si>
  <si>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</si>
  <si>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</si>
  <si>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</si>
  <si>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</si>
  <si>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</si>
  <si>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</si>
  <si>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</si>
  <si>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</si>
  <si>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</si>
  <si>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</si>
  <si>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</si>
  <si>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</si>
  <si>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</si>
  <si>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</si>
  <si>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</si>
  <si>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</si>
  <si>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</si>
  <si>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</si>
  <si>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</si>
  <si>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</si>
  <si>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</si>
  <si>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</si>
  <si>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</si>
  <si>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</si>
  <si>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</si>
  <si>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</si>
  <si>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</si>
  <si>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</si>
  <si>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</si>
  <si>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</si>
  <si>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</si>
  <si>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</si>
  <si>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</si>
  <si>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</si>
  <si>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</si>
  <si>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</si>
  <si>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</si>
  <si>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</si>
  <si>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</si>
  <si>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</si>
  <si>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</si>
  <si>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</si>
  <si>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</si>
  <si>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</si>
  <si>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</si>
  <si>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</si>
  <si>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</si>
  <si>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</si>
  <si>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</si>
  <si>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</si>
  <si>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</si>
  <si>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</si>
  <si>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</si>
  <si>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</si>
  <si>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</si>
  <si>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</si>
  <si>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</si>
  <si>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</si>
  <si>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</si>
  <si>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</si>
  <si>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</si>
  <si>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</si>
  <si>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</si>
  <si>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</si>
  <si>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</si>
  <si>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</si>
  <si>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</si>
  <si>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</si>
  <si>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</si>
  <si>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</si>
  <si>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</si>
  <si>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</si>
  <si>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</si>
  <si>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</si>
  <si>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</si>
  <si>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</si>
  <si>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</si>
  <si>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</si>
  <si>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</si>
  <si>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</si>
  <si>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</si>
  <si>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</si>
  <si>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</si>
  <si>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</si>
  <si>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</si>
  <si>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</si>
  <si>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</si>
  <si>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</si>
  <si>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</si>
  <si>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</si>
  <si>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</si>
  <si>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</si>
  <si>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</si>
  <si>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</si>
  <si>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</si>
  <si>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</si>
  <si>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</si>
  <si>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</si>
  <si>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</si>
  <si>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</si>
  <si>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</si>
  <si>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</si>
  <si>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</si>
  <si>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</si>
  <si>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</si>
  <si>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</si>
  <si>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</si>
  <si>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</si>
  <si>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</si>
  <si>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</si>
  <si>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</si>
  <si>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</si>
  <si>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</si>
  <si>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</si>
  <si>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</si>
  <si>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</si>
  <si>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</si>
  <si>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</si>
  <si>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</si>
  <si>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</si>
  <si>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</si>
  <si>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</si>
  <si>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</si>
  <si>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</si>
  <si>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</si>
  <si>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</si>
  <si>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</si>
  <si>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</si>
  <si>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</si>
  <si>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</si>
  <si>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</si>
  <si>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</si>
  <si>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</si>
  <si>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</si>
  <si>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</si>
  <si>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</si>
  <si>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</si>
  <si>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</si>
  <si>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</si>
  <si>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</si>
  <si>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</si>
  <si>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</si>
  <si>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</si>
  <si>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</si>
  <si>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</si>
  <si>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</si>
  <si>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</si>
  <si>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</si>
  <si>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</si>
  <si>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</si>
  <si>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</si>
  <si>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</si>
  <si>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</si>
  <si>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</si>
  <si>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</si>
  <si>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</si>
  <si>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</si>
  <si>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</si>
  <si>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</si>
  <si>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</si>
  <si>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</si>
  <si>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</si>
  <si>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</si>
  <si>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</si>
  <si>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</si>
  <si>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</si>
  <si>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</si>
  <si>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</si>
  <si>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</si>
  <si>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</si>
  <si>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</si>
  <si>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</si>
  <si>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</si>
  <si>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</si>
  <si>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</si>
  <si>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</si>
  <si>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</si>
  <si>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</si>
  <si>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</si>
  <si>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</si>
  <si>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</si>
  <si>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</si>
  <si>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</si>
  <si>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</si>
  <si>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</si>
  <si>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</si>
  <si>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</si>
  <si>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</si>
  <si>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</si>
  <si>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</si>
  <si>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</si>
  <si>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</si>
  <si>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</si>
  <si>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</si>
  <si>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</si>
  <si>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</si>
  <si>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</si>
  <si>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</si>
  <si>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</si>
  <si>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</si>
  <si>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</si>
  <si>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</si>
  <si>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</si>
  <si>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</si>
  <si>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</si>
  <si>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</si>
  <si>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</si>
  <si>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</si>
  <si>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</si>
  <si>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</si>
  <si>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</si>
  <si>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</si>
  <si>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</si>
  <si>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</si>
  <si>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</si>
  <si>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</si>
  <si>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</si>
  <si>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</si>
  <si>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</si>
  <si>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</si>
  <si>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</si>
  <si>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</si>
  <si>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</si>
  <si>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</si>
  <si>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</si>
  <si>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</si>
  <si>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</si>
  <si>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</si>
  <si>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</si>
  <si>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</si>
  <si>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</si>
  <si>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</si>
  <si>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</si>
  <si>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</si>
  <si>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</si>
  <si>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</si>
  <si>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</si>
  <si>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</si>
  <si>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</si>
  <si>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</si>
  <si>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</si>
  <si>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</si>
  <si>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</si>
  <si>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</si>
  <si>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</si>
  <si>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</si>
  <si>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</si>
  <si>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</si>
  <si>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</si>
  <si>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</si>
  <si>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</si>
  <si>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</si>
  <si>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</si>
  <si>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</si>
  <si>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</si>
  <si>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</si>
  <si>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</si>
  <si>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</si>
  <si>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</si>
  <si>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</si>
  <si>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</si>
  <si>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</si>
  <si>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</si>
  <si>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</si>
  <si>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</si>
  <si>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</si>
  <si>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</si>
  <si>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</si>
  <si>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</si>
  <si>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</si>
  <si>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</si>
  <si>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</si>
  <si>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</si>
  <si>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</si>
  <si>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</si>
  <si>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</si>
  <si>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</si>
  <si>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</si>
  <si>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</si>
  <si>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</si>
  <si>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</si>
  <si>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</si>
  <si>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</si>
  <si>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</si>
  <si>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</si>
  <si>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</si>
  <si>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</si>
  <si>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</si>
  <si>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</si>
  <si>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</si>
  <si>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</si>
  <si>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</si>
  <si>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</si>
  <si>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</si>
  <si>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</si>
  <si>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</si>
  <si>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</si>
  <si>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</si>
  <si>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</si>
  <si>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</si>
  <si>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</si>
  <si>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</si>
  <si>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</si>
  <si>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</si>
  <si>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</si>
  <si>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</si>
  <si>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</si>
  <si>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</si>
  <si>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</si>
  <si>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</si>
  <si>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</si>
  <si>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</si>
  <si>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</si>
  <si>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</si>
  <si>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</si>
  <si>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</si>
  <si>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</si>
  <si>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</si>
  <si>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</si>
  <si>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</si>
  <si>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</si>
  <si>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</si>
  <si>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</si>
  <si>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</si>
  <si>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</si>
  <si>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</si>
  <si>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</si>
  <si>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</si>
  <si>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</si>
  <si>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</si>
  <si>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</si>
  <si>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</si>
  <si>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</si>
  <si>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</si>
  <si>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</si>
  <si>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</si>
  <si>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</si>
  <si>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</si>
  <si>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</si>
  <si>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</si>
  <si>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</si>
  <si>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</si>
  <si>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</si>
  <si>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</si>
  <si>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</si>
  <si>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</si>
  <si>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</si>
  <si>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</si>
  <si>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</si>
  <si>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</si>
  <si>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</si>
  <si>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</si>
  <si>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</si>
  <si>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</si>
  <si>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</si>
  <si>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</si>
  <si>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</si>
  <si>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</si>
  <si>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</si>
  <si>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</si>
  <si>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</si>
  <si>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</si>
  <si>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</si>
  <si>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</si>
  <si>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</si>
  <si>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</si>
  <si>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</si>
  <si>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</si>
  <si>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</si>
  <si>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</si>
  <si>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</si>
  <si>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</si>
  <si>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</si>
  <si>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</si>
  <si>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</si>
  <si>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</si>
  <si>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</si>
  <si>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</si>
  <si>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</si>
  <si>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</si>
  <si>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</si>
  <si>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</si>
  <si>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</si>
  <si>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</si>
  <si>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</si>
  <si>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</si>
  <si>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</si>
  <si>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</si>
  <si>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</si>
  <si>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</si>
  <si>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</si>
  <si>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</si>
  <si>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</si>
  <si>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</si>
  <si>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</si>
  <si>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</si>
  <si>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</si>
  <si>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</si>
  <si>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</si>
  <si>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</si>
  <si>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</si>
  <si>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</si>
  <si>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</si>
  <si>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</si>
  <si>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</si>
  <si>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</si>
  <si>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</si>
  <si>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</si>
  <si>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</si>
  <si>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</si>
  <si>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</si>
  <si>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</si>
  <si>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</si>
  <si>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</si>
  <si>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</si>
  <si>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</si>
  <si>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</si>
  <si>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</si>
  <si>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</si>
  <si>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</si>
  <si>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</si>
  <si>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</si>
  <si>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</si>
  <si>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</si>
  <si>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</si>
  <si>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</si>
  <si>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</si>
  <si>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</si>
  <si>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</si>
  <si>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</si>
  <si>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</si>
  <si>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</si>
  <si>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</si>
  <si>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</si>
  <si>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</si>
  <si>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</si>
  <si>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</si>
  <si>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</si>
  <si>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</si>
  <si>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</si>
  <si>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</si>
  <si>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</si>
  <si>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</si>
  <si>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</si>
  <si>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</si>
  <si>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</si>
  <si>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</si>
  <si>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</si>
  <si>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</si>
  <si>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</si>
  <si>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</si>
  <si>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</si>
  <si>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</si>
  <si>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</si>
  <si>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</si>
  <si>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</si>
  <si>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</si>
  <si>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</si>
  <si>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</si>
  <si>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</si>
  <si>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</si>
  <si>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</si>
  <si>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</si>
  <si>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</si>
  <si>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</si>
  <si>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</si>
  <si>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</si>
  <si>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</si>
  <si>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</si>
  <si>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</si>
  <si>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</si>
  <si>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</si>
  <si>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</si>
  <si>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</si>
  <si>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</si>
  <si>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</si>
  <si>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</si>
  <si>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</si>
  <si>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</si>
  <si>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</si>
  <si>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</si>
  <si>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</si>
  <si>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</si>
  <si>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</si>
  <si>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</si>
  <si>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</si>
  <si>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</si>
  <si>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</si>
  <si>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</si>
  <si>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</si>
  <si>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</si>
  <si>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</si>
  <si>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</si>
  <si>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</si>
  <si>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</si>
  <si>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</si>
  <si>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</si>
  <si>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</si>
  <si>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</si>
  <si>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</si>
  <si>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</si>
  <si>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</si>
  <si>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</si>
  <si>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</si>
  <si>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</si>
  <si>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</si>
  <si>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</si>
  <si>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</si>
  <si>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</si>
  <si>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</si>
  <si>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</si>
  <si>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</si>
  <si>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</si>
  <si>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</si>
  <si>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</si>
  <si>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</si>
  <si>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</si>
  <si>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</si>
  <si>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</si>
  <si>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</si>
  <si>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</si>
  <si>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</si>
  <si>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</si>
  <si>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</si>
  <si>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</si>
  <si>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</si>
  <si>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</si>
  <si>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</si>
  <si>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</si>
  <si>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</si>
  <si>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</si>
  <si>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</si>
  <si>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</si>
  <si>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</si>
  <si>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</si>
  <si>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</si>
  <si>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</si>
  <si>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</si>
  <si>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</si>
  <si>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</si>
  <si>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</si>
  <si>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</si>
  <si>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</si>
  <si>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</si>
  <si>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</si>
  <si>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</si>
  <si>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</si>
  <si>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</si>
  <si>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</si>
  <si>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</si>
  <si>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</si>
  <si>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</si>
  <si>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</si>
  <si>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</si>
  <si>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</si>
  <si>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</si>
  <si>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</si>
  <si>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</si>
  <si>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</si>
  <si>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</si>
  <si>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</si>
  <si>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</si>
  <si>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</si>
  <si>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</si>
  <si>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</si>
  <si>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</si>
  <si>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</si>
  <si>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</si>
  <si>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</si>
  <si>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</si>
  <si>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</si>
  <si>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</si>
  <si>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</si>
  <si>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</si>
  <si>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</si>
  <si>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</si>
  <si>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</si>
  <si>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</si>
  <si>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</si>
  <si>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</si>
  <si>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</si>
  <si>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</si>
  <si>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</si>
  <si>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</si>
  <si>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</si>
  <si>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</si>
  <si>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</si>
  <si>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</si>
  <si>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</si>
  <si>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</si>
  <si>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</si>
  <si>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</si>
  <si>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</si>
  <si>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</si>
  <si>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</si>
  <si>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</si>
  <si>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</si>
  <si>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</si>
  <si>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</si>
  <si>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</si>
  <si>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</si>
  <si>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</si>
  <si>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</si>
  <si>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</si>
  <si>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</si>
  <si>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</si>
  <si>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</si>
  <si>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</si>
  <si>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</si>
  <si>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</si>
  <si>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</si>
  <si>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</si>
  <si>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</si>
  <si>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</si>
  <si>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</si>
  <si>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</si>
  <si>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</si>
  <si>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</si>
  <si>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</si>
  <si>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</si>
  <si>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</si>
  <si>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</si>
  <si>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</si>
  <si>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</si>
  <si>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</si>
  <si>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</si>
  <si>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</si>
  <si>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</si>
  <si>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</si>
  <si>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</si>
  <si>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</si>
  <si>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</si>
  <si>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</si>
  <si>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</si>
  <si>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</si>
  <si>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</si>
  <si>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</si>
  <si>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</si>
  <si>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</si>
  <si>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</si>
  <si>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</si>
  <si>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</si>
  <si>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</si>
  <si>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</si>
  <si>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</si>
  <si>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</si>
  <si>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</si>
  <si>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</si>
  <si>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</si>
  <si>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</si>
  <si>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</si>
  <si>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</si>
  <si>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</si>
  <si>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</si>
  <si>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</si>
  <si>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</si>
  <si>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</si>
  <si>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</si>
  <si>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</si>
  <si>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</si>
  <si>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</si>
  <si>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</si>
  <si>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</si>
  <si>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</si>
  <si>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</si>
  <si>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</si>
  <si>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</si>
  <si>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</si>
  <si>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</si>
  <si>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</si>
  <si>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</si>
  <si>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</si>
  <si>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</si>
  <si>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</si>
  <si>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</si>
  <si>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</si>
  <si>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</si>
  <si>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</si>
  <si>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</si>
  <si>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</si>
  <si>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</si>
  <si>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</si>
  <si>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</si>
  <si>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</si>
  <si>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</si>
  <si>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</si>
  <si>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</si>
  <si>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</si>
  <si>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</si>
  <si>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</si>
  <si>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</si>
  <si>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</si>
  <si>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</si>
  <si>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</si>
  <si>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</si>
  <si>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</si>
  <si>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</si>
  <si>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</si>
  <si>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</si>
  <si>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</si>
  <si>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</si>
  <si>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</si>
  <si>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</si>
  <si>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</si>
  <si>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</si>
  <si>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</si>
  <si>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</si>
  <si>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</si>
  <si>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</si>
  <si>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</si>
  <si>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</si>
  <si>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</si>
  <si>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</si>
  <si>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</si>
  <si>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</si>
  <si>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</si>
  <si>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</si>
  <si>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</si>
  <si>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</si>
  <si>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</si>
  <si>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</si>
  <si>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</si>
  <si>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</si>
  <si>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</si>
  <si>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</si>
  <si>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</si>
  <si>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</si>
  <si>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</si>
  <si>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</si>
  <si>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</si>
  <si>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</si>
  <si>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</si>
  <si>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</si>
  <si>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</si>
  <si>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</si>
  <si>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</si>
  <si>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</si>
  <si>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</si>
  <si>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</si>
  <si>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</si>
  <si>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</si>
  <si>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</si>
  <si>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</si>
  <si>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</si>
  <si>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</si>
  <si>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</si>
  <si>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</si>
  <si>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</si>
  <si>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</si>
  <si>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</si>
  <si>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</si>
  <si>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</si>
  <si>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</si>
  <si>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</si>
  <si>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</si>
  <si>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</si>
  <si>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</si>
  <si>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</si>
  <si>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</si>
  <si>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</si>
  <si>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</si>
  <si>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</si>
  <si>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</si>
  <si>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</si>
  <si>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</si>
  <si>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</si>
  <si>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</si>
  <si>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</si>
  <si>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</si>
  <si>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</si>
  <si>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</si>
  <si>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</si>
  <si>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</si>
  <si>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</si>
  <si>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</si>
  <si>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</si>
  <si>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</si>
  <si>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</si>
  <si>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</si>
  <si>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</si>
  <si>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</si>
  <si>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</si>
  <si>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</si>
  <si>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</si>
  <si>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</si>
  <si>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</si>
  <si>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</si>
  <si>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</si>
  <si>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</si>
  <si>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</si>
  <si>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</si>
  <si>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</si>
  <si>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</si>
  <si>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</si>
  <si>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</si>
  <si>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</si>
  <si>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</si>
  <si>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</si>
  <si>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</si>
  <si>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</si>
  <si>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</si>
  <si>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</si>
  <si>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</si>
  <si>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</si>
  <si>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</si>
  <si>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</si>
  <si>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</si>
  <si>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</si>
  <si>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</si>
  <si>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</si>
  <si>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</si>
  <si>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</si>
  <si>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</si>
  <si>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</si>
  <si>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</si>
  <si>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</si>
  <si>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</si>
  <si>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</si>
  <si>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</si>
  <si>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</si>
  <si>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</si>
  <si>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</si>
  <si>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</si>
  <si>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</si>
  <si>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</si>
  <si>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</si>
  <si>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</si>
  <si>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</si>
  <si>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</si>
  <si>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</si>
  <si>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</si>
  <si>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</si>
  <si>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</si>
  <si>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</si>
  <si>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</si>
  <si>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</si>
  <si>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</si>
  <si>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</si>
  <si>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</si>
  <si>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</si>
  <si>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</si>
  <si>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</si>
  <si>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</si>
  <si>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</si>
  <si>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</si>
  <si>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</si>
  <si>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</si>
  <si>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</si>
  <si>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</si>
  <si>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</si>
  <si>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</si>
  <si>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</si>
  <si>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</si>
  <si>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</si>
  <si>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</si>
  <si>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</si>
  <si>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</si>
  <si>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</si>
  <si>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</si>
  <si>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</si>
  <si>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</si>
  <si>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</si>
  <si>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</si>
  <si>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</si>
  <si>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</si>
  <si>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</si>
  <si>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</si>
  <si>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</si>
  <si>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</si>
  <si>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</si>
  <si>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</si>
  <si>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</si>
  <si>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</si>
  <si>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</si>
  <si>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</si>
  <si>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</si>
  <si>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</si>
  <si>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</si>
  <si>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</si>
  <si>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</si>
  <si>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</si>
  <si>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</si>
  <si>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</si>
  <si>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</si>
  <si>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</si>
  <si>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</si>
  <si>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</si>
  <si>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</si>
  <si>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</si>
  <si>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</si>
  <si>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</si>
  <si>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</si>
  <si>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</si>
  <si>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</si>
  <si>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</si>
  <si>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</si>
  <si>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</si>
  <si>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</si>
  <si>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</si>
  <si>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</si>
  <si>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</si>
  <si>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</si>
  <si>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</si>
  <si>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</si>
  <si>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</si>
  <si>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</si>
  <si>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</si>
  <si>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</si>
  <si>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</si>
  <si>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</si>
  <si>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</si>
  <si>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</si>
  <si>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</si>
  <si>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</si>
  <si>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</si>
  <si>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</si>
  <si>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</si>
  <si>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</si>
  <si>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</si>
  <si>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</si>
  <si>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</si>
  <si>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</si>
  <si>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</si>
  <si>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</si>
  <si>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</si>
  <si>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</si>
  <si>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</si>
  <si>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</si>
  <si>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</si>
  <si>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</si>
  <si>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</si>
  <si>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</si>
  <si>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</si>
  <si>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</si>
  <si>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</si>
  <si>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</si>
  <si>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</si>
  <si>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</si>
  <si>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</si>
  <si>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</si>
  <si>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</si>
  <si>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</si>
  <si>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</si>
  <si>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</si>
  <si>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</si>
  <si>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</si>
  <si>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</si>
  <si>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</si>
  <si>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</si>
  <si>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</si>
  <si>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</si>
  <si>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</si>
  <si>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</si>
  <si>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</si>
  <si>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</si>
  <si>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</si>
  <si>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</si>
  <si>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</si>
  <si>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</si>
  <si>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</si>
  <si>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</si>
  <si>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</si>
  <si>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</si>
  <si>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</si>
  <si>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</si>
  <si>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</si>
  <si>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</si>
  <si>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</si>
  <si>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</si>
  <si>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</si>
  <si>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</si>
  <si>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</si>
  <si>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</si>
  <si>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</si>
  <si>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</si>
  <si>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</si>
  <si>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</si>
  <si>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</si>
  <si>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</si>
  <si>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</si>
  <si>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</si>
  <si>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</si>
  <si>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</si>
  <si>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</si>
  <si>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</si>
  <si>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</si>
  <si>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</si>
  <si>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</si>
  <si>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</si>
  <si>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</si>
  <si>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</si>
  <si>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</si>
  <si>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</si>
  <si>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</si>
  <si>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</si>
  <si>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</si>
  <si>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</si>
  <si>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</si>
  <si>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</si>
  <si>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</si>
  <si>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</si>
  <si>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</si>
  <si>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</si>
  <si>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</si>
  <si>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</si>
  <si>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</si>
  <si>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</si>
  <si>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</si>
  <si>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</si>
  <si>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</si>
  <si>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</si>
  <si>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</si>
  <si>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</si>
  <si>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</si>
  <si>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</si>
  <si>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</si>
  <si>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</si>
  <si>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</si>
  <si>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</si>
  <si>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</si>
  <si>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</si>
  <si>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</si>
  <si>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</si>
  <si>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</si>
  <si>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</si>
  <si>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</si>
  <si>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</si>
  <si>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</si>
  <si>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</si>
  <si>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</si>
  <si>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</si>
  <si>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</si>
  <si>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</si>
  <si>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</si>
  <si>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</si>
  <si>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</si>
  <si>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</si>
  <si>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</si>
  <si>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</si>
  <si>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</si>
  <si>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</si>
  <si>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</si>
  <si>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</si>
  <si>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</si>
  <si>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</si>
  <si>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</si>
  <si>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</si>
  <si>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</si>
  <si>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</si>
  <si>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</si>
  <si>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</si>
  <si>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</si>
  <si>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</si>
  <si>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</si>
  <si>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</si>
  <si>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</si>
  <si>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</si>
  <si>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</si>
  <si>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</si>
  <si>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</si>
  <si>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</si>
  <si>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</si>
  <si>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</si>
  <si>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</si>
  <si>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</si>
  <si>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</si>
  <si>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</si>
  <si>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</si>
  <si>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</si>
  <si>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</si>
  <si>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</si>
  <si>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</si>
  <si>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</si>
  <si>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</si>
  <si>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</si>
  <si>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</si>
  <si>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</si>
  <si>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</si>
  <si>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</si>
  <si>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</si>
  <si>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</si>
  <si>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</si>
  <si>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</si>
  <si>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</si>
  <si>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</si>
  <si>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</si>
  <si>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</si>
  <si>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</si>
  <si>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</si>
  <si>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</si>
  <si>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</si>
  <si>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</si>
  <si>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</si>
  <si>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</si>
  <si>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</si>
  <si>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</si>
  <si>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</si>
  <si>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</si>
  <si>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</si>
  <si>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</si>
  <si>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</si>
  <si>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</si>
  <si>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</si>
  <si>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</si>
  <si>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</si>
  <si>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</si>
  <si>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</si>
  <si>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</si>
  <si>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</si>
  <si>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</si>
  <si>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</si>
  <si>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</si>
  <si>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</si>
  <si>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</si>
  <si>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</si>
  <si>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</si>
  <si>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</si>
  <si>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</si>
  <si>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</si>
  <si>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</si>
  <si>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</si>
  <si>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</si>
  <si>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</si>
  <si>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</si>
  <si>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</si>
  <si>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</si>
  <si>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</si>
  <si>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</si>
  <si>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</si>
  <si>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</si>
  <si>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</si>
  <si>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</si>
  <si>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</si>
  <si>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</si>
  <si>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</si>
  <si>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</si>
  <si>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</si>
  <si>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</si>
  <si>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</si>
  <si>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</si>
  <si>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</si>
  <si>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</si>
  <si>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</si>
  <si>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</si>
  <si>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</si>
  <si>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</si>
  <si>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</si>
  <si>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</si>
  <si>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</si>
  <si>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</si>
  <si>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</si>
  <si>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</si>
  <si>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</si>
  <si>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</si>
  <si>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</si>
  <si>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</si>
  <si>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</si>
  <si>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</si>
  <si>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</si>
  <si>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</si>
  <si>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</si>
  <si>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</si>
  <si>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</si>
  <si>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</si>
  <si>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</si>
  <si>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</si>
  <si>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</si>
  <si>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</si>
  <si>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</si>
  <si>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</si>
  <si>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</si>
  <si>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</si>
  <si>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</si>
  <si>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</si>
  <si>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</si>
  <si>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</si>
  <si>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</si>
  <si>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</si>
  <si>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</si>
  <si>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</si>
  <si>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</si>
  <si>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</si>
  <si>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</si>
  <si>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</si>
  <si>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</si>
  <si>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</si>
  <si>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</si>
  <si>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</si>
  <si>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</si>
  <si>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</si>
  <si>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</si>
  <si>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</si>
  <si>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</si>
  <si>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</si>
  <si>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</si>
  <si>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</si>
  <si>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</si>
  <si>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</si>
  <si>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</si>
  <si>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</si>
  <si>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</si>
  <si>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</si>
  <si>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</si>
  <si>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</si>
  <si>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</si>
  <si>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</si>
  <si>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</si>
  <si>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</si>
  <si>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</si>
  <si>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</si>
  <si>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</si>
  <si>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</si>
  <si>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</si>
  <si>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</si>
  <si>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</si>
  <si>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</si>
  <si>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</si>
  <si>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</si>
  <si>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</si>
  <si>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</si>
  <si>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</si>
  <si>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</si>
  <si>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</si>
  <si>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</si>
  <si>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</si>
  <si>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</si>
  <si>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</si>
  <si>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</si>
  <si>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</si>
  <si>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</si>
  <si>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</si>
  <si>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</si>
  <si>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</si>
  <si>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</si>
  <si>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</si>
  <si>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</si>
  <si>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</si>
  <si>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</si>
  <si>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</si>
  <si>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</si>
  <si>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</si>
  <si>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</si>
  <si>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</si>
  <si>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</si>
  <si>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</si>
  <si>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</si>
  <si>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</si>
  <si>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</si>
  <si>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</si>
  <si>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</si>
  <si>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</si>
  <si>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</si>
  <si>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</si>
  <si>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</si>
  <si>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</si>
  <si>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</si>
  <si>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</si>
  <si>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</si>
  <si>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</si>
  <si>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</si>
  <si>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</si>
  <si>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</si>
  <si>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</si>
  <si>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</si>
  <si>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</si>
  <si>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</si>
  <si>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</si>
  <si>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</si>
  <si>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</si>
  <si>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</si>
  <si>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</si>
  <si>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</si>
  <si>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</si>
  <si>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</si>
  <si>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</si>
  <si>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</si>
  <si>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</si>
  <si>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</si>
  <si>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</si>
  <si>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</si>
  <si>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</si>
  <si>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</si>
  <si>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</si>
  <si>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</si>
  <si>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</si>
  <si>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</si>
  <si>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</si>
  <si>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</si>
  <si>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</si>
  <si>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</si>
  <si>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</si>
  <si>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</si>
  <si>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</si>
  <si>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</si>
  <si>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</si>
  <si>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</si>
  <si>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</si>
  <si>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</si>
  <si>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</si>
  <si>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</si>
  <si>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</si>
  <si>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</si>
  <si>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</si>
  <si>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</si>
  <si>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</si>
  <si>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</si>
  <si>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</si>
  <si>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</si>
  <si>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</si>
  <si>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</si>
  <si>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</si>
  <si>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</si>
  <si>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</si>
  <si>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</si>
  <si>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</si>
  <si>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</si>
  <si>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</si>
  <si>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</si>
  <si>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</si>
  <si>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</si>
  <si>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</si>
  <si>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</si>
  <si>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</si>
  <si>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</si>
  <si>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</si>
  <si>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</si>
  <si>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</si>
  <si>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</si>
  <si>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</si>
  <si>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</si>
  <si>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</si>
  <si>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</si>
  <si>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</si>
  <si>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</si>
  <si>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</si>
  <si>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</si>
  <si>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</si>
  <si>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</si>
  <si>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</si>
  <si>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</si>
  <si>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</si>
  <si>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</si>
  <si>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</si>
  <si>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</si>
  <si>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</si>
  <si>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</si>
  <si>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</si>
  <si>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</si>
  <si>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</si>
  <si>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</si>
  <si>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</si>
  <si>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</si>
  <si>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</si>
  <si>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</si>
  <si>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</si>
  <si>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</si>
  <si>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</si>
  <si>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</si>
  <si>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</si>
  <si>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</si>
  <si>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</si>
  <si>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</si>
  <si>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</si>
  <si>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</si>
  <si>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</si>
  <si>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</si>
  <si>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</si>
  <si>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</si>
  <si>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</si>
  <si>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</si>
  <si>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</si>
  <si>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</si>
  <si>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</si>
  <si>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</si>
  <si>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</si>
  <si>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</si>
  <si>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</si>
  <si>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</si>
  <si>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</si>
  <si>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</si>
  <si>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</si>
  <si>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</si>
  <si>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</si>
  <si>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</si>
  <si>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</si>
  <si>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</si>
  <si>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</si>
  <si>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</si>
  <si>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</si>
  <si>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</si>
  <si>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</si>
  <si>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</si>
  <si>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</si>
  <si>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</si>
  <si>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</si>
  <si>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</si>
  <si>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</si>
  <si>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</si>
  <si>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</si>
  <si>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</si>
  <si>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</si>
  <si>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</si>
  <si>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</si>
  <si>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</si>
  <si>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</si>
  <si>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</si>
  <si>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</si>
  <si>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</si>
  <si>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</si>
  <si>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</si>
  <si>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</si>
  <si>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</si>
  <si>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</si>
  <si>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</si>
  <si>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</si>
  <si>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</si>
  <si>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</si>
  <si>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</si>
  <si>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</si>
  <si>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</si>
  <si>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</si>
  <si>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</si>
  <si>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</si>
  <si>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</si>
  <si>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</si>
  <si>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</si>
  <si>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</si>
  <si>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</si>
  <si>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</si>
  <si>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</si>
  <si>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</si>
  <si>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</si>
  <si>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</si>
  <si>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</si>
  <si>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</si>
  <si>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</si>
  <si>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</si>
  <si>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</si>
  <si>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</si>
  <si>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</si>
  <si>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</si>
  <si>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</si>
  <si>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</si>
  <si>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</si>
  <si>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</si>
  <si>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</si>
  <si>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</si>
  <si>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</si>
  <si>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</si>
  <si>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</si>
  <si>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</si>
  <si>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</si>
  <si>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</si>
  <si>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</si>
  <si>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</si>
  <si>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</si>
  <si>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</si>
  <si>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</si>
  <si>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</si>
  <si>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</si>
  <si>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</si>
  <si>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</si>
  <si>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</si>
  <si>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</si>
  <si>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</si>
  <si>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</si>
  <si>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</si>
  <si>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</si>
  <si>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</si>
  <si>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</si>
  <si>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</si>
  <si>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</si>
  <si>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</si>
  <si>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</si>
  <si>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</si>
  <si>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</si>
  <si>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</si>
  <si>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</si>
  <si>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</si>
  <si>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</si>
  <si>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</si>
  <si>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</si>
  <si>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</si>
  <si>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</si>
  <si>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</si>
  <si>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</si>
  <si>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</si>
  <si>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</si>
  <si>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</si>
  <si>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</si>
  <si>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</si>
  <si>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</si>
  <si>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</si>
  <si>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</si>
  <si>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</si>
  <si>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</si>
  <si>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</si>
  <si>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</si>
  <si>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</si>
  <si>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</si>
  <si>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</si>
  <si>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</si>
  <si>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</si>
  <si>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</si>
  <si>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</si>
  <si>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</si>
  <si>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</si>
  <si>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</si>
  <si>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</si>
  <si>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</si>
  <si>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</si>
  <si>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</si>
  <si>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</si>
  <si>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</si>
  <si>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</si>
  <si>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</si>
  <si>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</si>
  <si>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</si>
  <si>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</si>
  <si>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</si>
  <si>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</si>
  <si>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</si>
  <si>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</si>
  <si>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</si>
  <si>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</si>
  <si>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</si>
  <si>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</si>
  <si>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</si>
  <si>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</si>
  <si>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</si>
  <si>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</si>
  <si>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</si>
  <si>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</si>
  <si>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</si>
  <si>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</si>
  <si>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</si>
  <si>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</si>
  <si>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</si>
  <si>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</si>
  <si>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</si>
  <si>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</si>
  <si>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</si>
  <si>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</si>
  <si>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</si>
  <si>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</si>
  <si>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</si>
  <si>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</si>
  <si>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</si>
  <si>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</si>
  <si>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</si>
  <si>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</si>
  <si>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</si>
  <si>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</si>
  <si>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</si>
  <si>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</si>
  <si>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</si>
  <si>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</si>
  <si>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</si>
  <si>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</si>
  <si>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</si>
  <si>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</si>
  <si>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</si>
  <si>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</si>
  <si>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</si>
  <si>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</si>
  <si>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</si>
  <si>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</si>
  <si>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</si>
  <si>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</si>
  <si>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</si>
  <si>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</si>
  <si>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</si>
  <si>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</si>
  <si>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</si>
  <si>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</si>
  <si>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</si>
  <si>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</si>
  <si>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</si>
  <si>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</si>
  <si>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</si>
  <si>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</si>
  <si>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</si>
  <si>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</si>
  <si>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</si>
  <si>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</si>
  <si>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</si>
  <si>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</si>
  <si>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</si>
  <si>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</si>
  <si>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</si>
  <si>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</si>
  <si>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</si>
  <si>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</si>
  <si>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</si>
  <si>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</si>
  <si>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</si>
  <si>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</si>
  <si>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</si>
  <si>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</si>
  <si>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</si>
  <si>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</si>
  <si>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</si>
  <si>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</si>
  <si>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</si>
  <si>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</si>
  <si>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</si>
  <si>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</si>
  <si>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</si>
  <si>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</si>
  <si>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</si>
  <si>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</si>
  <si>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</si>
  <si>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</si>
  <si>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</si>
  <si>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</si>
  <si>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</si>
  <si>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</si>
  <si>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</si>
  <si>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</si>
  <si>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</si>
  <si>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</si>
  <si>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</si>
  <si>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</si>
  <si>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</si>
  <si>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</si>
  <si>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</si>
  <si>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</si>
  <si>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</si>
  <si>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</si>
  <si>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</si>
  <si>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</si>
  <si>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</si>
  <si>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</si>
  <si>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</si>
  <si>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</si>
  <si>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</si>
  <si>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</si>
  <si>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</si>
  <si>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</si>
  <si>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</si>
  <si>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</si>
  <si>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</si>
  <si>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</si>
  <si>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</si>
  <si>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</si>
  <si>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</si>
  <si>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</si>
  <si>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</si>
  <si>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</si>
  <si>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</si>
  <si>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</si>
  <si>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</si>
  <si>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</si>
  <si>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</si>
  <si>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</si>
  <si>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</si>
  <si>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</si>
  <si>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</si>
  <si>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</si>
  <si>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</si>
  <si>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</si>
  <si>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</si>
  <si>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</si>
  <si>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</si>
  <si>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</si>
  <si>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</si>
  <si>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</si>
  <si>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</si>
  <si>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</si>
  <si>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</si>
  <si>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</si>
  <si>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</si>
  <si>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</si>
  <si>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</si>
  <si>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</si>
  <si>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</si>
  <si>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</si>
  <si>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</si>
  <si>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</si>
  <si>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</si>
  <si>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</si>
  <si>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</si>
  <si>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</si>
  <si>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</si>
  <si>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</si>
  <si>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</si>
  <si>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</si>
  <si>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</si>
  <si>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</si>
  <si>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</si>
  <si>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</si>
  <si>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</si>
  <si>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</si>
  <si>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</si>
  <si>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</si>
  <si>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</si>
  <si>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</si>
  <si>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</si>
  <si>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</si>
  <si>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</si>
  <si>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</si>
  <si>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</si>
  <si>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</si>
  <si>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</si>
  <si>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</si>
  <si>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</si>
  <si>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</si>
  <si>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</si>
  <si>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</si>
  <si>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</si>
  <si>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</si>
  <si>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</si>
  <si>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</si>
  <si>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</si>
  <si>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</si>
  <si>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</si>
  <si>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</si>
  <si>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</si>
  <si>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</si>
  <si>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</si>
  <si>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</si>
  <si>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</si>
  <si>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</si>
  <si>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</si>
  <si>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</si>
  <si>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</si>
  <si>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</si>
  <si>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</si>
  <si>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</si>
  <si>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</si>
  <si>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</si>
  <si>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</si>
  <si>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</si>
  <si>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</si>
  <si>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</si>
  <si>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</si>
  <si>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</si>
  <si>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</si>
  <si>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</si>
  <si>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</si>
  <si>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</si>
  <si>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</si>
  <si>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</si>
  <si>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</si>
  <si>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</si>
  <si>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</si>
  <si>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</si>
  <si>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</si>
  <si>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</si>
  <si>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</si>
  <si>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</si>
  <si>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</si>
  <si>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</si>
  <si>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</si>
  <si>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</si>
  <si>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</si>
  <si>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</si>
  <si>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</si>
  <si>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</si>
  <si>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</si>
  <si>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</si>
  <si>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</si>
  <si>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</si>
  <si>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</si>
  <si>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</si>
  <si>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</si>
  <si>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</si>
  <si>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</si>
  <si>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</si>
  <si>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</si>
  <si>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</si>
  <si>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</si>
  <si>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</si>
  <si>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</si>
  <si>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</si>
  <si>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</si>
  <si>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</si>
  <si>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</si>
  <si>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</si>
  <si>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</si>
  <si>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</si>
  <si>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</si>
  <si>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</si>
  <si>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</si>
  <si>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</si>
  <si>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</si>
  <si>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</si>
  <si>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</si>
  <si>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</si>
  <si>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</si>
  <si>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</si>
  <si>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</si>
  <si>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</si>
  <si>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</si>
  <si>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</si>
  <si>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</si>
  <si>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</si>
  <si>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</si>
  <si>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</si>
  <si>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</si>
  <si>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</si>
  <si>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</si>
  <si>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</si>
  <si>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</si>
  <si>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</si>
  <si>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</si>
  <si>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</si>
  <si>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</si>
  <si>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</si>
  <si>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</si>
  <si>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</si>
  <si>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</si>
  <si>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</si>
  <si>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</si>
  <si>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</si>
  <si>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</si>
  <si>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</si>
  <si>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</si>
  <si>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</si>
  <si>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</si>
  <si>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</si>
  <si>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</si>
  <si>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</si>
  <si>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</si>
  <si>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</si>
  <si>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</si>
  <si>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</si>
  <si>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</si>
  <si>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</si>
  <si>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</si>
  <si>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</si>
  <si>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</si>
  <si>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</si>
  <si>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</si>
  <si>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</si>
  <si>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</si>
  <si>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</si>
  <si>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</si>
  <si>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</si>
  <si>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</si>
  <si>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</si>
  <si>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</si>
  <si>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</si>
  <si>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</si>
  <si>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</si>
  <si>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</si>
  <si>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</si>
  <si>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</si>
  <si>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</si>
  <si>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</si>
  <si>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</si>
  <si>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</si>
  <si>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</si>
  <si>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</si>
  <si>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</si>
  <si>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</si>
  <si>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</si>
  <si>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</si>
  <si>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</si>
  <si>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</si>
  <si>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</si>
  <si>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</si>
  <si>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</si>
  <si>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</si>
  <si>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</si>
  <si>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</si>
  <si>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</si>
  <si>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</si>
  <si>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</si>
  <si>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</si>
  <si>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</si>
  <si>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</si>
  <si>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</si>
  <si>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</si>
  <si>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</si>
  <si>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</si>
  <si>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</si>
  <si>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</si>
  <si>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</si>
  <si>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</si>
  <si>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</si>
  <si>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</si>
  <si>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</si>
  <si>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</si>
  <si>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</si>
  <si>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</si>
  <si>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</si>
  <si>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</si>
  <si>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</si>
  <si>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</si>
  <si>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</si>
  <si>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</si>
  <si>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</si>
  <si>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</si>
  <si>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</si>
  <si>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</si>
  <si>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</si>
  <si>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</si>
  <si>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</si>
  <si>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</si>
  <si>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</si>
  <si>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</si>
  <si>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</si>
  <si>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</si>
  <si>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</si>
  <si>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</si>
  <si>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</si>
  <si>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</si>
  <si>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</si>
  <si>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</si>
  <si>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</si>
  <si>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</si>
  <si>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</si>
  <si>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</si>
  <si>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</si>
  <si>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</si>
  <si>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</si>
  <si>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</si>
  <si>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</si>
  <si>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</si>
  <si>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</si>
  <si>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</si>
  <si>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</si>
  <si>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</si>
  <si>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</si>
  <si>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</si>
  <si>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</si>
  <si>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</si>
  <si>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</si>
  <si>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</si>
  <si>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</si>
  <si>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</si>
  <si>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</si>
  <si>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</si>
  <si>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</si>
  <si>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</si>
  <si>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</si>
  <si>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</si>
  <si>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</si>
  <si>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</si>
  <si>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</si>
  <si>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</si>
  <si>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</si>
  <si>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</si>
  <si>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</si>
  <si>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</si>
  <si>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</si>
  <si>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</si>
  <si>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</si>
  <si>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</si>
  <si>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</si>
  <si>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</si>
  <si>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</si>
  <si>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</si>
  <si>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</si>
  <si>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</si>
  <si>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</si>
  <si>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</si>
  <si>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</si>
  <si>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</si>
  <si>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</si>
  <si>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</si>
  <si>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</si>
  <si>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</si>
  <si>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</si>
  <si>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</si>
  <si>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</si>
  <si>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</si>
  <si>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</si>
  <si>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</si>
  <si>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</si>
  <si>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</si>
  <si>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</si>
  <si>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</si>
  <si>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</si>
  <si>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</si>
  <si>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</si>
  <si>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</si>
  <si>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</si>
  <si>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</si>
  <si>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</si>
  <si>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</si>
  <si>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</si>
  <si>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</si>
  <si>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</si>
  <si>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</si>
  <si>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</si>
  <si>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</si>
  <si>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</si>
  <si>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</si>
  <si>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</si>
  <si>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</si>
  <si>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</si>
  <si>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</si>
  <si>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</si>
  <si>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</si>
  <si>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</si>
  <si>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</si>
  <si>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</si>
  <si>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</si>
  <si>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</si>
  <si>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</si>
  <si>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</si>
  <si>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</si>
  <si>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</si>
  <si>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</si>
  <si>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</si>
  <si>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</si>
  <si>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</si>
  <si>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</si>
  <si>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</si>
  <si>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</si>
  <si>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</si>
  <si>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</si>
  <si>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</si>
  <si>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</si>
  <si>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</si>
  <si>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</si>
  <si>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</si>
  <si>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</si>
  <si>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</si>
  <si>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</si>
  <si>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</si>
  <si>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</si>
  <si>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</si>
  <si>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</si>
  <si>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</si>
  <si>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</si>
  <si>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</si>
  <si>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</si>
  <si>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</si>
  <si>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</si>
  <si>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</si>
  <si>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</si>
  <si>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</si>
  <si>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</si>
  <si>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</si>
  <si>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</si>
  <si>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</si>
  <si>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</si>
  <si>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</si>
  <si>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</si>
  <si>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</si>
  <si>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</si>
  <si>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</si>
  <si>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</si>
  <si>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</si>
  <si>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</si>
  <si>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</si>
  <si>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</si>
  <si>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</si>
  <si>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</si>
  <si>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</si>
  <si>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</si>
  <si>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</si>
  <si>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</si>
  <si>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</si>
  <si>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</si>
  <si>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</si>
  <si>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</si>
  <si>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</si>
  <si>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</si>
  <si>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</si>
  <si>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</si>
  <si>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</si>
  <si>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</si>
  <si>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</si>
  <si>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</si>
  <si>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</si>
  <si>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</si>
  <si>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</si>
  <si>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</si>
  <si>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</si>
  <si>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</si>
  <si>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</si>
  <si>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</si>
  <si>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</si>
  <si>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</si>
  <si>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</si>
  <si>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</si>
  <si>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</si>
  <si>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</si>
  <si>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</si>
  <si>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</si>
  <si>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</si>
  <si>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</si>
  <si>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</si>
  <si>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</si>
  <si>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</si>
  <si>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</si>
  <si>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</si>
  <si>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</si>
  <si>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</si>
  <si>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</si>
  <si>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</si>
  <si>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</si>
  <si>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</si>
  <si>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</si>
  <si>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</si>
  <si>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</si>
  <si>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</si>
  <si>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</si>
  <si>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</si>
  <si>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</si>
  <si>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</si>
  <si>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</si>
  <si>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</si>
  <si>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</si>
  <si>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</si>
  <si>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</si>
  <si>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</si>
  <si>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</si>
  <si>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</si>
  <si>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</si>
  <si>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</si>
  <si>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</si>
  <si>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</si>
  <si>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</si>
  <si>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</si>
  <si>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</si>
  <si>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</si>
  <si>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</si>
  <si>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</si>
  <si>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</si>
  <si>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</si>
  <si>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</si>
  <si>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</si>
  <si>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</si>
  <si>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</si>
  <si>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</si>
  <si>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</si>
  <si>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</si>
  <si>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</si>
  <si>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</si>
  <si>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</si>
  <si>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</si>
  <si>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</si>
  <si>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</si>
  <si>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</si>
  <si>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</si>
  <si>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</si>
  <si>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</si>
  <si>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</si>
  <si>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</si>
  <si>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</si>
  <si>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</si>
  <si>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</si>
  <si>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</si>
  <si>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</si>
  <si>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</si>
  <si>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</si>
  <si>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</si>
  <si>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</si>
  <si>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</si>
  <si>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</si>
  <si>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</si>
  <si>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</si>
  <si>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</si>
  <si>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</si>
  <si>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</si>
  <si>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</si>
  <si>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</si>
  <si>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</si>
  <si>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</si>
  <si>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</si>
  <si>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</si>
  <si>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</si>
  <si>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</si>
  <si>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</si>
  <si>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</si>
  <si>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</si>
  <si>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</si>
  <si>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</si>
  <si>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</si>
  <si>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</si>
  <si>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</si>
  <si>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</si>
  <si>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</si>
  <si>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</si>
  <si>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</si>
  <si>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</si>
  <si>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</si>
  <si>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</si>
  <si>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</si>
  <si>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</si>
  <si>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</si>
  <si>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</si>
  <si>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</si>
  <si>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</si>
  <si>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</si>
  <si>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</si>
  <si>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</si>
  <si>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</si>
  <si>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</si>
  <si>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</si>
  <si>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</si>
  <si>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</si>
  <si>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</si>
  <si>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</si>
  <si>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</si>
  <si>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</si>
  <si>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</si>
  <si>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</si>
  <si>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</si>
  <si>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</si>
  <si>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</si>
  <si>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</si>
  <si>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</si>
  <si>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</si>
  <si>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</si>
  <si>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</si>
  <si>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</si>
  <si>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</si>
  <si>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</si>
  <si>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</si>
  <si>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</si>
  <si>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</si>
  <si>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</si>
  <si>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</si>
  <si>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</si>
  <si>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</si>
  <si>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</si>
  <si>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</si>
  <si>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</si>
  <si>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</si>
  <si>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</si>
  <si>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</si>
  <si>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</si>
  <si>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</si>
  <si>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</si>
  <si>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</si>
  <si>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</si>
  <si>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</si>
  <si>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</si>
  <si>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</si>
  <si>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</si>
  <si>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</si>
  <si>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</si>
  <si>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</si>
  <si>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</si>
  <si>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</si>
  <si>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</si>
  <si>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</si>
  <si>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</si>
  <si>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</si>
  <si>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</si>
  <si>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</si>
  <si>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</si>
  <si>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</si>
  <si>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</si>
  <si>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</si>
  <si>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</si>
  <si>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</si>
  <si>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</si>
  <si>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</si>
  <si>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</si>
  <si>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</si>
  <si>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</si>
  <si>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</si>
  <si>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</si>
  <si>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</si>
  <si>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</si>
  <si>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</si>
  <si>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</si>
  <si>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</si>
  <si>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</si>
  <si>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</si>
  <si>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</si>
  <si>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</si>
  <si>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</si>
  <si>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</si>
  <si>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</si>
  <si>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</si>
  <si>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</si>
  <si>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</si>
  <si>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</si>
  <si>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</si>
  <si>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</si>
  <si>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</si>
  <si>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</si>
  <si>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</si>
  <si>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</si>
  <si>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</si>
  <si>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</si>
  <si>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</si>
  <si>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</si>
  <si>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</si>
  <si>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</si>
  <si>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</si>
  <si>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</si>
  <si>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</si>
  <si>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</si>
  <si>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</si>
  <si>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</si>
  <si>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</si>
  <si>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</si>
  <si>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</si>
  <si>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</si>
  <si>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</si>
  <si>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</si>
  <si>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</si>
  <si>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</si>
  <si>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</si>
  <si>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</si>
  <si>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</si>
  <si>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</si>
  <si>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</si>
  <si>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</si>
  <si>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</si>
  <si>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</si>
  <si>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</si>
  <si>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</si>
  <si>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</si>
  <si>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</si>
  <si>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</si>
  <si>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</si>
  <si>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</si>
  <si>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</si>
  <si>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</si>
  <si>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</si>
  <si>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</si>
  <si>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</si>
  <si>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</si>
  <si>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</si>
  <si>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</si>
  <si>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</si>
  <si>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</si>
  <si>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</si>
  <si>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</si>
  <si>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</si>
  <si>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</si>
  <si>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</si>
  <si>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</si>
  <si>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</si>
  <si>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</si>
  <si>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</si>
  <si>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</si>
  <si>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</si>
  <si>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</si>
  <si>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</si>
  <si>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</si>
  <si>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</si>
  <si>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</si>
  <si>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</si>
  <si>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</si>
  <si>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</si>
  <si>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</si>
  <si>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</si>
  <si>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</si>
  <si>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</si>
  <si>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</si>
  <si>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</si>
  <si>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</si>
  <si>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</si>
  <si>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</si>
  <si>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</si>
  <si>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</si>
  <si>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</si>
  <si>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</si>
  <si>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</si>
  <si>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</si>
  <si>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</si>
  <si>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</si>
  <si>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</si>
  <si>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</si>
  <si>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</si>
  <si>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</si>
  <si>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</si>
  <si>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</si>
  <si>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</si>
  <si>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</si>
  <si>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</si>
  <si>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</si>
  <si>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</si>
  <si>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</si>
  <si>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</si>
  <si>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</si>
  <si>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</si>
  <si>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</si>
  <si>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</si>
  <si>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</si>
  <si>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</si>
  <si>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</si>
  <si>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</si>
  <si>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</si>
  <si>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</si>
  <si>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</si>
  <si>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</si>
  <si>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</si>
  <si>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</si>
  <si>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</si>
  <si>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</si>
  <si>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</si>
  <si>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</si>
  <si>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</si>
  <si>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</si>
  <si>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</si>
  <si>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</si>
  <si>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</si>
  <si>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</si>
  <si>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</si>
  <si>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</si>
  <si>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</si>
  <si>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</si>
  <si>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</si>
  <si>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</si>
  <si>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</si>
  <si>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</si>
  <si>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</si>
  <si>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</si>
  <si>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</si>
  <si>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</si>
  <si>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</si>
  <si>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</si>
  <si>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</si>
  <si>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</si>
  <si>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</si>
  <si>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</si>
  <si>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</si>
  <si>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</si>
  <si>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</si>
  <si>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</si>
  <si>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</si>
  <si>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</si>
  <si>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</si>
  <si>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</si>
  <si>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</si>
  <si>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</si>
  <si>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</si>
  <si>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</si>
  <si>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</si>
  <si>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</si>
  <si>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</si>
  <si>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</si>
  <si>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</si>
  <si>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</si>
  <si>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</si>
  <si>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</si>
  <si>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</si>
  <si>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</si>
  <si>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</si>
  <si>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</si>
  <si>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</si>
  <si>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</si>
  <si>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</si>
  <si>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</si>
  <si>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</si>
  <si>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</si>
  <si>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</si>
  <si>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</si>
  <si>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</si>
  <si>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</si>
  <si>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</si>
  <si>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</si>
  <si>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</si>
  <si>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</si>
  <si>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</si>
  <si>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</si>
  <si>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</si>
  <si>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</si>
  <si>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</si>
  <si>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</si>
  <si>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</si>
  <si>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</si>
  <si>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</si>
  <si>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</si>
  <si>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</si>
  <si>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</si>
  <si>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</si>
  <si>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</si>
  <si>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</si>
  <si>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</si>
  <si>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</si>
  <si>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</si>
  <si>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</si>
  <si>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</si>
  <si>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</si>
  <si>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</si>
  <si>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</si>
  <si>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</si>
  <si>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</si>
  <si>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</si>
  <si>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</si>
  <si>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</si>
  <si>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</si>
  <si>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</si>
  <si>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</si>
  <si>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</si>
  <si>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</si>
  <si>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</si>
  <si>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</si>
  <si>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</si>
  <si>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</si>
  <si>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</si>
  <si>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</si>
  <si>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</si>
  <si>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</si>
  <si>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</si>
  <si>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</si>
  <si>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</si>
  <si>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</si>
  <si>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</si>
  <si>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</si>
  <si>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</si>
  <si>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</si>
  <si>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</si>
  <si>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</si>
  <si>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</si>
  <si>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</si>
  <si>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</si>
  <si>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</si>
  <si>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</si>
  <si>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</si>
  <si>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</si>
  <si>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</si>
  <si>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</si>
  <si>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</si>
  <si>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</si>
  <si>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</si>
  <si>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</si>
  <si>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</si>
  <si>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</si>
  <si>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</si>
  <si>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</si>
  <si>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</si>
  <si>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</si>
  <si>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</si>
  <si>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</si>
  <si>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</si>
  <si>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</si>
  <si>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</si>
  <si>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</si>
  <si>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</si>
  <si>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</si>
  <si>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</si>
  <si>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</si>
  <si>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</si>
  <si>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</si>
  <si>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</si>
  <si>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</si>
  <si>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</si>
  <si>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</si>
  <si>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</si>
  <si>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</si>
  <si>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</si>
  <si>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</si>
  <si>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</si>
  <si>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</si>
  <si>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</si>
  <si>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</si>
  <si>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</si>
  <si>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</si>
  <si>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</si>
  <si>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</si>
  <si>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</si>
  <si>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</si>
  <si>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</si>
  <si>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</si>
  <si>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</si>
  <si>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</si>
  <si>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</si>
  <si>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</si>
  <si>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</si>
  <si>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</si>
  <si>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</si>
  <si>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</si>
  <si>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</si>
  <si>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</si>
  <si>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</si>
  <si>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</si>
  <si>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</si>
  <si>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</si>
  <si>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</si>
  <si>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</si>
  <si>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</si>
  <si>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</si>
  <si>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</si>
  <si>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</si>
  <si>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</si>
  <si>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</si>
  <si>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</si>
  <si>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</si>
  <si>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</si>
  <si>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</si>
  <si>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</si>
  <si>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</si>
  <si>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</si>
  <si>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</si>
  <si>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</si>
  <si>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</si>
  <si>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</si>
  <si>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</si>
  <si>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</si>
  <si>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</si>
  <si>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</si>
  <si>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</si>
  <si>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</si>
  <si>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</si>
  <si>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</si>
  <si>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</si>
  <si>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</si>
  <si>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</si>
  <si>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</si>
  <si>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</si>
  <si>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</si>
  <si>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</si>
  <si>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</si>
  <si>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</si>
  <si>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</si>
  <si>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</si>
  <si>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</si>
  <si>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</si>
  <si>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</si>
  <si>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</si>
  <si>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</si>
  <si>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</si>
  <si>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</si>
  <si>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</si>
  <si>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</si>
  <si>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</si>
  <si>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</si>
  <si>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</si>
  <si>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</si>
  <si>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</si>
  <si>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</si>
  <si>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</si>
  <si>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</si>
  <si>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</si>
  <si>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</si>
  <si>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</si>
  <si>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</si>
  <si>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</si>
  <si>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</si>
  <si>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</si>
  <si>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</si>
  <si>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</si>
  <si>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</si>
  <si>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</si>
  <si>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</si>
  <si>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</si>
  <si>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</si>
  <si>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</si>
  <si>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</si>
  <si>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</si>
  <si>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</si>
  <si>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</si>
  <si>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</si>
  <si>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</si>
  <si>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</si>
  <si>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</si>
  <si>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</si>
  <si>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</si>
  <si>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</si>
  <si>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</si>
  <si>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</si>
  <si>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</si>
  <si>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</si>
  <si>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</si>
  <si>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</si>
  <si>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</si>
  <si>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</si>
  <si>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</si>
  <si>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</si>
  <si>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</si>
  <si>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</si>
  <si>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</si>
  <si>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</si>
  <si>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</si>
  <si>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</si>
  <si>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</si>
  <si>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</si>
  <si>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</si>
  <si>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</si>
  <si>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</si>
  <si>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</si>
  <si>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</si>
  <si>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</si>
  <si>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</si>
  <si>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</si>
  <si>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</si>
  <si>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</si>
  <si>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</si>
  <si>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</si>
  <si>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</si>
  <si>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</si>
  <si>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</si>
  <si>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</si>
  <si>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</si>
  <si>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</si>
  <si>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</si>
  <si>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</si>
  <si>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</si>
  <si>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</si>
  <si>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</si>
  <si>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</si>
  <si>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</si>
  <si>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</si>
  <si>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</si>
  <si>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</si>
  <si>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</si>
  <si>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</si>
  <si>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</si>
  <si>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</si>
  <si>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</si>
  <si>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</si>
  <si>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</si>
  <si>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</si>
  <si>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</si>
  <si>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</si>
  <si>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</si>
  <si>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</si>
  <si>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</si>
  <si>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</si>
  <si>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</si>
  <si>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</si>
  <si>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</si>
  <si>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</si>
  <si>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</si>
  <si>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</si>
  <si>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</si>
  <si>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</si>
  <si>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</si>
  <si>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</si>
  <si>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</si>
  <si>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</si>
  <si>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</si>
  <si>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</si>
  <si>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</si>
  <si>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</si>
  <si>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</si>
  <si>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</si>
  <si>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</si>
  <si>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</si>
  <si>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</si>
  <si>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</si>
  <si>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</si>
  <si>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</si>
  <si>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</si>
  <si>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</si>
  <si>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</si>
  <si>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</si>
  <si>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</si>
  <si>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</si>
  <si>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</si>
  <si>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</si>
  <si>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</si>
  <si>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</si>
  <si>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</si>
  <si>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</si>
  <si>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</si>
  <si>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</si>
  <si>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</si>
  <si>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</si>
  <si>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</si>
  <si>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</si>
  <si>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</si>
  <si>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</si>
  <si>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</si>
  <si>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</si>
  <si>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</si>
  <si>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</si>
  <si>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</si>
  <si>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</si>
  <si>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</si>
  <si>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</si>
  <si>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</si>
  <si>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</si>
  <si>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</si>
  <si>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</si>
  <si>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</si>
  <si>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</si>
  <si>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</si>
  <si>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</si>
  <si>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</si>
  <si>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</si>
  <si>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</si>
  <si>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</si>
  <si>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</si>
  <si>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</si>
  <si>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</si>
  <si>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</si>
  <si>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</si>
  <si>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</si>
  <si>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</si>
  <si>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</si>
  <si>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</si>
  <si>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</si>
  <si>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</si>
  <si>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</si>
  <si>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</si>
  <si>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</si>
  <si>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</si>
  <si>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</si>
  <si>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</si>
  <si>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</si>
  <si>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</si>
  <si>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</si>
  <si>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</si>
  <si>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</si>
  <si>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</si>
  <si>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</si>
  <si>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</si>
  <si>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</si>
  <si>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</si>
  <si>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</si>
  <si>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</si>
  <si>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</si>
  <si>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</si>
  <si>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</si>
  <si>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</si>
  <si>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</si>
  <si>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</si>
  <si>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</si>
  <si>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</si>
  <si>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</si>
  <si>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</si>
  <si>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</si>
  <si>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</si>
  <si>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</si>
  <si>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</si>
  <si>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</si>
  <si>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</si>
  <si>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</si>
  <si>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</si>
  <si>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</si>
  <si>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</si>
  <si>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</si>
  <si>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</si>
  <si>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</si>
  <si>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</si>
  <si>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</si>
  <si>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</si>
  <si>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</si>
  <si>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</si>
  <si>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</si>
  <si>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</si>
  <si>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</si>
  <si>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</si>
  <si>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</si>
  <si>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</si>
  <si>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</si>
  <si>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</si>
  <si>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</si>
  <si>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</si>
  <si>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</si>
  <si>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</si>
  <si>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</si>
  <si>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</si>
  <si>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</si>
  <si>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</si>
  <si>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</si>
  <si>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</si>
  <si>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</si>
  <si>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</si>
  <si>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</si>
  <si>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</si>
  <si>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</si>
  <si>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</si>
  <si>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</si>
  <si>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</si>
  <si>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</si>
  <si>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</si>
  <si>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</si>
  <si>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</si>
  <si>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</si>
  <si>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</si>
  <si>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</si>
  <si>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</si>
  <si>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</si>
  <si>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</si>
  <si>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</si>
  <si>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</si>
  <si>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</si>
  <si>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</si>
  <si>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</si>
  <si>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</si>
  <si>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</si>
  <si>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</si>
  <si>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</si>
  <si>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</si>
  <si>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</si>
  <si>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</si>
  <si>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</si>
  <si>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</si>
  <si>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</si>
  <si>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</si>
  <si>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</si>
  <si>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</si>
  <si>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</si>
  <si>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</si>
  <si>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</si>
  <si>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</si>
  <si>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</si>
  <si>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</si>
  <si>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</si>
  <si>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</si>
  <si>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</si>
  <si>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</si>
  <si>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</si>
  <si>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</si>
  <si>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</si>
  <si>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</si>
  <si>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</si>
  <si>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</si>
  <si>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</si>
  <si>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</si>
  <si>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</si>
  <si>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</si>
  <si>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</si>
  <si>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</si>
  <si>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</si>
  <si>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</si>
  <si>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</si>
  <si>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</si>
  <si>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</si>
  <si>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</si>
  <si>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</si>
  <si>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</si>
  <si>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</si>
  <si>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</si>
  <si>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</si>
  <si>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</si>
  <si>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</si>
  <si>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</si>
  <si>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</si>
  <si>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</si>
  <si>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</si>
  <si>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</si>
  <si>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</si>
  <si>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</si>
  <si>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</si>
  <si>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</si>
  <si>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</si>
  <si>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</si>
  <si>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</si>
  <si>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</si>
  <si>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</si>
  <si>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</si>
  <si>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</si>
  <si>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</si>
  <si>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</si>
  <si>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</si>
  <si>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</si>
  <si>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</si>
  <si>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</si>
  <si>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</si>
  <si>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</si>
  <si>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</si>
  <si>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</si>
  <si>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</si>
  <si>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</si>
  <si>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</si>
  <si>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</si>
  <si>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</si>
  <si>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</si>
  <si>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</si>
  <si>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</si>
  <si>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</si>
  <si>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</si>
  <si>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</si>
  <si>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</si>
  <si>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</si>
  <si>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</si>
  <si>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</si>
  <si>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</si>
  <si>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</si>
  <si>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</si>
  <si>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</si>
  <si>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</si>
  <si>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</si>
  <si>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</si>
  <si>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</si>
  <si>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</si>
  <si>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</si>
  <si>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</si>
  <si>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</si>
  <si>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</si>
  <si>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</si>
  <si>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</si>
  <si>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</si>
  <si>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</si>
  <si>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</si>
  <si>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</si>
  <si>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</si>
  <si>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</si>
  <si>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</si>
  <si>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</si>
  <si>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</si>
  <si>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</si>
  <si>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</si>
  <si>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</si>
  <si>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</si>
  <si>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</si>
  <si>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</si>
  <si>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</si>
  <si>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</si>
  <si>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</si>
  <si>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</si>
  <si>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</si>
  <si>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</si>
  <si>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</si>
  <si>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</si>
  <si>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</si>
  <si>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</si>
  <si>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</si>
  <si>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</si>
  <si>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</si>
  <si>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</si>
  <si>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</si>
  <si>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</si>
  <si>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</si>
  <si>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</si>
  <si>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</si>
  <si>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</si>
  <si>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</si>
  <si>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</si>
  <si>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</si>
  <si>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</si>
  <si>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</si>
  <si>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</si>
  <si>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</si>
  <si>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</si>
  <si>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</si>
  <si>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</si>
  <si>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</si>
  <si>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</si>
  <si>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</si>
  <si>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</si>
  <si>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</si>
  <si>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</si>
  <si>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</si>
  <si>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</si>
  <si>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</si>
  <si>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</si>
  <si>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</si>
  <si>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</si>
  <si>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</si>
  <si>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</si>
  <si>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</si>
  <si>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</si>
  <si>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</si>
  <si>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</si>
  <si>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</si>
  <si>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</si>
  <si>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</si>
  <si>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</si>
  <si>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</si>
  <si>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</si>
  <si>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</si>
  <si>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</si>
  <si>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</si>
  <si>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</si>
  <si>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</si>
  <si>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</si>
  <si>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</si>
  <si>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</si>
  <si>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</si>
  <si>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</si>
  <si>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</si>
  <si>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</si>
  <si>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</si>
  <si>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</si>
  <si>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</si>
  <si>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</si>
  <si>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</si>
  <si>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</si>
  <si>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</si>
  <si>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</si>
  <si>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</si>
  <si>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</si>
  <si>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</si>
  <si>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</si>
  <si>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</si>
  <si>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</si>
  <si>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</si>
  <si>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</si>
  <si>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</si>
  <si>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</si>
  <si>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</si>
  <si>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</si>
  <si>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</si>
  <si>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</si>
  <si>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</si>
  <si>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</si>
  <si>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</si>
  <si>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</si>
  <si>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</si>
  <si>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</si>
  <si>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</si>
  <si>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</si>
  <si>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</si>
  <si>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</si>
  <si>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</si>
  <si>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</si>
  <si>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</si>
  <si>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</si>
  <si>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</si>
  <si>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</si>
  <si>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</si>
  <si>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</si>
  <si>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</si>
  <si>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</si>
  <si>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</si>
  <si>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</si>
  <si>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</si>
  <si>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</si>
  <si>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</si>
  <si>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</si>
  <si>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</si>
  <si>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</si>
  <si>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</si>
  <si>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</si>
  <si>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</si>
  <si>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</si>
  <si>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</si>
  <si>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</si>
  <si>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</si>
  <si>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</si>
  <si>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</si>
  <si>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</si>
  <si>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</si>
  <si>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</si>
  <si>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</si>
  <si>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</si>
  <si>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</si>
  <si>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</si>
  <si>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</si>
  <si>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</si>
  <si>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</si>
  <si>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</si>
  <si>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</si>
  <si>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</si>
  <si>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</si>
  <si>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</si>
  <si>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</si>
  <si>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</si>
  <si>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</si>
  <si>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</si>
  <si>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</si>
  <si>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</si>
  <si>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</si>
  <si>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</si>
  <si>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</si>
  <si>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</si>
  <si>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</si>
  <si>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</si>
  <si>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</si>
  <si>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</si>
  <si>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</si>
  <si>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</si>
  <si>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</si>
  <si>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</si>
  <si>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</si>
  <si>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</si>
  <si>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</si>
  <si>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</si>
  <si>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</si>
  <si>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</si>
  <si>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</si>
  <si>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</si>
  <si>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</si>
  <si>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</si>
  <si>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</si>
  <si>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</si>
  <si>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</si>
  <si>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</si>
  <si>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</si>
  <si>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</si>
  <si>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</si>
  <si>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</si>
  <si>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</si>
  <si>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</si>
  <si>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</si>
  <si>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</si>
  <si>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</si>
  <si>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</si>
  <si>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</si>
  <si>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</si>
  <si>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</si>
  <si>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</si>
  <si>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</si>
  <si>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</si>
  <si>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</si>
  <si>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</si>
  <si>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</si>
  <si>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</si>
  <si>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</si>
  <si>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</si>
  <si>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</si>
  <si>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</si>
  <si>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</si>
  <si>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</si>
  <si>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</si>
  <si>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</si>
  <si>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</si>
  <si>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</si>
  <si>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</si>
  <si>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</si>
  <si>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</si>
  <si>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</si>
  <si>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</si>
  <si>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</si>
  <si>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</si>
  <si>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</si>
  <si>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</si>
  <si>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</si>
  <si>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</si>
  <si>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</si>
  <si>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</si>
  <si>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</si>
  <si>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</si>
  <si>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</si>
  <si>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</si>
  <si>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</si>
  <si>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</si>
  <si>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</si>
  <si>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</si>
  <si>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</si>
  <si>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</si>
  <si>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</si>
  <si>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</si>
  <si>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</si>
  <si>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</si>
  <si>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</si>
  <si>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</si>
  <si>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</si>
  <si>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</si>
  <si>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</si>
  <si>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</si>
  <si>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</si>
  <si>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</si>
  <si>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</si>
  <si>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</si>
  <si>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</si>
  <si>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</si>
  <si>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</si>
  <si>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</si>
  <si>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</si>
  <si>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</si>
  <si>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</si>
  <si>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</si>
  <si>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</si>
  <si>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</si>
  <si>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</si>
  <si>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</si>
  <si>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</si>
  <si>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</si>
  <si>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</si>
  <si>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</si>
  <si>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</si>
  <si>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</si>
  <si>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</si>
  <si>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</si>
  <si>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</si>
  <si>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</si>
  <si>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</si>
  <si>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</si>
  <si>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</si>
  <si>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</si>
  <si>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</si>
  <si>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</si>
  <si>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</si>
  <si>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</si>
  <si>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</si>
  <si>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</si>
  <si>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</si>
  <si>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</si>
  <si>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</si>
  <si>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</si>
  <si>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</si>
  <si>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</si>
  <si>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</si>
  <si>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</si>
  <si>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</si>
  <si>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</si>
  <si>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</si>
  <si>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</si>
  <si>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</si>
  <si>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</si>
  <si>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</si>
  <si>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</si>
  <si>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</si>
  <si>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</si>
  <si>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</si>
  <si>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</si>
  <si>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</si>
  <si>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</si>
  <si>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</si>
  <si>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</si>
  <si>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</si>
  <si>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</si>
  <si>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</si>
  <si>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</si>
  <si>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</si>
  <si>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</si>
  <si>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</si>
  <si>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</si>
  <si>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</si>
  <si>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</si>
  <si>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</si>
  <si>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</si>
  <si>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</si>
  <si>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</si>
  <si>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</si>
  <si>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</si>
  <si>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</si>
  <si>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</si>
  <si>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</si>
  <si>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</si>
  <si>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</si>
  <si>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</si>
  <si>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</si>
  <si>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</si>
  <si>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</si>
  <si>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</si>
  <si>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</si>
  <si>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</si>
  <si>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</si>
  <si>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</si>
  <si>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</si>
  <si>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</si>
  <si>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</si>
  <si>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</si>
  <si>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</si>
  <si>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</si>
  <si>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</si>
  <si>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</si>
  <si>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</si>
  <si>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</si>
  <si>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</si>
  <si>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</si>
  <si>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</si>
  <si>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</si>
  <si>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</si>
  <si>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</si>
  <si>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</si>
  <si>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</si>
  <si>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</si>
  <si>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</si>
  <si>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</si>
  <si>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</si>
  <si>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</si>
  <si>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</si>
  <si>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</si>
  <si>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</si>
  <si>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</si>
  <si>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</si>
  <si>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</si>
  <si>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</si>
  <si>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</si>
  <si>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</si>
  <si>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</si>
  <si>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</si>
  <si>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</si>
  <si>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</si>
  <si>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</si>
  <si>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</si>
  <si>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</si>
  <si>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</si>
  <si>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</si>
  <si>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</si>
  <si>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</si>
  <si>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</si>
  <si>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</si>
  <si>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</si>
  <si>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</si>
  <si>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</si>
  <si>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</si>
  <si>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</si>
  <si>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</si>
  <si>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</si>
  <si>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</si>
  <si>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</si>
  <si>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</si>
  <si>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</si>
  <si>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</si>
  <si>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</si>
  <si>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</si>
  <si>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</si>
  <si>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</si>
  <si>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</si>
  <si>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</si>
  <si>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</si>
  <si>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</si>
  <si>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</si>
  <si>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</si>
  <si>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</si>
  <si>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</si>
  <si>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</si>
  <si>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</si>
  <si>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</si>
  <si>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</si>
  <si>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</si>
  <si>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</si>
  <si>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</si>
  <si>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</si>
  <si>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</si>
  <si>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</si>
  <si>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</si>
  <si>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</si>
  <si>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</si>
  <si>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</si>
  <si>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</si>
  <si>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</si>
  <si>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</si>
  <si>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</si>
  <si>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</si>
  <si>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</si>
  <si>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</si>
  <si>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</si>
  <si>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</si>
  <si>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</si>
  <si>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</si>
  <si>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</si>
  <si>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</si>
  <si>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</si>
  <si>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</si>
  <si>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</si>
  <si>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</si>
  <si>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</si>
  <si>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</si>
  <si>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</si>
  <si>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</si>
  <si>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</si>
  <si>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</si>
  <si>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</si>
  <si>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</si>
  <si>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</si>
  <si>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</si>
  <si>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</si>
  <si>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</si>
  <si>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</si>
  <si>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</si>
  <si>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</si>
  <si>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</si>
  <si>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</si>
  <si>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</si>
  <si>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</si>
  <si>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</si>
  <si>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</si>
  <si>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</si>
  <si>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</si>
  <si>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</si>
  <si>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</si>
  <si>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</si>
  <si>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</si>
  <si>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</si>
  <si>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</si>
  <si>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</si>
  <si>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</si>
  <si>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</si>
  <si>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</si>
  <si>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</si>
  <si>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</si>
  <si>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</si>
  <si>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</si>
  <si>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</si>
  <si>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</si>
  <si>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</si>
  <si>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</si>
  <si>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</si>
  <si>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</si>
  <si>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</si>
  <si>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</si>
  <si>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</si>
  <si>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</si>
  <si>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</si>
  <si>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</si>
  <si>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</si>
  <si>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</si>
  <si>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</si>
  <si>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</si>
  <si>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</si>
  <si>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</si>
  <si>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</si>
  <si>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</si>
  <si>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</si>
  <si>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</si>
  <si>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</si>
  <si>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</si>
  <si>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</si>
  <si>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</si>
  <si>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</si>
  <si>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</si>
  <si>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</si>
  <si>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</si>
  <si>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</si>
  <si>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</si>
  <si>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</si>
  <si>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</si>
  <si>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</si>
  <si>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</si>
  <si>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</si>
  <si>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</si>
  <si>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</si>
  <si>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</si>
  <si>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</si>
  <si>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</si>
  <si>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</si>
  <si>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</si>
  <si>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</si>
  <si>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</si>
  <si>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</si>
  <si>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</si>
  <si>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</si>
  <si>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</si>
  <si>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</si>
  <si>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</si>
  <si>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</si>
  <si>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</si>
  <si>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</si>
  <si>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</si>
  <si>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</si>
  <si>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</si>
  <si>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</si>
  <si>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</si>
  <si>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</si>
  <si>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</si>
  <si>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</si>
  <si>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</si>
  <si>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</si>
  <si>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</si>
  <si>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</si>
  <si>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</si>
  <si>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</si>
  <si>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</si>
  <si>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</si>
  <si>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</si>
  <si>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</si>
  <si>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</si>
  <si>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</si>
  <si>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</si>
  <si>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</si>
  <si>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</si>
  <si>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</si>
  <si>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</si>
  <si>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</si>
  <si>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</si>
  <si>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</si>
  <si>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</si>
  <si>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</si>
  <si>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</si>
  <si>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</si>
  <si>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</si>
  <si>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</si>
  <si>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</si>
  <si>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</si>
  <si>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</si>
  <si>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</si>
  <si>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</si>
  <si>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</si>
  <si>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</si>
  <si>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</si>
  <si>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</si>
  <si>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</si>
  <si>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</si>
  <si>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</si>
  <si>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</si>
  <si>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</si>
  <si>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</si>
  <si>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</si>
  <si>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</si>
  <si>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</si>
  <si>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</si>
  <si>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</si>
  <si>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</si>
  <si>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</si>
  <si>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</si>
  <si>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</si>
  <si>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</si>
  <si>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</si>
  <si>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</si>
  <si>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</si>
  <si>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</si>
  <si>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</si>
  <si>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</si>
  <si>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</si>
  <si>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</si>
  <si>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</si>
  <si>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</si>
  <si>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</si>
  <si>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</si>
  <si>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</si>
  <si>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</si>
  <si>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</si>
  <si>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</si>
  <si>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</si>
  <si>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</si>
  <si>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</si>
  <si>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</si>
  <si>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</si>
  <si>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</si>
  <si>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</si>
  <si>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</si>
  <si>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</si>
  <si>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</si>
  <si>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</si>
  <si>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</si>
  <si>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</si>
  <si>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</si>
  <si>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</si>
  <si>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</si>
  <si>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</si>
  <si>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</si>
  <si>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</si>
  <si>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</si>
  <si>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</si>
  <si>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</si>
  <si>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</si>
  <si>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</si>
  <si>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</si>
  <si>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</si>
  <si>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</si>
  <si>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</si>
  <si>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</si>
  <si>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</si>
  <si>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</si>
  <si>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</si>
  <si>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</si>
  <si>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</si>
  <si>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</si>
  <si>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</si>
  <si>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</si>
  <si>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</si>
  <si>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</si>
  <si>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</si>
  <si>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</si>
  <si>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</si>
  <si>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</si>
  <si>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</si>
  <si>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</si>
  <si>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</si>
  <si>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</si>
  <si>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</si>
  <si>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</si>
  <si>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</si>
  <si>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</si>
  <si>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</si>
  <si>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</si>
  <si>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</si>
  <si>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</si>
  <si>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</si>
  <si>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</si>
  <si>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</si>
  <si>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</si>
  <si>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</si>
  <si>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</si>
  <si>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</si>
  <si>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</si>
  <si>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</si>
  <si>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</si>
  <si>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</si>
  <si>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</si>
  <si>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</si>
  <si>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</si>
  <si>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</si>
  <si>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</si>
  <si>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</si>
  <si>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</si>
  <si>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</si>
  <si>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</si>
  <si>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</si>
  <si>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</si>
  <si>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</si>
  <si>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</si>
  <si>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</si>
  <si>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</si>
  <si>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</si>
  <si>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</si>
  <si>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</si>
  <si>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</si>
  <si>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</si>
  <si>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</si>
  <si>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</si>
  <si>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</si>
  <si>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</si>
  <si>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</si>
  <si>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</si>
  <si>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</si>
  <si>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</si>
  <si>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</si>
  <si>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</si>
  <si>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</si>
  <si>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</si>
  <si>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</si>
  <si>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</si>
  <si>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</si>
  <si>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</si>
  <si>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</si>
  <si>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</si>
  <si>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</si>
  <si>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</si>
  <si>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</si>
  <si>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</si>
  <si>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</si>
  <si>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</si>
  <si>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</si>
  <si>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</si>
  <si>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</si>
  <si>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</si>
  <si>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</si>
  <si>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</si>
  <si>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</si>
  <si>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</si>
  <si>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</si>
  <si>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</si>
  <si>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</si>
  <si>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</si>
  <si>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</si>
  <si>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</si>
  <si>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</si>
  <si>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</si>
  <si>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</si>
  <si>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</si>
  <si>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</si>
  <si>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</si>
  <si>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</si>
  <si>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</si>
  <si>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</si>
  <si>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</si>
  <si>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</si>
  <si>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</si>
  <si>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</si>
  <si>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</si>
  <si>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</si>
  <si>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</si>
  <si>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</si>
  <si>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</si>
  <si>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</si>
  <si>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</si>
  <si>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</si>
  <si>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</si>
  <si>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</si>
  <si>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</si>
  <si>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</si>
  <si>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</si>
  <si>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</si>
  <si>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</si>
  <si>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</si>
  <si>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</si>
  <si>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</si>
  <si>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</si>
  <si>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</si>
  <si>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</si>
  <si>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</si>
  <si>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</si>
  <si>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</si>
  <si>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</si>
  <si>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</si>
  <si>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</si>
  <si>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</si>
  <si>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</si>
  <si>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</si>
  <si>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</si>
  <si>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</si>
  <si>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</si>
  <si>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</si>
  <si>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</si>
  <si>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</si>
  <si>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</si>
  <si>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</si>
  <si>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</si>
  <si>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</si>
  <si>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</si>
  <si>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</si>
  <si>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</si>
  <si>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</si>
  <si>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</si>
  <si>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</si>
  <si>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</si>
  <si>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</si>
  <si>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</si>
  <si>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</si>
  <si>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</si>
  <si>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</si>
  <si>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</si>
  <si>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</si>
  <si>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</si>
  <si>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</si>
  <si>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</si>
  <si>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</si>
  <si>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</si>
  <si>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</si>
  <si>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</si>
  <si>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</si>
  <si>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</si>
  <si>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</si>
  <si>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</si>
  <si>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</si>
  <si>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</si>
  <si>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</si>
  <si>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</si>
  <si>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</si>
  <si>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</si>
  <si>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</si>
  <si>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</si>
  <si>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</si>
  <si>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</si>
  <si>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</si>
  <si>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</si>
  <si>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</si>
  <si>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</si>
  <si>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</si>
  <si>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</si>
  <si>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</si>
  <si>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</si>
  <si>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</si>
  <si>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</si>
  <si>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</si>
  <si>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</si>
  <si>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</si>
  <si>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</si>
  <si>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</si>
  <si>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</si>
  <si>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</si>
  <si>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</si>
  <si>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</si>
  <si>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</si>
  <si>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</si>
  <si>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</si>
  <si>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</si>
  <si>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</si>
  <si>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</si>
  <si>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</si>
  <si>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</si>
  <si>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</si>
  <si>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</si>
  <si>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</si>
  <si>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</si>
  <si>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</si>
  <si>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</si>
  <si>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</si>
  <si>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</si>
  <si>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</si>
  <si>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</si>
  <si>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</si>
  <si>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</si>
  <si>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</si>
  <si>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</si>
  <si>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</si>
  <si>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</si>
  <si>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</si>
  <si>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</si>
  <si>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</si>
  <si>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</si>
  <si>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</si>
  <si>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</si>
  <si>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</si>
  <si>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</si>
  <si>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</si>
  <si>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</si>
  <si>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</si>
  <si>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</si>
  <si>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</si>
  <si>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</si>
  <si>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</si>
  <si>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</si>
  <si>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</si>
  <si>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</si>
  <si>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</si>
  <si>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</si>
  <si>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</si>
  <si>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</si>
  <si>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</si>
  <si>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</si>
  <si>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</si>
  <si>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</si>
  <si>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</si>
  <si>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</si>
  <si>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</si>
  <si>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</si>
  <si>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</si>
  <si>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</si>
  <si>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</si>
  <si>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</si>
  <si>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</si>
  <si>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</si>
  <si>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</si>
  <si>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</si>
  <si>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</si>
  <si>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</si>
  <si>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</si>
  <si>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</si>
  <si>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</si>
  <si>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</si>
  <si>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</si>
  <si>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</si>
  <si>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</si>
  <si>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</si>
  <si>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</si>
  <si>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</si>
  <si>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</si>
  <si>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</si>
  <si>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</si>
  <si>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</si>
  <si>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</si>
  <si>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</si>
  <si>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</si>
  <si>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</si>
  <si>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</si>
  <si>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</si>
  <si>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</si>
  <si>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</si>
  <si>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</si>
  <si>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</si>
  <si>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</si>
  <si>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</si>
  <si>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</si>
  <si>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</si>
  <si>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</si>
  <si>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</si>
  <si>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</si>
  <si>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</si>
  <si>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</si>
  <si>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</si>
  <si>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</si>
  <si>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</si>
  <si>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</si>
  <si>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</si>
  <si>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</si>
  <si>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</si>
  <si>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</si>
  <si>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</si>
  <si>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</si>
  <si>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</si>
  <si>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</si>
  <si>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</si>
  <si>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</si>
  <si>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</si>
  <si>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</si>
  <si>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</si>
  <si>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</si>
  <si>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</si>
  <si>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</si>
  <si>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</si>
  <si>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</si>
  <si>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</si>
  <si>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</si>
  <si>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</si>
  <si>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</si>
  <si>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</si>
  <si>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</si>
  <si>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</si>
  <si>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</si>
  <si>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</si>
  <si>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</si>
  <si>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</si>
  <si>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</si>
  <si>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</si>
  <si>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</si>
  <si>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</si>
  <si>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</si>
  <si>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</si>
  <si>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</si>
  <si>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</si>
  <si>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</si>
  <si>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</si>
  <si>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</si>
  <si>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</si>
  <si>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</si>
  <si>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</si>
  <si>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</si>
  <si>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</si>
  <si>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</si>
  <si>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</si>
  <si>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</si>
  <si>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</si>
  <si>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</si>
  <si>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</si>
  <si>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</si>
  <si>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</si>
  <si>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</si>
  <si>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</si>
  <si>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</si>
  <si>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</si>
  <si>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</si>
  <si>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</si>
  <si>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</si>
  <si>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</si>
  <si>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</si>
  <si>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</si>
  <si>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</si>
  <si>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</si>
  <si>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</si>
  <si>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</si>
  <si>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</si>
  <si>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</si>
  <si>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</si>
  <si>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</si>
  <si>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</si>
  <si>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</si>
  <si>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</si>
  <si>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</si>
  <si>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</si>
  <si>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</si>
  <si>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</si>
  <si>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</si>
  <si>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</si>
  <si>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</si>
  <si>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</si>
  <si>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</si>
  <si>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</si>
  <si>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</si>
  <si>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</si>
  <si>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</si>
  <si>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</si>
  <si>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</si>
  <si>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</si>
  <si>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</si>
  <si>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</si>
  <si>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</si>
  <si>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</si>
  <si>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</si>
  <si>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</si>
  <si>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</si>
  <si>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</si>
  <si>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</si>
  <si>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</si>
  <si>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</si>
  <si>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</si>
  <si>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</si>
  <si>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</si>
  <si>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</si>
  <si>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</si>
  <si>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</si>
  <si>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</si>
  <si>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</si>
  <si>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</si>
  <si>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</si>
  <si>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</si>
  <si>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</si>
  <si>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</si>
  <si>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</si>
  <si>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</si>
  <si>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</si>
  <si>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</si>
  <si>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</si>
  <si>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</si>
  <si>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</si>
  <si>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</si>
  <si>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</si>
  <si>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</si>
  <si>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</si>
  <si>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</si>
  <si>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</si>
  <si>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</si>
  <si>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</si>
  <si>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</si>
  <si>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</si>
  <si>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</si>
  <si>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</si>
  <si>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</si>
  <si>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</si>
  <si>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</si>
  <si>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</si>
  <si>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</si>
  <si>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</si>
  <si>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</si>
  <si>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</si>
  <si>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</si>
  <si>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</si>
  <si>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</si>
  <si>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</si>
  <si>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</si>
  <si>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</si>
  <si>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</si>
  <si>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</si>
  <si>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</si>
  <si>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</si>
  <si>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</si>
  <si>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</si>
  <si>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</si>
  <si>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</si>
  <si>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</si>
  <si>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</si>
  <si>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</si>
  <si>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</si>
  <si>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</si>
  <si>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</si>
  <si>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</si>
  <si>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</si>
  <si>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</si>
  <si>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</si>
  <si>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</si>
  <si>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</si>
  <si>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</si>
  <si>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</si>
  <si>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</si>
  <si>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</si>
  <si>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</si>
  <si>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</si>
  <si>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</si>
  <si>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</si>
  <si>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</si>
  <si>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</si>
  <si>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</si>
  <si>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</si>
  <si>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</si>
  <si>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</si>
  <si>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</si>
  <si>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</si>
  <si>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</si>
  <si>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</si>
  <si>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</si>
  <si>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</si>
  <si>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</si>
  <si>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</si>
  <si>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</si>
  <si>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</si>
  <si>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</si>
  <si>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</si>
  <si>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</si>
  <si>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</si>
  <si>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</si>
  <si>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</si>
  <si>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</si>
  <si>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</si>
  <si>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</si>
  <si>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</si>
  <si>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</si>
  <si>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</si>
  <si>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</si>
  <si>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</si>
  <si>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</si>
  <si>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</si>
  <si>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</si>
  <si>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</si>
  <si>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</si>
  <si>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</si>
  <si>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</si>
  <si>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</si>
  <si>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</si>
  <si>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</si>
  <si>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</si>
  <si>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</si>
  <si>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</si>
  <si>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</si>
  <si>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</si>
  <si>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</si>
  <si>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</si>
  <si>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</si>
  <si>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</si>
  <si>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</si>
  <si>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</si>
  <si>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</si>
  <si>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</si>
  <si>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</si>
  <si>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</si>
  <si>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</si>
  <si>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</si>
  <si>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</si>
  <si>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</si>
  <si>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</si>
  <si>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</si>
  <si>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</si>
  <si>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</si>
  <si>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</si>
  <si>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</si>
  <si>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</si>
  <si>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</si>
  <si>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</si>
  <si>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</si>
  <si>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</si>
  <si>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</si>
  <si>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</si>
  <si>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</si>
  <si>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</si>
  <si>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</si>
  <si>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</si>
  <si>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</si>
  <si>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</si>
  <si>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</si>
  <si>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</si>
  <si>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</si>
  <si>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</si>
  <si>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</si>
  <si>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</si>
  <si>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</si>
  <si>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</si>
  <si>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</si>
  <si>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</si>
  <si>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</si>
  <si>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</si>
  <si>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</si>
  <si>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</si>
  <si>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</si>
  <si>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</si>
  <si>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</si>
  <si>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</si>
  <si>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</si>
  <si>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</si>
  <si>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</si>
  <si>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</si>
  <si>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</si>
  <si>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</si>
  <si>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</si>
  <si>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</si>
  <si>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</si>
  <si>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</si>
  <si>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</si>
  <si>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</si>
  <si>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</si>
  <si>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</si>
  <si>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</si>
  <si>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</si>
  <si>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</si>
  <si>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</si>
  <si>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</si>
  <si>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</si>
  <si>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</si>
  <si>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</si>
  <si>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</si>
  <si>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</si>
  <si>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</si>
  <si>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</si>
  <si>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</si>
  <si>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</si>
  <si>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</si>
  <si>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</si>
  <si>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</si>
  <si>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</si>
  <si>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</si>
  <si>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</si>
  <si>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</si>
  <si>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</si>
  <si>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</si>
  <si>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</si>
  <si>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</si>
  <si>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</si>
  <si>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</si>
  <si>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</si>
  <si>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</si>
  <si>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</si>
  <si>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</si>
  <si>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</si>
  <si>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</si>
  <si>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</si>
  <si>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</si>
  <si>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</si>
  <si>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</si>
  <si>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</si>
  <si>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</si>
  <si>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</si>
  <si>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</si>
  <si>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</si>
  <si>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</si>
  <si>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</si>
  <si>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</si>
  <si>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</si>
  <si>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</si>
  <si>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</si>
  <si>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</si>
  <si>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</si>
  <si>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</si>
  <si>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</si>
  <si>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</si>
  <si>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</si>
  <si>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</si>
  <si>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</si>
  <si>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</si>
  <si>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</si>
  <si>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</si>
  <si>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</si>
  <si>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</si>
  <si>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</si>
  <si>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</si>
  <si>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</si>
  <si>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</si>
  <si>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</si>
  <si>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</si>
  <si>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</si>
  <si>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</si>
  <si>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</si>
  <si>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</si>
  <si>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</si>
  <si>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</si>
  <si>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</si>
  <si>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</si>
  <si>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</si>
  <si>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</si>
  <si>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</si>
  <si>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</si>
  <si>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</si>
  <si>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</si>
  <si>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</si>
  <si>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</si>
  <si>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</si>
  <si>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</si>
  <si>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</si>
  <si>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</si>
  <si>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</si>
  <si>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</si>
  <si>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</si>
  <si>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</si>
  <si>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</si>
  <si>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</si>
  <si>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</si>
  <si>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</si>
  <si>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</si>
  <si>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</si>
  <si>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</si>
  <si>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</si>
  <si>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</si>
  <si>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</si>
  <si>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</si>
  <si>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</si>
  <si>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</si>
  <si>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</si>
  <si>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</si>
  <si>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</si>
  <si>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</si>
  <si>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</si>
  <si>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</si>
  <si>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</si>
  <si>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</si>
  <si>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</si>
  <si>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</si>
  <si>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</si>
  <si>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</si>
  <si>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</si>
  <si>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</si>
  <si>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</si>
  <si>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</si>
  <si>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</si>
  <si>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</si>
  <si>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</si>
  <si>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</si>
  <si>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</si>
  <si>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</si>
  <si>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</si>
  <si>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</si>
  <si>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</si>
  <si>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</si>
  <si>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</si>
  <si>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</si>
  <si>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</si>
  <si>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</si>
  <si>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</si>
  <si>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</si>
  <si>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</si>
  <si>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</si>
  <si>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</si>
  <si>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</si>
  <si>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</si>
  <si>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</si>
  <si>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</si>
  <si>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</si>
  <si>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</si>
  <si>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</si>
  <si>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</si>
  <si>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</si>
  <si>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</si>
  <si>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</si>
  <si>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</si>
  <si>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</si>
  <si>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</si>
  <si>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</si>
  <si>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</si>
  <si>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</si>
  <si>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</si>
  <si>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</si>
  <si>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</si>
  <si>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</si>
  <si>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</si>
  <si>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</si>
  <si>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</si>
  <si>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</si>
  <si>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</si>
  <si>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</si>
  <si>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</si>
  <si>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</si>
  <si>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</si>
  <si>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</si>
  <si>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</si>
  <si>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</si>
  <si>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</si>
  <si>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</si>
  <si>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</si>
  <si>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</si>
  <si>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</si>
  <si>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</si>
  <si>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</si>
  <si>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</si>
  <si>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</si>
  <si>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</si>
  <si>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</si>
  <si>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</si>
  <si>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</si>
  <si>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</si>
  <si>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</si>
  <si>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</si>
  <si>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</si>
  <si>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</si>
  <si>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</si>
  <si>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</si>
  <si>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</si>
  <si>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</si>
  <si>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</si>
  <si>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</si>
  <si>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</si>
  <si>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</si>
  <si>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</si>
  <si>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</si>
  <si>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</si>
  <si>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</si>
  <si>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</si>
  <si>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</si>
  <si>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</si>
  <si>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</si>
  <si>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</si>
  <si>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</si>
  <si>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</si>
  <si>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</si>
  <si>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</si>
  <si>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</si>
  <si>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</si>
  <si>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</si>
  <si>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</si>
  <si>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</si>
  <si>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</si>
  <si>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</si>
  <si>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</si>
  <si>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</si>
  <si>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</si>
  <si>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</si>
  <si>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</si>
  <si>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</si>
  <si>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</si>
  <si>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</si>
  <si>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</si>
  <si>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</si>
  <si>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</si>
  <si>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</si>
  <si>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</si>
  <si>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</si>
  <si>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</si>
  <si>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</si>
  <si>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</si>
  <si>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</si>
  <si>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</si>
  <si>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</si>
  <si>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</si>
  <si>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</si>
  <si>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</si>
  <si>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</si>
  <si>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</si>
  <si>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</si>
  <si>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</si>
  <si>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</si>
  <si>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</si>
  <si>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</si>
  <si>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</si>
  <si>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</si>
  <si>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</si>
  <si>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</si>
  <si>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</si>
  <si>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</si>
  <si>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</si>
  <si>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</si>
  <si>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</si>
  <si>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</si>
  <si>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</si>
  <si>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</si>
  <si>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</si>
  <si>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</si>
  <si>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</si>
  <si>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</si>
  <si>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</si>
  <si>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</si>
  <si>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</si>
  <si>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</si>
  <si>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</si>
  <si>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</si>
  <si>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</si>
  <si>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</si>
  <si>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</si>
  <si>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</si>
  <si>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</si>
  <si>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</si>
  <si>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</si>
  <si>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</si>
  <si>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</si>
  <si>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</si>
  <si>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</si>
  <si>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</si>
  <si>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</si>
  <si>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</si>
  <si>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</si>
  <si>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</si>
  <si>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</si>
  <si>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</si>
  <si>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</si>
  <si>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</si>
  <si>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</si>
  <si>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</si>
  <si>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</si>
  <si>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</si>
  <si>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</si>
  <si>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</si>
  <si>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</si>
  <si>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</si>
  <si>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</si>
  <si>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</si>
  <si>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</si>
  <si>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</si>
  <si>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</si>
  <si>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</si>
  <si>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</si>
  <si>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</si>
  <si>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</si>
  <si>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</si>
  <si>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</si>
  <si>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</si>
  <si>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</si>
  <si>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</si>
  <si>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</si>
  <si>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</si>
  <si>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</si>
  <si>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</si>
  <si>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</si>
  <si>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</si>
  <si>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</si>
  <si>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</si>
  <si>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</si>
  <si>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</si>
  <si>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</si>
  <si>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</si>
  <si>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</si>
  <si>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</si>
  <si>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</si>
  <si>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</si>
  <si>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</si>
  <si>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</si>
  <si>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</si>
  <si>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</si>
  <si>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</si>
  <si>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</si>
  <si>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</si>
  <si>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</si>
  <si>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</si>
  <si>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</si>
  <si>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</si>
  <si>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</si>
  <si>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</si>
  <si>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</si>
  <si>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</si>
  <si>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</si>
  <si>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</si>
  <si>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</si>
  <si>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</si>
  <si>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</si>
  <si>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</si>
  <si>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</si>
  <si>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</si>
  <si>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</si>
  <si>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</si>
  <si>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</si>
  <si>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</si>
  <si>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</si>
  <si>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</si>
  <si>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</si>
  <si>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</si>
  <si>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</si>
  <si>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</si>
  <si>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</si>
  <si>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</si>
  <si>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</si>
  <si>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</si>
  <si>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</si>
  <si>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</si>
  <si>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</si>
  <si>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</si>
  <si>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</si>
  <si>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</si>
  <si>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</si>
  <si>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</si>
  <si>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</si>
  <si>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</si>
  <si>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</si>
  <si>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</si>
  <si>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</si>
  <si>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</si>
  <si>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</si>
  <si>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</si>
  <si>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</si>
  <si>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</si>
  <si>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</si>
  <si>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</si>
  <si>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</si>
  <si>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</si>
  <si>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</si>
  <si>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</si>
  <si>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</si>
  <si>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</si>
  <si>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</si>
  <si>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</si>
  <si>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</si>
  <si>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</si>
  <si>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</si>
  <si>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</si>
  <si>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</si>
  <si>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</si>
  <si>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</si>
  <si>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</si>
  <si>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</si>
  <si>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</si>
  <si>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</si>
  <si>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</si>
  <si>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</si>
  <si>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</si>
  <si>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</si>
  <si>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</si>
  <si>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</si>
  <si>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</si>
  <si>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</si>
  <si>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</si>
  <si>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</si>
  <si>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</si>
  <si>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</si>
  <si>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</si>
  <si>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</si>
  <si>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</si>
  <si>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</si>
  <si>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</si>
  <si>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</si>
  <si>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</si>
  <si>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</si>
  <si>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</si>
  <si>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</si>
  <si>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</si>
  <si>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</si>
  <si>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</si>
  <si>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</si>
  <si>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</si>
  <si>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</si>
  <si>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</si>
  <si>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</si>
  <si>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</si>
  <si>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</si>
  <si>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</si>
  <si>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</si>
  <si>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</si>
  <si>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</si>
  <si>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</si>
  <si>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</si>
  <si>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</si>
  <si>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</si>
  <si>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</si>
  <si>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</si>
  <si>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</si>
  <si>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</si>
  <si>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</si>
  <si>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</si>
  <si>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</si>
  <si>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</si>
  <si>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</si>
  <si>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</si>
  <si>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</si>
  <si>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</si>
  <si>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</si>
  <si>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</si>
  <si>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</si>
  <si>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</si>
  <si>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</si>
  <si>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</si>
  <si>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</si>
  <si>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</si>
  <si>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</si>
  <si>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</si>
  <si>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</si>
  <si>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</si>
  <si>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</si>
  <si>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</si>
  <si>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</si>
  <si>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</si>
  <si>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</si>
  <si>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</si>
  <si>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</si>
  <si>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</si>
  <si>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</si>
  <si>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</si>
  <si>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</si>
  <si>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</si>
  <si>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</si>
  <si>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</si>
  <si>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</si>
  <si>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</si>
  <si>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</si>
  <si>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</si>
  <si>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</si>
  <si>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</si>
  <si>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</si>
  <si>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</si>
  <si>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</si>
  <si>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</si>
  <si>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</si>
  <si>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</si>
  <si>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</si>
  <si>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</si>
  <si>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</si>
  <si>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</si>
  <si>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</si>
  <si>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</si>
  <si>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</si>
  <si>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</si>
  <si>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</si>
  <si>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</si>
  <si>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</si>
  <si>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</si>
  <si>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</si>
  <si>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</si>
  <si>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</si>
  <si>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</si>
  <si>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</si>
  <si>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</si>
  <si>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</si>
  <si>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</si>
  <si>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</si>
  <si>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</si>
  <si>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</si>
  <si>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</si>
  <si>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</si>
  <si>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</si>
  <si>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</si>
  <si>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</si>
  <si>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</si>
  <si>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</si>
  <si>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</si>
  <si>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</si>
  <si>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</si>
  <si>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</si>
  <si>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</si>
  <si>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</si>
  <si>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</si>
  <si>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</si>
  <si>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</si>
  <si>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</si>
  <si>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</si>
  <si>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</si>
  <si>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</si>
  <si>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</si>
  <si>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</si>
  <si>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</si>
  <si>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</si>
  <si>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</si>
  <si>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</si>
  <si>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</si>
  <si>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</si>
  <si>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</si>
  <si>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</si>
  <si>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</si>
  <si>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</si>
  <si>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</si>
  <si>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</si>
  <si>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</si>
  <si>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</si>
  <si>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</si>
  <si>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</si>
  <si>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</si>
  <si>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</si>
  <si>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</si>
  <si>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</si>
  <si>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</si>
  <si>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</si>
  <si>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</si>
  <si>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</si>
  <si>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</si>
  <si>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</si>
  <si>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</si>
  <si>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</si>
  <si>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</si>
  <si>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</si>
  <si>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</si>
  <si>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</si>
  <si>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</si>
  <si>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</si>
  <si>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</si>
  <si>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</si>
  <si>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</si>
  <si>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</si>
  <si>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</si>
  <si>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</si>
  <si>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</si>
  <si>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</si>
  <si>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</si>
  <si>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</si>
  <si>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</si>
  <si>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</si>
  <si>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</si>
  <si>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</si>
  <si>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</si>
  <si>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</si>
  <si>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</si>
  <si>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</si>
  <si>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</si>
  <si>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</si>
  <si>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</si>
  <si>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</si>
  <si>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</si>
  <si>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</si>
  <si>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</si>
  <si>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</si>
  <si>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</si>
  <si>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</si>
  <si>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</si>
  <si>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</si>
  <si>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</si>
  <si>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</si>
  <si>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</si>
  <si>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</si>
  <si>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</si>
  <si>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</si>
  <si>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</si>
  <si>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</si>
  <si>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</si>
  <si>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</si>
  <si>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</si>
  <si>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</si>
  <si>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</si>
  <si>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</si>
  <si>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</si>
  <si>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</si>
  <si>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</si>
  <si>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</si>
  <si>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</si>
  <si>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</si>
  <si>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</si>
  <si>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</si>
  <si>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</si>
  <si>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</si>
  <si>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</si>
  <si>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</si>
  <si>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</si>
  <si>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</si>
  <si>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</si>
  <si>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</si>
  <si>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</si>
  <si>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</si>
  <si>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</si>
  <si>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</si>
  <si>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</si>
  <si>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</si>
  <si>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</si>
  <si>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</si>
  <si>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</si>
  <si>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</si>
  <si>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</si>
  <si>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</si>
  <si>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</si>
  <si>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</si>
  <si>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</si>
  <si>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</si>
  <si>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</si>
  <si>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</si>
  <si>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</si>
  <si>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</si>
  <si>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</si>
  <si>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</si>
  <si>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</si>
  <si>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</si>
  <si>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</si>
  <si>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</si>
  <si>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</si>
  <si>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</si>
  <si>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</si>
  <si>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</si>
  <si>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</si>
  <si>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</si>
  <si>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</si>
  <si>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</si>
  <si>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</si>
  <si>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</si>
  <si>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</si>
  <si>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</si>
  <si>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</si>
  <si>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</si>
  <si>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</si>
  <si>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</si>
  <si>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</si>
  <si>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</si>
  <si>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</si>
  <si>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</si>
  <si>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</si>
  <si>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</si>
  <si>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</si>
  <si>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</si>
  <si>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</si>
  <si>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</si>
  <si>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</si>
  <si>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</si>
  <si>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</si>
  <si>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</si>
  <si>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</si>
  <si>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</si>
  <si>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</si>
  <si>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</si>
  <si>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</si>
  <si>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</si>
  <si>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</si>
  <si>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</si>
  <si>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</si>
  <si>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</si>
  <si>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</si>
  <si>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</si>
  <si>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</si>
  <si>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</si>
  <si>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</si>
  <si>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</si>
  <si>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</si>
  <si>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</si>
  <si>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</si>
  <si>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</si>
  <si>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</si>
  <si>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</si>
  <si>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</si>
  <si>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</si>
  <si>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</si>
  <si>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</si>
  <si>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</si>
  <si>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</si>
  <si>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</si>
  <si>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</si>
  <si>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</si>
  <si>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</si>
  <si>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</si>
  <si>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</si>
  <si>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</si>
  <si>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</si>
  <si>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</si>
  <si>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</si>
  <si>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</si>
  <si>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</si>
  <si>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</si>
  <si>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</si>
  <si>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</si>
  <si>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</si>
  <si>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</si>
  <si>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</si>
  <si>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</si>
  <si>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</si>
  <si>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</si>
  <si>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</si>
  <si>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</si>
  <si>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</si>
  <si>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</si>
  <si>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</si>
  <si>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</si>
  <si>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</si>
  <si>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</si>
  <si>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</si>
  <si>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</si>
  <si>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</si>
  <si>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</si>
  <si>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</si>
  <si>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</si>
  <si>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</si>
  <si>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</si>
  <si>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</si>
  <si>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</si>
  <si>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</si>
  <si>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</si>
  <si>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</si>
  <si>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</si>
  <si>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</si>
  <si>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</si>
  <si>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</si>
  <si>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</si>
  <si>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</si>
  <si>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</si>
  <si>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</si>
  <si>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</si>
  <si>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</si>
  <si>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</si>
  <si>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</si>
  <si>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</si>
  <si>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</si>
  <si>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</si>
  <si>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</si>
  <si>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</si>
  <si>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</si>
  <si>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</si>
  <si>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</si>
  <si>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</si>
  <si>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</si>
  <si>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</si>
  <si>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</si>
  <si>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</si>
  <si>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</si>
  <si>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</si>
  <si>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</si>
  <si>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</si>
  <si>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</si>
  <si>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</si>
  <si>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</si>
  <si>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</si>
  <si>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</si>
  <si>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</si>
  <si>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</si>
  <si>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</si>
  <si>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</si>
  <si>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</si>
  <si>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</si>
  <si>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</si>
  <si>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</si>
  <si>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</si>
  <si>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</si>
  <si>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</si>
  <si>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</si>
  <si>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</si>
  <si>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</si>
  <si>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</si>
  <si>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</si>
  <si>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</si>
  <si>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</si>
  <si>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</si>
  <si>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</si>
  <si>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</si>
  <si>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</si>
  <si>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</si>
  <si>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</si>
  <si>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</si>
  <si>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</si>
  <si>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</si>
  <si>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</si>
  <si>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</si>
  <si>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</si>
  <si>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</si>
  <si>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</si>
  <si>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</si>
  <si>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</si>
  <si>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</si>
  <si>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</si>
  <si>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</si>
  <si>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</si>
  <si>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</si>
  <si>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</si>
  <si>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</si>
  <si>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</si>
  <si>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</si>
  <si>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</si>
  <si>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</si>
  <si>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</si>
  <si>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</si>
  <si>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</si>
  <si>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</si>
  <si>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</si>
  <si>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</si>
  <si>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</si>
  <si>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</si>
  <si>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</si>
  <si>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</si>
  <si>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</si>
  <si>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</si>
  <si>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</si>
  <si>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</si>
  <si>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</si>
  <si>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</si>
  <si>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</si>
  <si>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</si>
  <si>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</si>
  <si>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</si>
  <si>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</si>
  <si>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</si>
  <si>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</si>
  <si>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</si>
  <si>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</si>
  <si>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</si>
  <si>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</si>
  <si>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</si>
  <si>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</si>
  <si>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</si>
  <si>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</si>
  <si>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</si>
  <si>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</si>
  <si>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</si>
  <si>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</si>
  <si>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</si>
  <si>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</si>
  <si>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</si>
  <si>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</si>
  <si>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</si>
  <si>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</si>
  <si>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</si>
  <si>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</si>
  <si>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</si>
  <si>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</si>
  <si>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</si>
  <si>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</si>
  <si>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</si>
  <si>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</si>
  <si>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</si>
  <si>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</si>
  <si>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</si>
  <si>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</si>
  <si>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</si>
  <si>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</si>
  <si>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</si>
  <si>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</si>
  <si>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</si>
  <si>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</si>
  <si>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</si>
  <si>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</si>
  <si>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</si>
  <si>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</si>
  <si>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</si>
  <si>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</si>
  <si>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</si>
  <si>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</si>
  <si>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</si>
  <si>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</si>
  <si>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</si>
  <si>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</si>
  <si>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</si>
  <si>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</si>
  <si>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</si>
  <si>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</si>
  <si>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</si>
  <si>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</si>
  <si>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</si>
  <si>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</si>
  <si>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</si>
  <si>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</si>
  <si>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</si>
  <si>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</si>
  <si>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</si>
  <si>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</si>
  <si>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</si>
  <si>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</si>
  <si>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</si>
  <si>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</si>
  <si>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</si>
  <si>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</si>
  <si>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</si>
  <si>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</si>
  <si>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</si>
  <si>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</si>
  <si>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</si>
  <si>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</si>
  <si>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</si>
  <si>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</si>
  <si>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</si>
  <si>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</si>
  <si>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</si>
  <si>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</si>
  <si>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</si>
  <si>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</si>
  <si>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</si>
  <si>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</si>
  <si>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</si>
  <si>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</si>
  <si>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</si>
  <si>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</si>
  <si>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</si>
  <si>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</si>
  <si>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</si>
  <si>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</si>
  <si>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</si>
  <si>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</si>
  <si>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</si>
  <si>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</si>
  <si>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</si>
  <si>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</si>
  <si>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</si>
  <si>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</si>
  <si>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</si>
  <si>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</si>
  <si>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</si>
  <si>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</si>
  <si>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</si>
  <si>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</si>
  <si>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</si>
  <si>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</si>
  <si>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</si>
  <si>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</si>
  <si>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</si>
  <si>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</si>
  <si>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</si>
  <si>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</si>
  <si>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</si>
  <si>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</si>
  <si>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</si>
  <si>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</si>
  <si>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</si>
  <si>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</si>
  <si>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</si>
  <si>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</si>
  <si>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</si>
  <si>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</si>
  <si>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</si>
  <si>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</si>
  <si>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</si>
  <si>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</si>
  <si>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</si>
  <si>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</si>
  <si>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</si>
  <si>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</si>
  <si>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</si>
  <si>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</si>
  <si>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</si>
  <si>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</si>
  <si>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</si>
  <si>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</si>
  <si>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</si>
  <si>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</si>
  <si>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</si>
  <si>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</si>
  <si>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</si>
  <si>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</si>
  <si>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</si>
  <si>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</si>
  <si>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</si>
  <si>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</si>
  <si>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</si>
  <si>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</si>
  <si>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</si>
  <si>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</si>
  <si>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</si>
  <si>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</si>
  <si>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</si>
  <si>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</si>
  <si>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</si>
  <si>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</si>
  <si>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</si>
  <si>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</si>
  <si>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</si>
  <si>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</si>
  <si>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</si>
  <si>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</si>
  <si>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</si>
  <si>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</si>
  <si>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</si>
  <si>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</si>
  <si>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</si>
  <si>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</si>
  <si>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</si>
  <si>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</si>
  <si>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</si>
  <si>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</si>
  <si>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</si>
  <si>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</si>
  <si>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</si>
  <si>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</si>
  <si>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</si>
  <si>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</si>
  <si>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</si>
  <si>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</si>
  <si>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</si>
  <si>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</si>
  <si>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</si>
  <si>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</si>
  <si>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</si>
  <si>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</si>
  <si>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</si>
  <si>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</si>
  <si>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</si>
  <si>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</si>
  <si>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</si>
  <si>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</si>
  <si>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</si>
  <si>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</si>
  <si>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</si>
  <si>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</si>
  <si>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</si>
  <si>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</si>
  <si>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</si>
  <si>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</si>
  <si>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</si>
  <si>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</si>
  <si>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</si>
  <si>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</si>
  <si>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</si>
  <si>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</si>
  <si>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</si>
  <si>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</si>
  <si>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</si>
  <si>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</si>
  <si>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</si>
  <si>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</si>
  <si>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</si>
  <si>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</si>
  <si>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</si>
  <si>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</si>
  <si>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</si>
  <si>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</si>
  <si>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</si>
  <si>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</si>
  <si>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</si>
  <si>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</si>
  <si>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</si>
  <si>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</si>
  <si>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</si>
  <si>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</si>
  <si>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</si>
  <si>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</si>
  <si>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</si>
  <si>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</si>
  <si>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</si>
  <si>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</si>
  <si>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</si>
  <si>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</si>
  <si>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</si>
  <si>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</si>
  <si>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</si>
  <si>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</si>
  <si>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</si>
  <si>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</si>
  <si>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</si>
  <si>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</si>
  <si>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</si>
  <si>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</si>
  <si>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</si>
  <si>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</si>
  <si>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</si>
  <si>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</si>
  <si>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</si>
  <si>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</si>
  <si>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</si>
  <si>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</si>
  <si>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</si>
  <si>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</si>
  <si>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</si>
  <si>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</si>
  <si>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</si>
  <si>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</si>
  <si>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</si>
  <si>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</si>
  <si>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</si>
  <si>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</si>
  <si>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</si>
  <si>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</si>
  <si>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</si>
  <si>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</si>
  <si>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</si>
  <si>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</si>
  <si>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</si>
  <si>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</si>
  <si>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</si>
  <si>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</si>
  <si>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</si>
  <si>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</si>
  <si>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</si>
  <si>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</si>
  <si>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</si>
  <si>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</si>
  <si>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</si>
  <si>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</si>
  <si>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</si>
  <si>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</si>
  <si>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</si>
  <si>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</si>
  <si>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</si>
  <si>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</si>
  <si>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</si>
  <si>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</si>
  <si>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</si>
  <si>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</si>
  <si>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</si>
  <si>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</si>
  <si>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</si>
  <si>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</si>
  <si>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</si>
  <si>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</si>
  <si>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</si>
  <si>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</si>
  <si>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</si>
  <si>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</si>
  <si>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</si>
  <si>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</si>
  <si>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</si>
  <si>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</si>
  <si>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</si>
  <si>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</si>
  <si>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</si>
  <si>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</si>
  <si>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</si>
  <si>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</si>
  <si>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</si>
  <si>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</si>
  <si>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</si>
  <si>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</si>
  <si>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</si>
  <si>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</si>
  <si>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</si>
  <si>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</si>
  <si>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</si>
  <si>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</si>
  <si>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</si>
  <si>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</si>
  <si>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</si>
  <si>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</si>
  <si>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</si>
  <si>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</si>
  <si>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</si>
  <si>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</si>
  <si>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</si>
  <si>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</si>
  <si>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</si>
  <si>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</si>
  <si>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</si>
  <si>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</si>
  <si>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</si>
  <si>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</si>
  <si>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</si>
  <si>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</si>
  <si>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</si>
  <si>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</si>
  <si>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</si>
  <si>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</si>
  <si>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</si>
  <si>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</si>
  <si>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</si>
  <si>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</si>
  <si>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</si>
  <si>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</si>
  <si>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</si>
  <si>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</si>
  <si>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</si>
  <si>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</si>
  <si>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</si>
  <si>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</si>
  <si>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</si>
  <si>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</si>
  <si>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</si>
  <si>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</si>
  <si>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</si>
  <si>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</si>
  <si>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</si>
  <si>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</si>
  <si>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</si>
  <si>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</si>
  <si>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</si>
  <si>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</si>
  <si>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</si>
  <si>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</si>
  <si>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</si>
  <si>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</si>
  <si>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</si>
  <si>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</si>
  <si>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</si>
  <si>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</si>
  <si>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</si>
  <si>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</si>
  <si>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</si>
  <si>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</si>
  <si>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</si>
  <si>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</si>
  <si>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</si>
  <si>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</si>
  <si>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</si>
  <si>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</si>
  <si>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</si>
  <si>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</si>
  <si>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</si>
  <si>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</si>
  <si>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</si>
  <si>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</si>
  <si>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</si>
  <si>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</si>
  <si>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</si>
  <si>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</si>
  <si>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</si>
  <si>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</si>
  <si>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</si>
  <si>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</si>
  <si>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</si>
  <si>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</si>
  <si>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</si>
  <si>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</si>
  <si>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</si>
  <si>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</si>
  <si>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</si>
  <si>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</si>
  <si>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</si>
  <si>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</si>
  <si>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</si>
  <si>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</si>
  <si>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</si>
  <si>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</si>
  <si>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</si>
  <si>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</si>
  <si>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</si>
  <si>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</si>
  <si>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</si>
  <si>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</si>
  <si>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</si>
  <si>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</si>
  <si>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</si>
  <si>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</si>
  <si>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</si>
  <si>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</si>
  <si>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</si>
  <si>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</si>
  <si>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</si>
  <si>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</si>
  <si>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</si>
  <si>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</si>
  <si>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</si>
  <si>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</si>
  <si>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</si>
  <si>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</si>
  <si>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</si>
  <si>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</si>
  <si>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</si>
  <si>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</si>
  <si>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</si>
  <si>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</si>
  <si>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</si>
  <si>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</si>
  <si>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</si>
  <si>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</si>
  <si>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</si>
  <si>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</si>
  <si>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</si>
  <si>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</si>
  <si>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</si>
  <si>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</si>
  <si>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</si>
  <si>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</si>
  <si>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</si>
  <si>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</si>
  <si>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</si>
  <si>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</si>
  <si>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</si>
  <si>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</si>
  <si>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</si>
  <si>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</si>
  <si>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</si>
  <si>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</si>
  <si>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</si>
  <si>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</si>
  <si>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</si>
  <si>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</si>
  <si>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</si>
  <si>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</si>
  <si>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</si>
  <si>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</si>
  <si>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</si>
  <si>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</si>
  <si>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</si>
  <si>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</si>
  <si>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</si>
  <si>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</si>
  <si>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</si>
  <si>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</si>
  <si>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</si>
  <si>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</si>
  <si>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</si>
  <si>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</si>
  <si>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</si>
  <si>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</si>
  <si>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</si>
  <si>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</si>
  <si>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</si>
  <si>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</si>
  <si>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</si>
  <si>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</si>
  <si>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</si>
  <si>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</si>
  <si>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</si>
  <si>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</si>
  <si>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</si>
  <si>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</si>
  <si>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</si>
  <si>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</si>
  <si>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</si>
  <si>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</si>
  <si>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</si>
  <si>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</si>
  <si>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</si>
  <si>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</si>
  <si>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</si>
  <si>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</si>
  <si>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</si>
  <si>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</si>
  <si>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</si>
  <si>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</si>
  <si>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</si>
  <si>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</si>
  <si>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</si>
  <si>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</si>
  <si>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</si>
  <si>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</si>
  <si>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</si>
  <si>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</si>
  <si>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</si>
  <si>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</si>
  <si>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</si>
  <si>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</si>
  <si>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</si>
  <si>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</si>
  <si>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</si>
  <si>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</si>
  <si>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</si>
  <si>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</si>
  <si>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</si>
  <si>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</si>
  <si>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</si>
  <si>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</si>
  <si>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</si>
  <si>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</si>
  <si>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</si>
  <si>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</si>
  <si>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</si>
  <si>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</si>
  <si>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</si>
  <si>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</si>
  <si>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</si>
  <si>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</si>
  <si>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</si>
  <si>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</si>
  <si>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</si>
  <si>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</si>
  <si>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</si>
  <si>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</si>
  <si>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</si>
  <si>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</si>
  <si>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</si>
  <si>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</si>
  <si>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</si>
  <si>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</si>
  <si>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</si>
  <si>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</si>
  <si>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</si>
  <si>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</si>
  <si>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</si>
  <si>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</si>
  <si>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</si>
  <si>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</si>
  <si>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</si>
  <si>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</si>
  <si>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</si>
  <si>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</si>
  <si>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</si>
  <si>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</si>
  <si>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</si>
  <si>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</si>
  <si>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</si>
  <si>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</si>
  <si>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</si>
  <si>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</si>
  <si>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</si>
  <si>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</si>
  <si>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</si>
  <si>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</si>
  <si>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</si>
  <si>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</si>
  <si>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</si>
  <si>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</si>
  <si>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</si>
  <si>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</si>
  <si>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</si>
  <si>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</si>
  <si>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</si>
  <si>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</si>
  <si>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</si>
  <si>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</si>
  <si>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</si>
  <si>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</si>
  <si>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</si>
  <si>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</si>
  <si>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</si>
  <si>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</si>
  <si>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</si>
  <si>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</si>
  <si>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</si>
  <si>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</si>
  <si>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</si>
  <si>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</si>
  <si>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</si>
  <si>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</si>
  <si>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</si>
  <si>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</si>
  <si>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</si>
  <si>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</si>
  <si>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</si>
  <si>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</si>
  <si>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</si>
  <si>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</si>
  <si>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</si>
  <si>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</si>
  <si>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</si>
  <si>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</si>
  <si>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</si>
  <si>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</si>
  <si>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</si>
  <si>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</si>
  <si>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</si>
  <si>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</si>
  <si>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</si>
  <si>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</si>
  <si>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</si>
  <si>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</si>
  <si>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</si>
  <si>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</si>
  <si>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</si>
  <si>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</si>
  <si>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</si>
  <si>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</si>
  <si>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</si>
  <si>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</si>
  <si>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</si>
  <si>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</si>
  <si>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</si>
  <si>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</si>
  <si>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</si>
  <si>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</si>
  <si>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</si>
  <si>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</si>
  <si>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</si>
  <si>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</si>
  <si>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</si>
  <si>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</si>
  <si>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</si>
  <si>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</si>
  <si>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</si>
  <si>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</si>
  <si>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</si>
  <si>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</si>
  <si>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</si>
  <si>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</si>
  <si>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</si>
  <si>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</si>
  <si>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</si>
  <si>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</si>
  <si>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</si>
  <si>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</si>
  <si>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</si>
  <si>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</si>
  <si>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</si>
  <si>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</si>
  <si>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</si>
  <si>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</si>
  <si>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</si>
  <si>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</si>
  <si>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</si>
  <si>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</si>
  <si>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</si>
  <si>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</si>
  <si>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</si>
  <si>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</si>
  <si>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</si>
  <si>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</si>
  <si>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</si>
  <si>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</si>
  <si>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</si>
  <si>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</si>
  <si>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</si>
  <si>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</si>
  <si>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</si>
  <si>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</si>
  <si>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</si>
  <si>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</si>
  <si>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</si>
  <si>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</si>
  <si>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</si>
  <si>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</si>
  <si>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</si>
  <si>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</si>
  <si>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</si>
  <si>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</si>
  <si>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</si>
  <si>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</si>
  <si>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</si>
  <si>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</si>
  <si>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</si>
  <si>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</si>
  <si>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</si>
  <si>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</si>
  <si>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</si>
  <si>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</si>
  <si>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</si>
  <si>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</si>
  <si>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</si>
  <si>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</si>
  <si>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</si>
  <si>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</si>
  <si>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</si>
  <si>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</si>
  <si>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</si>
  <si>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</si>
  <si>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</si>
  <si>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</si>
  <si>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</si>
  <si>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</si>
  <si>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</si>
  <si>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</si>
  <si>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</si>
  <si>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</si>
  <si>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</si>
  <si>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</si>
  <si>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</si>
  <si>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</si>
  <si>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</si>
  <si>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</si>
  <si>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</si>
  <si>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</si>
  <si>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</si>
  <si>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</si>
  <si>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</si>
  <si>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</si>
  <si>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</si>
  <si>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</si>
  <si>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</si>
  <si>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</si>
  <si>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</si>
  <si>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</si>
  <si>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</si>
  <si>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</si>
  <si>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</si>
  <si>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</si>
  <si>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</si>
  <si>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</si>
  <si>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</si>
  <si>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</si>
  <si>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</si>
  <si>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</si>
  <si>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</si>
  <si>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</si>
  <si>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</si>
  <si>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</si>
  <si>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</si>
  <si>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</si>
  <si>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</si>
  <si>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</si>
  <si>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</si>
  <si>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</si>
  <si>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</si>
  <si>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</si>
  <si>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</si>
  <si>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</si>
  <si>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</si>
  <si>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</si>
  <si>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</si>
  <si>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</si>
  <si>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</si>
  <si>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</si>
  <si>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</si>
  <si>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</si>
  <si>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</si>
  <si>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</si>
  <si>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</si>
  <si>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</si>
  <si>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</si>
  <si>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</si>
  <si>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</si>
  <si>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</si>
  <si>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</si>
  <si>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</si>
  <si>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</si>
  <si>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</si>
  <si>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</si>
  <si>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</si>
  <si>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</si>
  <si>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</si>
  <si>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</si>
  <si>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</si>
  <si>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</si>
  <si>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</si>
  <si>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</si>
  <si>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</si>
  <si>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</si>
  <si>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</si>
  <si>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</si>
  <si>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</si>
  <si>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</si>
  <si>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</si>
  <si>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</si>
  <si>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</si>
  <si>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</si>
  <si>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</si>
  <si>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</si>
  <si>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</si>
  <si>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</si>
  <si>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</si>
  <si>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</si>
  <si>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</si>
  <si>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</si>
  <si>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</si>
  <si>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</si>
  <si>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</si>
  <si>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</si>
  <si>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</si>
  <si>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</si>
  <si>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</si>
  <si>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</si>
  <si>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</si>
  <si>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</si>
  <si>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</si>
  <si>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</si>
  <si>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</si>
  <si>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</si>
  <si>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</si>
  <si>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</si>
  <si>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</si>
  <si>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</si>
  <si>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</si>
  <si>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</si>
  <si>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</si>
  <si>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</si>
  <si>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</si>
  <si>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</si>
  <si>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</si>
  <si>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</si>
  <si>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</si>
  <si>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</si>
  <si>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</si>
  <si>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</si>
  <si>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</si>
  <si>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</si>
  <si>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</si>
  <si>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</si>
  <si>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</si>
  <si>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</si>
  <si>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</si>
  <si>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</si>
  <si>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</si>
  <si>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</si>
  <si>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</si>
  <si>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</si>
  <si>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</si>
  <si>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</si>
  <si>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</si>
  <si>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</si>
  <si>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</si>
  <si>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</si>
  <si>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</si>
  <si>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</si>
  <si>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</si>
  <si>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</si>
  <si>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</si>
  <si>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</si>
  <si>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</si>
  <si>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</si>
  <si>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</si>
  <si>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</si>
  <si>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</si>
  <si>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</si>
  <si>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</si>
  <si>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</si>
  <si>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</si>
  <si>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</si>
  <si>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</si>
  <si>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</si>
  <si>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</si>
  <si>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</si>
  <si>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</si>
  <si>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</si>
  <si>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</si>
  <si>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</si>
  <si>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</si>
  <si>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</si>
  <si>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</si>
  <si>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</si>
  <si>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</si>
  <si>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</si>
  <si>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</si>
  <si>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</si>
  <si>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</si>
  <si>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</si>
  <si>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</si>
  <si>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</si>
  <si>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</si>
  <si>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</si>
  <si>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</si>
  <si>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</si>
  <si>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</si>
  <si>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</si>
  <si>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</si>
  <si>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</si>
  <si>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</si>
  <si>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</si>
  <si>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</si>
  <si>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</si>
  <si>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</si>
  <si>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</si>
  <si>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</si>
  <si>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</si>
  <si>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</si>
  <si>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</si>
  <si>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</si>
  <si>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</si>
  <si>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</si>
  <si>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</si>
  <si>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</si>
  <si>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</si>
  <si>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</si>
  <si>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</si>
  <si>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</si>
  <si>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</si>
  <si>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</si>
  <si>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</si>
  <si>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</si>
  <si>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</si>
  <si>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</si>
  <si>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</si>
  <si>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</si>
  <si>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</si>
  <si>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</si>
  <si>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</si>
  <si>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</si>
  <si>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</si>
  <si>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</si>
  <si>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</si>
  <si>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</si>
  <si>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</si>
  <si>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</si>
  <si>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</si>
  <si>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</si>
  <si>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</si>
  <si>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</si>
  <si>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</si>
  <si>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</si>
  <si>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</si>
  <si>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</si>
  <si>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</si>
  <si>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</si>
  <si>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</si>
  <si>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</si>
  <si>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</si>
  <si>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</si>
  <si>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</si>
  <si>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</si>
  <si>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</si>
  <si>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</si>
  <si>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</si>
  <si>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</si>
  <si>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</si>
  <si>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</si>
  <si>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</si>
  <si>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</si>
  <si>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</si>
  <si>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</si>
  <si>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</si>
  <si>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</si>
  <si>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</si>
  <si>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</si>
  <si>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</si>
  <si>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</si>
  <si>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</si>
  <si>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</si>
  <si>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</si>
  <si>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</si>
  <si>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</si>
  <si>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</si>
  <si>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</si>
  <si>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</si>
  <si>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</si>
  <si>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</si>
  <si>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</si>
  <si>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</si>
  <si>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</si>
  <si>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</si>
  <si>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</si>
  <si>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</si>
  <si>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</si>
  <si>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</si>
  <si>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</si>
  <si>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</si>
  <si>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</si>
  <si>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</si>
  <si>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</si>
  <si>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</si>
  <si>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</si>
  <si>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</si>
  <si>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</si>
  <si>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</si>
  <si>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</si>
  <si>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</si>
  <si>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</si>
  <si>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</si>
  <si>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</si>
  <si>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</si>
  <si>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</si>
  <si>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</si>
  <si>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</si>
  <si>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</si>
  <si>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</si>
  <si>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</si>
  <si>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</si>
  <si>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</si>
  <si>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</si>
  <si>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</si>
  <si>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</si>
  <si>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</si>
  <si>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</si>
  <si>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</si>
  <si>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</si>
  <si>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</si>
  <si>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</si>
  <si>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</si>
  <si>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</si>
  <si>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</si>
  <si>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</si>
  <si>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</si>
  <si>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</si>
  <si>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</si>
  <si>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</si>
  <si>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</si>
  <si>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</si>
  <si>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</si>
  <si>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</si>
  <si>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</si>
  <si>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</si>
  <si>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</si>
  <si>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</si>
  <si>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</si>
  <si>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</si>
  <si>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</si>
  <si>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</si>
  <si>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</si>
  <si>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</si>
  <si>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</si>
  <si>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</si>
  <si>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</si>
  <si>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</si>
  <si>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</si>
  <si>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</si>
  <si>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</si>
  <si>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</si>
  <si>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</si>
  <si>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</si>
  <si>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</si>
  <si>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</si>
  <si>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</si>
  <si>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</si>
  <si>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</si>
  <si>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</si>
  <si>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</si>
  <si>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</si>
  <si>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</si>
  <si>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</si>
  <si>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</si>
  <si>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</si>
  <si>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</si>
  <si>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</si>
  <si>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</si>
  <si>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</si>
  <si>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</si>
  <si>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</si>
  <si>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</si>
  <si>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</si>
  <si>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</si>
  <si>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</si>
  <si>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</si>
  <si>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</si>
  <si>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</si>
  <si>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</si>
  <si>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</si>
  <si>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</si>
  <si>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</si>
  <si>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</si>
  <si>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</si>
  <si>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</si>
  <si>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</si>
  <si>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</si>
  <si>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</si>
  <si>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</si>
  <si>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</si>
  <si>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</si>
  <si>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</si>
  <si>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</si>
  <si>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</si>
  <si>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</si>
  <si>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</si>
  <si>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</si>
  <si>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</si>
  <si>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</si>
  <si>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</si>
  <si>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</si>
  <si>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</si>
  <si>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</si>
  <si>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</si>
  <si>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</si>
  <si>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</si>
  <si>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</si>
  <si>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</si>
  <si>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</si>
  <si>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</si>
  <si>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</si>
  <si>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</si>
  <si>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</si>
  <si>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</si>
  <si>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</si>
  <si>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</si>
  <si>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</si>
  <si>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</si>
  <si>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</si>
  <si>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</si>
  <si>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</si>
  <si>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</si>
  <si>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</si>
  <si>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</si>
  <si>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</si>
  <si>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</si>
  <si>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</si>
  <si>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</si>
  <si>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</si>
  <si>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</si>
  <si>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</si>
  <si>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</si>
  <si>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</si>
  <si>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</si>
  <si>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</si>
  <si>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</si>
  <si>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</si>
  <si>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</si>
  <si>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</si>
  <si>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</si>
  <si>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</si>
  <si>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</si>
  <si>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</si>
  <si>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</si>
  <si>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</si>
  <si>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</si>
  <si>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</si>
  <si>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</si>
  <si>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</si>
  <si>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</si>
  <si>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</si>
  <si>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</si>
  <si>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</si>
  <si>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</si>
  <si>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</si>
  <si>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</si>
  <si>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</si>
  <si>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</si>
  <si>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</si>
  <si>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</si>
  <si>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</si>
  <si>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</si>
  <si>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</si>
  <si>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</si>
  <si>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</si>
  <si>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</si>
  <si>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</si>
  <si>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</si>
  <si>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</si>
  <si>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</si>
  <si>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</si>
  <si>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</si>
  <si>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</si>
  <si>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</si>
  <si>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</si>
  <si>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</si>
  <si>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</si>
  <si>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</si>
  <si>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</si>
  <si>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</si>
  <si>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</si>
  <si>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</si>
  <si>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</si>
  <si>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</si>
  <si>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</si>
  <si>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</si>
  <si>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</si>
  <si>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</si>
  <si>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</si>
  <si>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</si>
  <si>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</si>
  <si>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</si>
  <si>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</si>
  <si>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</si>
  <si>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</si>
  <si>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</si>
  <si>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</si>
  <si>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</si>
  <si>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</si>
  <si>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</si>
  <si>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</si>
  <si>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</si>
  <si>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</si>
  <si>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</si>
  <si>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</si>
  <si>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</si>
  <si>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</si>
  <si>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</si>
  <si>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</si>
  <si>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</si>
  <si>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</si>
  <si>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</si>
  <si>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</si>
  <si>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</si>
  <si>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</si>
  <si>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</si>
  <si>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</si>
  <si>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</si>
  <si>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</si>
  <si>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</si>
  <si>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</si>
  <si>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</si>
  <si>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</si>
  <si>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</si>
  <si>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</si>
  <si>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</si>
  <si>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</si>
  <si>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</si>
  <si>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</si>
  <si>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</si>
  <si>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</si>
  <si>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</si>
  <si>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</si>
  <si>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</si>
  <si>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</si>
  <si>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</si>
  <si>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</si>
  <si>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</si>
  <si>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</si>
  <si>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</si>
  <si>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</si>
  <si>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</si>
  <si>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</si>
  <si>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</si>
  <si>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</si>
  <si>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</si>
  <si>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</si>
  <si>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</si>
  <si>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</si>
  <si>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</si>
  <si>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</si>
  <si>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</si>
  <si>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</si>
  <si>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</si>
  <si>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</si>
  <si>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</si>
  <si>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</si>
  <si>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</si>
  <si>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</si>
  <si>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</si>
  <si>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</si>
  <si>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</si>
  <si>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</si>
  <si>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</si>
  <si>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</si>
  <si>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</si>
  <si>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</si>
  <si>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</si>
  <si>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</si>
  <si>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</si>
  <si>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</si>
  <si>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</si>
  <si>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</si>
  <si>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</si>
  <si>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</si>
  <si>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</si>
  <si>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</si>
  <si>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</si>
  <si>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</si>
  <si>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</si>
  <si>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</si>
  <si>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</si>
  <si>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</si>
  <si>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</si>
  <si>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</si>
  <si>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</si>
  <si>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</si>
  <si>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</si>
  <si>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</si>
  <si>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</si>
  <si>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</si>
  <si>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</si>
  <si>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</si>
  <si>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</si>
  <si>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</si>
  <si>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</si>
  <si>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</si>
  <si>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</si>
  <si>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</si>
  <si>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</si>
  <si>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</si>
  <si>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</si>
  <si>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</si>
  <si>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</si>
  <si>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</si>
  <si>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</si>
  <si>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</si>
  <si>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</si>
  <si>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</si>
  <si>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</si>
  <si>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</si>
  <si>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</si>
  <si>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</si>
  <si>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</si>
  <si>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</si>
  <si>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</si>
  <si>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</si>
  <si>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</si>
  <si>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</si>
  <si>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</si>
  <si>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</si>
  <si>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</si>
  <si>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</si>
  <si>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</si>
  <si>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</si>
  <si>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</si>
  <si>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</si>
  <si>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</si>
  <si>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</si>
  <si>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</si>
  <si>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</si>
  <si>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</si>
  <si>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</si>
  <si>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</si>
  <si>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</si>
  <si>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</si>
  <si>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</si>
  <si>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</si>
  <si>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</si>
  <si>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</si>
  <si>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</si>
  <si>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</si>
  <si>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</si>
  <si>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</si>
  <si>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</si>
  <si>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</si>
  <si>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</si>
  <si>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</si>
  <si>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</si>
  <si>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</si>
  <si>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</si>
  <si>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</si>
  <si>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</si>
  <si>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</si>
  <si>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</si>
  <si>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</si>
  <si>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</si>
  <si>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</si>
  <si>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</si>
  <si>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</si>
  <si>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</si>
  <si>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</si>
  <si>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</si>
  <si>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</si>
  <si>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</si>
  <si>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</si>
  <si>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</si>
  <si>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</si>
  <si>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</si>
  <si>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</si>
  <si>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</si>
  <si>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</si>
  <si>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</si>
  <si>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</si>
  <si>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</si>
  <si>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</si>
  <si>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</si>
  <si>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</si>
  <si>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</si>
  <si>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</si>
  <si>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</si>
  <si>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</si>
  <si>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</si>
  <si>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</si>
  <si>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</si>
  <si>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</si>
  <si>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</si>
  <si>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</si>
  <si>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</si>
  <si>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</si>
  <si>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</si>
  <si>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</si>
  <si>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</si>
  <si>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</si>
  <si>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</si>
  <si>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</si>
  <si>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</si>
  <si>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</si>
  <si>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</si>
  <si>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</si>
  <si>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</si>
  <si>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</si>
  <si>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</si>
  <si>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</si>
  <si>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</si>
  <si>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</si>
  <si>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classical music</t>
  </si>
  <si>
    <t>electronic music</t>
  </si>
  <si>
    <t>faith</t>
  </si>
  <si>
    <t>indie rock</t>
  </si>
  <si>
    <t>jazz</t>
  </si>
  <si>
    <t>metal</t>
  </si>
  <si>
    <t>musical</t>
  </si>
  <si>
    <t>pop</t>
  </si>
  <si>
    <t>rock</t>
  </si>
  <si>
    <t>world music</t>
  </si>
  <si>
    <t>Date Ended Converted</t>
  </si>
  <si>
    <t>Date Created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</si>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</sst>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9" fontId="0" fillId="0" borderId="0" xfId="0" applyNumberFormat="1"/>
    <xf numFmtId="0" fontId="0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/>
  </cellXfs>
  <cellStyles count="1">
    <cellStyle name="Normal" xfId="0" builtinId="0"/>
  </cellStyles>
  <dxfs count="4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9C56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7-1643-8D35-57B732EC3FA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9-0944-A513-228B3C7A33C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9-0944-A513-228B3C7A33C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9-0944-A513-228B3C7A3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979920"/>
        <c:axId val="645981600"/>
      </c:barChart>
      <c:catAx>
        <c:axId val="6459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1600"/>
        <c:crosses val="autoZero"/>
        <c:auto val="1"/>
        <c:lblAlgn val="ctr"/>
        <c:lblOffset val="100"/>
        <c:noMultiLvlLbl val="0"/>
      </c:catAx>
      <c:valAx>
        <c:axId val="64598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70C0"/>
          </a:solidFill>
          <a:ln>
            <a:noFill/>
          </a:ln>
          <a:effectLst/>
        </c:spPr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Statistics'!$A$6:$A$16</c:f>
              <c:strCache>
                <c:ptCount val="10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musical</c:v>
                </c:pt>
                <c:pt idx="7">
                  <c:v>pop</c:v>
                </c:pt>
                <c:pt idx="8">
                  <c:v>rock</c:v>
                </c:pt>
                <c:pt idx="9">
                  <c:v>world music</c:v>
                </c:pt>
              </c:strCache>
            </c:strRef>
          </c:cat>
          <c:val>
            <c:numRef>
              <c:f>'Subcategory Statistics'!$B$6:$B$16</c:f>
              <c:numCache>
                <c:formatCode>General</c:formatCode>
                <c:ptCount val="10"/>
                <c:pt idx="6">
                  <c:v>20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A-4D49-85DB-8235817CEA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Statistics'!$A$6:$A$16</c:f>
              <c:strCache>
                <c:ptCount val="10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musical</c:v>
                </c:pt>
                <c:pt idx="7">
                  <c:v>pop</c:v>
                </c:pt>
                <c:pt idx="8">
                  <c:v>rock</c:v>
                </c:pt>
                <c:pt idx="9">
                  <c:v>world music</c:v>
                </c:pt>
              </c:strCache>
            </c:strRef>
          </c:cat>
          <c:val>
            <c:numRef>
              <c:f>'Subcategory Statistics'!$C$6:$C$16</c:f>
              <c:numCache>
                <c:formatCode>General</c:formatCode>
                <c:ptCount val="10"/>
                <c:pt idx="2">
                  <c:v>40</c:v>
                </c:pt>
                <c:pt idx="3">
                  <c:v>20</c:v>
                </c:pt>
                <c:pt idx="4">
                  <c:v>60</c:v>
                </c:pt>
                <c:pt idx="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C4-A943-A118-1B118B4DBBE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Statistics'!$A$6:$A$16</c:f>
              <c:strCache>
                <c:ptCount val="10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musical</c:v>
                </c:pt>
                <c:pt idx="7">
                  <c:v>pop</c:v>
                </c:pt>
                <c:pt idx="8">
                  <c:v>rock</c:v>
                </c:pt>
                <c:pt idx="9">
                  <c:v>world music</c:v>
                </c:pt>
              </c:strCache>
            </c:strRef>
          </c:cat>
          <c:val>
            <c:numRef>
              <c:f>'Subcategory Statistics'!$D$6:$D$16</c:f>
              <c:numCache>
                <c:formatCode>General</c:formatCode>
                <c:ptCount val="10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C4-A943-A118-1B118B4DBBE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Statistics'!$A$6:$A$16</c:f>
              <c:strCache>
                <c:ptCount val="10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musical</c:v>
                </c:pt>
                <c:pt idx="7">
                  <c:v>pop</c:v>
                </c:pt>
                <c:pt idx="8">
                  <c:v>rock</c:v>
                </c:pt>
                <c:pt idx="9">
                  <c:v>world music</c:v>
                </c:pt>
              </c:strCache>
            </c:strRef>
          </c:cat>
          <c:val>
            <c:numRef>
              <c:f>'Subcategory Statistics'!$E$6:$E$16</c:f>
              <c:numCache>
                <c:formatCode>General</c:formatCode>
                <c:ptCount val="10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60</c:v>
                </c:pt>
                <c:pt idx="7">
                  <c:v>40</c:v>
                </c:pt>
                <c:pt idx="8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C4-A943-A118-1B118B4DB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2195791"/>
        <c:axId val="2122197471"/>
      </c:barChart>
      <c:catAx>
        <c:axId val="212219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97471"/>
        <c:crosses val="autoZero"/>
        <c:auto val="1"/>
        <c:lblAlgn val="ctr"/>
        <c:lblOffset val="100"/>
        <c:noMultiLvlLbl val="0"/>
      </c:catAx>
      <c:valAx>
        <c:axId val="212219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9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9916465110332111E-2"/>
          <c:y val="7.1428571428571425E-2"/>
          <c:w val="0.69161220206066931"/>
          <c:h val="0.847329161979752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B-8442-8036-672F9CE25E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B-8442-8036-672F9CE25E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EB-8442-8036-672F9CE25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90384"/>
        <c:axId val="68892064"/>
      </c:lineChart>
      <c:catAx>
        <c:axId val="688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2064"/>
        <c:crosses val="autoZero"/>
        <c:auto val="1"/>
        <c:lblAlgn val="ctr"/>
        <c:lblOffset val="100"/>
        <c:noMultiLvlLbl val="0"/>
      </c:catAx>
      <c:valAx>
        <c:axId val="688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A-074A-84A4-6F9A45004EC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A-074A-84A4-6F9A45004EC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3A-074A-84A4-6F9A45004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58784"/>
        <c:axId val="72738416"/>
      </c:lineChart>
      <c:catAx>
        <c:axId val="728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8416"/>
        <c:crosses val="autoZero"/>
        <c:auto val="1"/>
        <c:lblAlgn val="ctr"/>
        <c:lblOffset val="100"/>
        <c:noMultiLvlLbl val="0"/>
      </c:catAx>
      <c:valAx>
        <c:axId val="727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88900</xdr:rowOff>
    </xdr:from>
    <xdr:to>
      <xdr:col>12</xdr:col>
      <xdr:colOff>114300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3B10B-EF26-DC49-9C14-BA8C2C8F3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16</xdr:row>
      <xdr:rowOff>10583</xdr:rowOff>
    </xdr:from>
    <xdr:to>
      <xdr:col>12</xdr:col>
      <xdr:colOff>582083</xdr:colOff>
      <xdr:row>28</xdr:row>
      <xdr:rowOff>137582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C1236-AF77-9642-86AB-D97BF21D2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3</xdr:row>
      <xdr:rowOff>12700</xdr:rowOff>
    </xdr:from>
    <xdr:to>
      <xdr:col>9</xdr:col>
      <xdr:colOff>762000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5C57A8-0AD7-A549-AF73-EECF69F59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1193800</xdr:colOff>
      <xdr:row>15</xdr:row>
      <xdr:rowOff>0</xdr:rowOff>
    </xdr:from>
    <xdr:to>
      <xdr:col>6</xdr:col>
      <xdr:colOff>1219200</xdr:colOff>
      <xdr:row>40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DEF869-9AA9-1C4F-87E6-BCF032730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7.740133449071" createdVersion="6" refreshedVersion="6" minRefreshableVersion="3" recordCount="4114" xr:uid="{47AC60F7-55BF-2B41-85F8-ADEEC5E301C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8.412063888885" createdVersion="6" refreshedVersion="6" minRefreshableVersion="3" recordCount="4114" xr:uid="{514E3211-FE81-2F41-9654-0C78AB11B4B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4CDD3-5DED-0E40-A15A-C4100CD9563E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AA21A-602A-7447-BF03-24926626EB2A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x="35"/>
        <item h="1" x="4"/>
        <item h="1" x="3"/>
        <item x="15"/>
        <item x="28"/>
        <item h="1" x="10"/>
        <item h="1" x="19"/>
        <item h="1" x="29"/>
        <item h="1" x="30"/>
        <item x="14"/>
        <item x="13"/>
        <item h="1" x="37"/>
        <item x="12"/>
        <item h="1" x="18"/>
        <item x="40"/>
        <item h="1" x="24"/>
        <item h="1" x="9"/>
        <item h="1" x="31"/>
        <item h="1" x="20"/>
        <item h="1" x="26"/>
        <item h="1" x="6"/>
        <item x="27"/>
        <item h="1" x="23"/>
        <item h="1" x="34"/>
        <item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x="21"/>
        <item t="default"/>
      </items>
    </pivotField>
  </pivotFields>
  <rowFields count="1">
    <field x="17"/>
  </rowFields>
  <rowItems count="11">
    <i>
      <x v="4"/>
    </i>
    <i>
      <x v="7"/>
    </i>
    <i>
      <x v="8"/>
    </i>
    <i>
      <x v="13"/>
    </i>
    <i>
      <x v="14"/>
    </i>
    <i>
      <x v="16"/>
    </i>
    <i>
      <x v="18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EE440-E78F-0446-B5AC-EA7DAA218209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37CAC-030C-2A4A-A34E-0870BB69A5B9}">
  <dimension ref="A1:F24"/>
  <sheetViews>
    <sheetView zoomScale="125" zoomScaleNormal="400" workbookViewId="0">
      <selection activeCell="B17" sqref="B17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4.1640625" bestFit="1" customWidth="1"/>
    <col min="8" max="8" width="14.83203125" bestFit="1" customWidth="1"/>
    <col min="9" max="9" width="14.1640625" bestFit="1" customWidth="1"/>
    <col min="10" max="10" width="19.1640625" bestFit="1" customWidth="1"/>
    <col min="11" max="11" width="18.5" bestFit="1" customWidth="1"/>
  </cols>
  <sheetData>
    <row r="1" spans="1:6" x14ac:dyDescent="0.2">
      <c r="A1" s="6" t="s">
        <v>8299</v>
      </c>
      <c r="B1" t="s">
        <v>8217</v>
      </c>
    </row>
    <row r="3" spans="1:6" x14ac:dyDescent="0.2">
      <c r="A3" s="6" t="s">
        <v>8321</v>
      </c>
      <c r="B3" s="6" t="s">
        <v>8322</v>
      </c>
    </row>
    <row r="4" spans="1:6" x14ac:dyDescent="0.2">
      <c r="A4" s="6" t="s">
        <v>8310</v>
      </c>
      <c r="B4" t="s">
        <v>8214</v>
      </c>
      <c r="C4" t="s">
        <v>8215</v>
      </c>
      <c r="D4" t="s">
        <v>8216</v>
      </c>
      <c r="E4" t="s">
        <v>8213</v>
      </c>
      <c r="F4" t="s">
        <v>8320</v>
      </c>
    </row>
    <row r="5" spans="1:6" x14ac:dyDescent="0.2">
      <c r="A5" s="7" t="s">
        <v>8311</v>
      </c>
      <c r="B5" s="5">
        <v>31</v>
      </c>
      <c r="C5" s="5">
        <v>130</v>
      </c>
      <c r="D5" s="5"/>
      <c r="E5" s="5">
        <v>261</v>
      </c>
      <c r="F5" s="5">
        <v>422</v>
      </c>
    </row>
    <row r="6" spans="1:6" x14ac:dyDescent="0.2">
      <c r="A6" s="7" t="s">
        <v>8312</v>
      </c>
      <c r="B6" s="5">
        <v>15</v>
      </c>
      <c r="C6" s="5">
        <v>115</v>
      </c>
      <c r="D6" s="5">
        <v>4</v>
      </c>
      <c r="E6" s="5">
        <v>34</v>
      </c>
      <c r="F6" s="5">
        <v>168</v>
      </c>
    </row>
    <row r="7" spans="1:6" x14ac:dyDescent="0.2">
      <c r="A7" s="7" t="s">
        <v>8313</v>
      </c>
      <c r="B7" s="5"/>
      <c r="C7" s="5">
        <v>96</v>
      </c>
      <c r="D7" s="5"/>
      <c r="E7" s="5">
        <v>52</v>
      </c>
      <c r="F7" s="5">
        <v>148</v>
      </c>
    </row>
    <row r="8" spans="1:6" x14ac:dyDescent="0.2">
      <c r="A8" s="7" t="s">
        <v>8314</v>
      </c>
      <c r="B8" s="5">
        <v>23</v>
      </c>
      <c r="C8" s="5"/>
      <c r="D8" s="5"/>
      <c r="E8" s="5"/>
      <c r="F8" s="5">
        <v>23</v>
      </c>
    </row>
    <row r="9" spans="1:6" x14ac:dyDescent="0.2">
      <c r="A9" s="7" t="s">
        <v>8315</v>
      </c>
      <c r="B9" s="5">
        <v>19</v>
      </c>
      <c r="C9" s="5">
        <v>110</v>
      </c>
      <c r="D9" s="5">
        <v>17</v>
      </c>
      <c r="E9" s="5">
        <v>490</v>
      </c>
      <c r="F9" s="5">
        <v>636</v>
      </c>
    </row>
    <row r="10" spans="1:6" x14ac:dyDescent="0.2">
      <c r="A10" s="7" t="s">
        <v>8316</v>
      </c>
      <c r="B10" s="5"/>
      <c r="C10" s="5">
        <v>72</v>
      </c>
      <c r="D10" s="5"/>
      <c r="E10" s="5">
        <v>62</v>
      </c>
      <c r="F10" s="5">
        <v>134</v>
      </c>
    </row>
    <row r="11" spans="1:6" x14ac:dyDescent="0.2">
      <c r="A11" s="7" t="s">
        <v>8317</v>
      </c>
      <c r="B11" s="5">
        <v>22</v>
      </c>
      <c r="C11" s="5">
        <v>87</v>
      </c>
      <c r="D11" s="5"/>
      <c r="E11" s="5">
        <v>69</v>
      </c>
      <c r="F11" s="5">
        <v>178</v>
      </c>
    </row>
    <row r="12" spans="1:6" x14ac:dyDescent="0.2">
      <c r="A12" s="7" t="s">
        <v>8318</v>
      </c>
      <c r="B12" s="5">
        <v>121</v>
      </c>
      <c r="C12" s="5">
        <v>138</v>
      </c>
      <c r="D12" s="5"/>
      <c r="E12" s="5">
        <v>158</v>
      </c>
      <c r="F12" s="5">
        <v>417</v>
      </c>
    </row>
    <row r="13" spans="1:6" x14ac:dyDescent="0.2">
      <c r="A13" s="7" t="s">
        <v>8319</v>
      </c>
      <c r="B13" s="5">
        <v>26</v>
      </c>
      <c r="C13" s="5">
        <v>349</v>
      </c>
      <c r="D13" s="5">
        <v>12</v>
      </c>
      <c r="E13" s="5">
        <v>525</v>
      </c>
      <c r="F13" s="5">
        <v>912</v>
      </c>
    </row>
    <row r="14" spans="1:6" x14ac:dyDescent="0.2">
      <c r="A14" s="7" t="s">
        <v>8320</v>
      </c>
      <c r="B14" s="5">
        <v>257</v>
      </c>
      <c r="C14" s="5">
        <v>1097</v>
      </c>
      <c r="D14" s="5">
        <v>33</v>
      </c>
      <c r="E14" s="5">
        <v>1651</v>
      </c>
      <c r="F14" s="5">
        <v>3038</v>
      </c>
    </row>
    <row r="16" spans="1:6" x14ac:dyDescent="0.2">
      <c r="A16" s="7"/>
      <c r="B16" s="13"/>
    </row>
    <row r="17" spans="1:2" x14ac:dyDescent="0.2">
      <c r="A17" s="7"/>
      <c r="B17" s="13"/>
    </row>
    <row r="18" spans="1:2" x14ac:dyDescent="0.2">
      <c r="A18" s="14"/>
      <c r="B18" s="13"/>
    </row>
    <row r="19" spans="1:2" s="16" customFormat="1" x14ac:dyDescent="0.2">
      <c r="A19" s="15"/>
    </row>
    <row r="20" spans="1:2" x14ac:dyDescent="0.2">
      <c r="A20" s="7"/>
      <c r="B20" s="13"/>
    </row>
    <row r="21" spans="1:2" x14ac:dyDescent="0.2">
      <c r="A21" s="14"/>
      <c r="B21" s="13"/>
    </row>
    <row r="22" spans="1:2" x14ac:dyDescent="0.2">
      <c r="A22" s="7"/>
      <c r="B22" s="13"/>
    </row>
    <row r="23" spans="1:2" x14ac:dyDescent="0.2">
      <c r="A23" s="7"/>
      <c r="B23" s="13"/>
    </row>
    <row r="24" spans="1:2" x14ac:dyDescent="0.2">
      <c r="A24" s="7"/>
      <c r="B24" s="13"/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DC489-2513-1748-8EC7-1EA87A364EB5}">
  <dimension ref="A1:F16"/>
  <sheetViews>
    <sheetView tabSelected="1" topLeftCell="A3" zoomScale="120" zoomScaleNormal="120" workbookViewId="0">
      <selection activeCell="O23" sqref="O23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8299</v>
      </c>
      <c r="B1" t="s">
        <v>8323</v>
      </c>
    </row>
    <row r="2" spans="1:6" x14ac:dyDescent="0.2">
      <c r="A2" s="6" t="s">
        <v>8308</v>
      </c>
      <c r="B2" t="s">
        <v>8323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8214</v>
      </c>
      <c r="C5" t="s">
        <v>8215</v>
      </c>
      <c r="D5" t="s">
        <v>8216</v>
      </c>
      <c r="E5" t="s">
        <v>8213</v>
      </c>
      <c r="F5" t="s">
        <v>8320</v>
      </c>
    </row>
    <row r="6" spans="1:6" x14ac:dyDescent="0.2">
      <c r="A6" s="7" t="s">
        <v>8324</v>
      </c>
      <c r="B6" s="5"/>
      <c r="C6" s="5"/>
      <c r="D6" s="5"/>
      <c r="E6" s="5">
        <v>40</v>
      </c>
      <c r="F6" s="5">
        <v>40</v>
      </c>
    </row>
    <row r="7" spans="1:6" x14ac:dyDescent="0.2">
      <c r="A7" s="7" t="s">
        <v>8325</v>
      </c>
      <c r="B7" s="5"/>
      <c r="C7" s="5"/>
      <c r="D7" s="5"/>
      <c r="E7" s="5">
        <v>40</v>
      </c>
      <c r="F7" s="5">
        <v>40</v>
      </c>
    </row>
    <row r="8" spans="1:6" x14ac:dyDescent="0.2">
      <c r="A8" s="7" t="s">
        <v>8326</v>
      </c>
      <c r="B8" s="5"/>
      <c r="C8" s="5">
        <v>40</v>
      </c>
      <c r="D8" s="5">
        <v>20</v>
      </c>
      <c r="E8" s="5"/>
      <c r="F8" s="5">
        <v>60</v>
      </c>
    </row>
    <row r="9" spans="1:6" x14ac:dyDescent="0.2">
      <c r="A9" s="7" t="s">
        <v>8327</v>
      </c>
      <c r="B9" s="5"/>
      <c r="C9" s="5">
        <v>20</v>
      </c>
      <c r="D9" s="5"/>
      <c r="E9" s="5">
        <v>140</v>
      </c>
      <c r="F9" s="5">
        <v>160</v>
      </c>
    </row>
    <row r="10" spans="1:6" x14ac:dyDescent="0.2">
      <c r="A10" s="7" t="s">
        <v>8328</v>
      </c>
      <c r="B10" s="5"/>
      <c r="C10" s="5">
        <v>60</v>
      </c>
      <c r="D10" s="5"/>
      <c r="E10" s="5"/>
      <c r="F10" s="5">
        <v>60</v>
      </c>
    </row>
    <row r="11" spans="1:6" x14ac:dyDescent="0.2">
      <c r="A11" s="7" t="s">
        <v>8329</v>
      </c>
      <c r="B11" s="5"/>
      <c r="C11" s="5"/>
      <c r="D11" s="5"/>
      <c r="E11" s="5">
        <v>20</v>
      </c>
      <c r="F11" s="5">
        <v>20</v>
      </c>
    </row>
    <row r="12" spans="1:6" x14ac:dyDescent="0.2">
      <c r="A12" s="7" t="s">
        <v>8330</v>
      </c>
      <c r="B12" s="5">
        <v>20</v>
      </c>
      <c r="C12" s="5">
        <v>60</v>
      </c>
      <c r="D12" s="5"/>
      <c r="E12" s="5">
        <v>60</v>
      </c>
      <c r="F12" s="5">
        <v>140</v>
      </c>
    </row>
    <row r="13" spans="1:6" x14ac:dyDescent="0.2">
      <c r="A13" s="7" t="s">
        <v>8331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8332</v>
      </c>
      <c r="B14" s="5"/>
      <c r="C14" s="5"/>
      <c r="D14" s="5"/>
      <c r="E14" s="5">
        <v>260</v>
      </c>
      <c r="F14" s="5">
        <v>260</v>
      </c>
    </row>
    <row r="15" spans="1:6" x14ac:dyDescent="0.2">
      <c r="A15" s="7" t="s">
        <v>8333</v>
      </c>
      <c r="B15" s="5">
        <v>20</v>
      </c>
      <c r="C15" s="5"/>
      <c r="D15" s="5"/>
      <c r="E15" s="5"/>
      <c r="F15" s="5">
        <v>20</v>
      </c>
    </row>
    <row r="16" spans="1:6" x14ac:dyDescent="0.2">
      <c r="A16" s="7" t="s">
        <v>8320</v>
      </c>
      <c r="B16" s="5">
        <v>40</v>
      </c>
      <c r="C16" s="5">
        <v>180</v>
      </c>
      <c r="D16" s="5">
        <v>20</v>
      </c>
      <c r="E16" s="5">
        <v>600</v>
      </c>
      <c r="F16" s="5">
        <v>840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83930-E355-9B4D-8D57-D12A7E52BA34}">
  <dimension ref="A1:E18"/>
  <sheetViews>
    <sheetView workbookViewId="0">
      <selection activeCell="J31" sqref="J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4.83203125" bestFit="1" customWidth="1"/>
    <col min="8" max="8" width="12" bestFit="1" customWidth="1"/>
    <col min="9" max="9" width="14.83203125" bestFit="1" customWidth="1"/>
    <col min="10" max="10" width="16.33203125" bestFit="1" customWidth="1"/>
    <col min="11" max="11" width="19.1640625" bestFit="1" customWidth="1"/>
  </cols>
  <sheetData>
    <row r="1" spans="1:5" x14ac:dyDescent="0.2">
      <c r="A1" s="6" t="s">
        <v>8348</v>
      </c>
      <c r="B1" t="s">
        <v>8323</v>
      </c>
    </row>
    <row r="2" spans="1:5" x14ac:dyDescent="0.2">
      <c r="A2" s="6" t="s">
        <v>8308</v>
      </c>
      <c r="B2" t="s">
        <v>8323</v>
      </c>
    </row>
    <row r="3" spans="1:5" ht="16" customHeight="1" x14ac:dyDescent="0.2"/>
    <row r="4" spans="1:5" x14ac:dyDescent="0.2">
      <c r="A4" s="6" t="s">
        <v>8321</v>
      </c>
      <c r="B4" s="6" t="s">
        <v>8322</v>
      </c>
    </row>
    <row r="5" spans="1:5" x14ac:dyDescent="0.2">
      <c r="A5" s="6" t="s">
        <v>8310</v>
      </c>
      <c r="B5" t="s">
        <v>8214</v>
      </c>
      <c r="C5" t="s">
        <v>8215</v>
      </c>
      <c r="D5" t="s">
        <v>8213</v>
      </c>
      <c r="E5" t="s">
        <v>8320</v>
      </c>
    </row>
    <row r="6" spans="1:5" x14ac:dyDescent="0.2">
      <c r="A6" s="9" t="s">
        <v>8342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">
      <c r="A7" s="9" t="s">
        <v>8343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9" t="s">
        <v>8344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9" t="s">
        <v>8345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9" t="s">
        <v>8336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">
      <c r="A11" s="9" t="s">
        <v>8346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">
      <c r="A12" s="9" t="s">
        <v>8337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">
      <c r="A13" s="9" t="s">
        <v>8338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">
      <c r="A14" s="9" t="s">
        <v>8339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">
      <c r="A15" s="9" t="s">
        <v>8340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">
      <c r="A16" s="9" t="s">
        <v>8341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">
      <c r="A17" s="9" t="s">
        <v>8347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">
      <c r="A18" s="9" t="s">
        <v>8320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70D6D-1314-8C47-A505-D3FA9622061B}">
  <dimension ref="A1:H14"/>
  <sheetViews>
    <sheetView workbookViewId="0">
      <selection activeCell="F1" activeCellId="1" sqref="A1:A13 F1:H13"/>
    </sheetView>
  </sheetViews>
  <sheetFormatPr baseColWidth="10" defaultRowHeight="15" x14ac:dyDescent="0.2"/>
  <cols>
    <col min="1" max="1" width="16" bestFit="1" customWidth="1"/>
    <col min="2" max="2" width="18.5" customWidth="1"/>
    <col min="3" max="3" width="14" customWidth="1"/>
    <col min="4" max="4" width="16.1640625" customWidth="1"/>
    <col min="5" max="5" width="13.5" customWidth="1"/>
    <col min="6" max="6" width="20.1640625" customWidth="1"/>
    <col min="7" max="7" width="16.33203125" customWidth="1"/>
    <col min="8" max="8" width="19.83203125" customWidth="1"/>
  </cols>
  <sheetData>
    <row r="1" spans="1:8" s="10" customFormat="1" x14ac:dyDescent="0.2">
      <c r="A1" s="1" t="s">
        <v>8296</v>
      </c>
      <c r="B1" s="10" t="s">
        <v>8361</v>
      </c>
      <c r="C1" s="10" t="s">
        <v>8362</v>
      </c>
      <c r="D1" s="10" t="s">
        <v>8363</v>
      </c>
      <c r="E1" s="10" t="s">
        <v>8364</v>
      </c>
      <c r="F1" s="10" t="s">
        <v>8367</v>
      </c>
      <c r="G1" s="10" t="s">
        <v>8365</v>
      </c>
      <c r="H1" s="10" t="s">
        <v>8366</v>
      </c>
    </row>
    <row r="2" spans="1:8" x14ac:dyDescent="0.2">
      <c r="A2" t="s">
        <v>8349</v>
      </c>
      <c r="B2">
        <f>COUNTIFS('Raw Data'!D2:D4115, "&lt;1000", 'Raw Data'!F2:F4115, "=successful")</f>
        <v>322</v>
      </c>
      <c r="C2">
        <f>COUNTIFS('Raw Data'!D2:D4115, "&lt; 1000", 'Raw Data'!F2:F4115, "=failed")</f>
        <v>113</v>
      </c>
      <c r="D2">
        <f>COUNTIFS('Raw Data'!D2:D4115, "&lt; 1000", 'Raw Data'!F2:F4115, "=canceled")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8350</v>
      </c>
      <c r="B3">
        <f>COUNTIFS('Raw Data'!D2:D4116, "&gt;=1000", 'Raw Data'!D2:D4116, "&lt;=4999", 'Raw Data'!F2:F4116, "=successful")</f>
        <v>932</v>
      </c>
      <c r="C3">
        <f>COUNTIFS('Raw Data'!D2:D4116, "&gt;=1000", 'Raw Data'!D2:D4116, "&lt;=4999", 'Raw Data'!F2:F4116, "=failed")</f>
        <v>420</v>
      </c>
      <c r="D3">
        <f>COUNTIFS('Raw Data'!D2:D4116, "&gt;=1000", 'Raw Data'!D2:D4116, "&lt;=4999", 'Raw Data'!F2:F4116, "=canceled")</f>
        <v>60</v>
      </c>
      <c r="E3">
        <f t="shared" ref="E3:E13" si="0">SUM(B3:D3)</f>
        <v>1412</v>
      </c>
      <c r="F3" s="12">
        <f>B3/E3</f>
        <v>0.66005665722379603</v>
      </c>
      <c r="G3" s="12">
        <f t="shared" ref="G3:G13" si="1">C3/E3</f>
        <v>0.29745042492917845</v>
      </c>
      <c r="H3" s="12">
        <f t="shared" ref="H3:H13" si="2">D3/E3</f>
        <v>4.2492917847025496E-2</v>
      </c>
    </row>
    <row r="4" spans="1:8" x14ac:dyDescent="0.2">
      <c r="A4" t="s">
        <v>8351</v>
      </c>
      <c r="B4" s="11">
        <f>COUNTIFS('Raw Data'!D2:D4116, "&gt;=5000", 'Raw Data'!D2:D4116, "&lt;=9999", 'Raw Data'!F2:F4116, "=successful")</f>
        <v>381</v>
      </c>
      <c r="C4">
        <f>COUNTIFS('Raw Data'!D2:D4116, "&gt;=5000", 'Raw Data'!D2:D4116, "&lt;=9999", 'Raw Data'!F2:F4116, "=failed")</f>
        <v>283</v>
      </c>
      <c r="D4">
        <f>COUNTIFS('Raw Data'!D2:D4116, "&gt;=5000", 'Raw Data'!D2:D4116, "&lt;=9999", 'Raw Data'!F2:F4116, "=canceled")</f>
        <v>52</v>
      </c>
      <c r="E4">
        <f t="shared" si="0"/>
        <v>716</v>
      </c>
      <c r="F4" s="12">
        <f t="shared" ref="F4:F13" si="3">B4/E4</f>
        <v>0.53212290502793291</v>
      </c>
      <c r="G4" s="12">
        <f t="shared" si="1"/>
        <v>0.39525139664804471</v>
      </c>
      <c r="H4" s="12">
        <f t="shared" si="2"/>
        <v>7.2625698324022353E-2</v>
      </c>
    </row>
    <row r="5" spans="1:8" x14ac:dyDescent="0.2">
      <c r="A5" t="s">
        <v>8352</v>
      </c>
      <c r="B5">
        <f>COUNTIFS('Raw Data'!D2:D4116, "&gt;=10000", 'Raw Data'!D2:D4116, "&lt;=14999", 'Raw Data'!F2:F4116, "=successful")</f>
        <v>168</v>
      </c>
      <c r="C5">
        <f>COUNTIFS('Raw Data'!D2:D4116, "&gt;=10000", 'Raw Data'!D2:D4116, "&lt;=14999", 'Raw Data'!F2:F4116, "=failed")</f>
        <v>144</v>
      </c>
      <c r="D5">
        <f>COUNTIFS('Raw Data'!D2:D4116, "&gt;=10000", 'Raw Data'!D2:D4116, "&lt;=14999", 'Raw Data'!F2:F4116, "=canceled")</f>
        <v>40</v>
      </c>
      <c r="E5">
        <f t="shared" si="0"/>
        <v>352</v>
      </c>
      <c r="F5" s="12">
        <f t="shared" si="3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8" x14ac:dyDescent="0.2">
      <c r="A6" t="s">
        <v>8353</v>
      </c>
      <c r="B6">
        <f>COUNTIFS('Raw Data'!D2:D4116, "&gt;=15000", 'Raw Data'!D2:D4116, "&lt;=19999", 'Raw Data'!F2:F4116, "=successful")</f>
        <v>94</v>
      </c>
      <c r="C6">
        <f>COUNTIFS('Raw Data'!D2:D4116, "&gt;=15000", 'Raw Data'!D2:D4116, "&lt;=19999", 'Raw Data'!F2:F4116, "=failed")</f>
        <v>90</v>
      </c>
      <c r="D6">
        <f>COUNTIFS('Raw Data'!D2:D4116, "&gt;=15000", 'Raw Data'!D2:D4116, "&lt;=19999", 'Raw Data'!F2:F4116, "=canceled")</f>
        <v>17</v>
      </c>
      <c r="E6">
        <f t="shared" si="0"/>
        <v>201</v>
      </c>
      <c r="F6" s="12">
        <f t="shared" si="3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8" x14ac:dyDescent="0.2">
      <c r="A7" t="s">
        <v>8354</v>
      </c>
      <c r="B7">
        <f>COUNTIFS('Raw Data'!D2:D4116, "&gt;=20000", 'Raw Data'!D2:D4116, "&lt;=24999", 'Raw Data'!F2:F4116, "=successful")</f>
        <v>62</v>
      </c>
      <c r="C7">
        <f>COUNTIFS('Raw Data'!D2:D4116, "&gt;=20000", 'Raw Data'!D2:D4116, "&lt;=24999", 'Raw Data'!F2:F4116, "=failed")</f>
        <v>72</v>
      </c>
      <c r="D7">
        <f>COUNTIFS('Raw Data'!D2:D4116, "&gt;=20000", 'Raw Data'!D2:D4116, "&lt;=24999", 'Raw Data'!F2:F4116, "=canceled")</f>
        <v>14</v>
      </c>
      <c r="E7">
        <f t="shared" si="0"/>
        <v>148</v>
      </c>
      <c r="F7" s="12">
        <f t="shared" si="3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8" x14ac:dyDescent="0.2">
      <c r="A8" t="s">
        <v>8355</v>
      </c>
      <c r="B8">
        <f>COUNTIFS('Raw Data'!D2:D4116, "&gt;=25000", 'Raw Data'!D2:D4116, "&lt;=29999", 'Raw Data'!F2:F4116, "=successful")</f>
        <v>55</v>
      </c>
      <c r="C8">
        <f>COUNTIFS('Raw Data'!D2:D4116, "&gt;=25000", 'Raw Data'!D2:D4116, "&lt;=29999", 'Raw Data'!F2:F4116, "=failed")</f>
        <v>64</v>
      </c>
      <c r="D8">
        <f>COUNTIFS('Raw Data'!D2:D4116, "&gt;=25000", 'Raw Data'!D2:D4116, "&lt;=29999", 'Raw Data'!F2:F4116, "=canceled")</f>
        <v>18</v>
      </c>
      <c r="E8">
        <f t="shared" si="0"/>
        <v>137</v>
      </c>
      <c r="F8" s="12">
        <f t="shared" si="3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8" x14ac:dyDescent="0.2">
      <c r="A9" t="s">
        <v>8356</v>
      </c>
      <c r="B9">
        <f>COUNTIFS('Raw Data'!D2:D4116, "&gt;=30000", 'Raw Data'!D2:D4116, "&lt;=34999", 'Raw Data'!F2:F4116, "=successful")</f>
        <v>32</v>
      </c>
      <c r="C9">
        <f>COUNTIFS('Raw Data'!D2:D4116, "&gt;=30000", 'Raw Data'!D2:D4116, "&lt;=34999", 'Raw Data'!F2:F4116, "=failed")</f>
        <v>37</v>
      </c>
      <c r="D9">
        <f>COUNTIFS('Raw Data'!D2:D4116, "&gt;=30000", 'Raw Data'!D2:D4116, "&lt;=34999", 'Raw Data'!F2:F4116, "=canceled")</f>
        <v>13</v>
      </c>
      <c r="E9">
        <f t="shared" si="0"/>
        <v>82</v>
      </c>
      <c r="F9" s="12">
        <f t="shared" si="3"/>
        <v>0.3902439024390244</v>
      </c>
      <c r="G9" s="12">
        <f t="shared" si="1"/>
        <v>0.45121951219512196</v>
      </c>
      <c r="H9" s="12">
        <f t="shared" si="2"/>
        <v>0.15853658536585366</v>
      </c>
    </row>
    <row r="10" spans="1:8" x14ac:dyDescent="0.2">
      <c r="A10" t="s">
        <v>8357</v>
      </c>
      <c r="B10">
        <f>COUNTIFS('Raw Data'!D2:D4116, "&gt;=35000", 'Raw Data'!D2:D4116, "&lt;=39999", 'Raw Data'!F2:F4116, "=successful")</f>
        <v>26</v>
      </c>
      <c r="C10">
        <f>COUNTIFS('Raw Data'!D2:D4116, "&gt;=35000", 'Raw Data'!D2:D4116, "&lt;=39999", 'Raw Data'!F2:F4116, "=failed")</f>
        <v>22</v>
      </c>
      <c r="D10">
        <f>COUNTIFS('Raw Data'!D2:D4116, "&gt;=35000", 'Raw Data'!D2:D4116, "&lt;=39999", 'Raw Data'!F2:F4116, "=canceled")</f>
        <v>7</v>
      </c>
      <c r="E10">
        <f t="shared" si="0"/>
        <v>55</v>
      </c>
      <c r="F10" s="12">
        <f t="shared" si="3"/>
        <v>0.47272727272727272</v>
      </c>
      <c r="G10" s="12">
        <f t="shared" si="1"/>
        <v>0.4</v>
      </c>
      <c r="H10" s="12">
        <f t="shared" si="2"/>
        <v>0.12727272727272726</v>
      </c>
    </row>
    <row r="11" spans="1:8" x14ac:dyDescent="0.2">
      <c r="A11" t="s">
        <v>8358</v>
      </c>
      <c r="B11">
        <f>COUNTIFS('Raw Data'!D2:D4116, "&gt;=40000", 'Raw Data'!D2:D4116, "&lt;=44999", 'Raw Data'!F2:F4116, "=successful")</f>
        <v>21</v>
      </c>
      <c r="C11">
        <f>COUNTIFS('Raw Data'!D2:D4116, "&gt;=40000", 'Raw Data'!D2:D4116, "&lt;=44999", 'Raw Data'!F2:F4116, "=failed")</f>
        <v>16</v>
      </c>
      <c r="D11">
        <f>COUNTIFS('Raw Data'!D2:D4116, "&gt;=40000", 'Raw Data'!D2:D4116, "&lt;=44999", 'Raw Data'!F2:F4116, "=canceled")</f>
        <v>6</v>
      </c>
      <c r="E11">
        <f t="shared" si="0"/>
        <v>43</v>
      </c>
      <c r="F11" s="12">
        <f t="shared" si="3"/>
        <v>0.48837209302325579</v>
      </c>
      <c r="G11" s="12">
        <f t="shared" si="1"/>
        <v>0.37209302325581395</v>
      </c>
      <c r="H11" s="12">
        <f t="shared" si="2"/>
        <v>0.13953488372093023</v>
      </c>
    </row>
    <row r="12" spans="1:8" x14ac:dyDescent="0.2">
      <c r="A12" t="s">
        <v>8359</v>
      </c>
      <c r="B12">
        <f>COUNTIFS('Raw Data'!D2:D4116, "&gt;=45000", 'Raw Data'!D2:D4116, "&lt;=49999", 'Raw Data'!F2:F4116, "=successful")</f>
        <v>6</v>
      </c>
      <c r="C12">
        <f>COUNTIFS('Raw Data'!D2:D4116, "&gt;=45000", 'Raw Data'!D2:D4116, "&lt;=49999", 'Raw Data'!F2:F4116, "=failed")</f>
        <v>11</v>
      </c>
      <c r="D12">
        <f>COUNTIFS('Raw Data'!D2:D4116, "&gt;=45000", 'Raw Data'!D2:D4116, "&lt;=49999", 'Raw Data'!F2:F4116, "=canceled")</f>
        <v>4</v>
      </c>
      <c r="E12">
        <f t="shared" si="0"/>
        <v>21</v>
      </c>
      <c r="F12" s="12">
        <f t="shared" si="3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 x14ac:dyDescent="0.2">
      <c r="A13" t="s">
        <v>8360</v>
      </c>
      <c r="B13">
        <f>COUNTIFS('Raw Data'!D2:D4116, "&gt;=50000", 'Raw Data'!F2:F4116, "=successful")</f>
        <v>86</v>
      </c>
      <c r="C13">
        <f>COUNTIFS('Raw Data'!D2:D4116, "&gt;=50000", 'Raw Data'!F2:F4116, "=failed")</f>
        <v>258</v>
      </c>
      <c r="D13">
        <f>COUNTIFS('Raw Data'!D2:D4116, "&gt;=50000", 'Raw Data'!F2:F4116, "=canceled")</f>
        <v>100</v>
      </c>
      <c r="E13">
        <f t="shared" si="0"/>
        <v>444</v>
      </c>
      <c r="F13" s="12">
        <f t="shared" si="3"/>
        <v>0.19369369369369369</v>
      </c>
      <c r="G13" s="12">
        <f t="shared" si="1"/>
        <v>0.58108108108108103</v>
      </c>
      <c r="H13" s="12">
        <f t="shared" si="2"/>
        <v>0.22522522522522523</v>
      </c>
    </row>
    <row r="14" spans="1:8" x14ac:dyDescent="0.2">
      <c r="F14" s="12"/>
      <c r="G14" s="12"/>
      <c r="H14" s="1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620" zoomScale="42" zoomScaleNormal="55" workbookViewId="0">
      <selection activeCell="F2" sqref="F2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9.6640625" customWidth="1"/>
    <col min="17" max="17" width="14.33203125" customWidth="1"/>
    <col min="18" max="18" width="20.83203125" customWidth="1"/>
    <col min="19" max="19" width="23" customWidth="1"/>
    <col min="20" max="20" width="22.5" customWidth="1"/>
  </cols>
  <sheetData>
    <row r="1" spans="1:20" x14ac:dyDescent="0.2">
      <c r="A1" s="1" t="s">
        <v>8293</v>
      </c>
      <c r="B1" s="2" t="s">
        <v>8294</v>
      </c>
      <c r="C1" s="2" t="s">
        <v>8295</v>
      </c>
      <c r="D1" s="1" t="s">
        <v>8296</v>
      </c>
      <c r="E1" s="1" t="s">
        <v>8297</v>
      </c>
      <c r="F1" s="1" t="s">
        <v>8298</v>
      </c>
      <c r="G1" s="1" t="s">
        <v>8299</v>
      </c>
      <c r="H1" s="1" t="s">
        <v>8300</v>
      </c>
      <c r="I1" s="1" t="s">
        <v>8301</v>
      </c>
      <c r="J1" s="1" t="s">
        <v>8302</v>
      </c>
      <c r="K1" s="1" t="s">
        <v>8303</v>
      </c>
      <c r="L1" s="1" t="s">
        <v>8304</v>
      </c>
      <c r="M1" s="1" t="s">
        <v>8305</v>
      </c>
      <c r="N1" s="1" t="s">
        <v>8251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8335</v>
      </c>
      <c r="T1" s="1" t="s">
        <v>8334</v>
      </c>
    </row>
    <row r="2" spans="1:20" ht="45" x14ac:dyDescent="0.2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>
        <f>ROUND(E2/D2*100,0)</f>
        <v>137</v>
      </c>
      <c r="P2">
        <f>ROUND(E2/L2, 2)</f>
        <v>63.92</v>
      </c>
      <c r="Q2" t="str">
        <f>LEFT(N2, SEARCH("/", N2)-1)</f>
        <v>film &amp; video</v>
      </c>
      <c r="R2" t="str">
        <f>RIGHT(N2, LEN(N2)-SEARCH("/", 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>
        <f t="shared" ref="O3:O66" si="0">ROUND(E3/D3*100,0)</f>
        <v>143</v>
      </c>
      <c r="P3">
        <f t="shared" ref="P3:P66" si="1">ROUND(E3/L3, 2)</f>
        <v>185.48</v>
      </c>
      <c r="Q3" t="str">
        <f t="shared" ref="Q3:Q66" si="2">LEFT(N3, SEARCH("/", N3)-1)</f>
        <v>film &amp; video</v>
      </c>
      <c r="R3" t="str">
        <f t="shared" ref="R3:R66" si="3">RIGHT(N3, LEN(N3)-SEARCH("/", 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5" x14ac:dyDescent="0.2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5" x14ac:dyDescent="0.2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x14ac:dyDescent="0.2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5" x14ac:dyDescent="0.2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5" x14ac:dyDescent="0.2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5" x14ac:dyDescent="0.2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0" x14ac:dyDescent="0.2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5" x14ac:dyDescent="0.2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5" x14ac:dyDescent="0.2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5" x14ac:dyDescent="0.2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5" x14ac:dyDescent="0.2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5" x14ac:dyDescent="0.2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5" x14ac:dyDescent="0.2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5" x14ac:dyDescent="0.2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5" x14ac:dyDescent="0.2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0" x14ac:dyDescent="0.2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5" x14ac:dyDescent="0.2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5" x14ac:dyDescent="0.2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5" x14ac:dyDescent="0.2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5" x14ac:dyDescent="0.2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5" x14ac:dyDescent="0.2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5" x14ac:dyDescent="0.2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5" x14ac:dyDescent="0.2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5" x14ac:dyDescent="0.2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5" x14ac:dyDescent="0.2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2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5" x14ac:dyDescent="0.2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5" x14ac:dyDescent="0.2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0" x14ac:dyDescent="0.2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5" x14ac:dyDescent="0.2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0" x14ac:dyDescent="0.2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5" x14ac:dyDescent="0.2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5" x14ac:dyDescent="0.2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5" x14ac:dyDescent="0.2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5" x14ac:dyDescent="0.2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0" x14ac:dyDescent="0.2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>
        <f t="shared" ref="O67:O130" si="6">ROUND(E67/D67*100,0)</f>
        <v>108</v>
      </c>
      <c r="P67">
        <f t="shared" ref="P67:P130" si="7">ROUND(E67/L67, 2)</f>
        <v>132.05000000000001</v>
      </c>
      <c r="Q67" t="str">
        <f t="shared" ref="Q67:Q130" si="8">LEFT(N67, SEARCH("/", N67)-1)</f>
        <v>film &amp; video</v>
      </c>
      <c r="R67" t="str">
        <f t="shared" ref="R67:R130" si="9">RIGHT(N67, LEN(N67)-SEARCH("/", 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5" x14ac:dyDescent="0.2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5" x14ac:dyDescent="0.2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5" x14ac:dyDescent="0.2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5" x14ac:dyDescent="0.2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5" x14ac:dyDescent="0.2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5" x14ac:dyDescent="0.2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90" x14ac:dyDescent="0.2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5" x14ac:dyDescent="0.2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5" x14ac:dyDescent="0.2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5" x14ac:dyDescent="0.2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5" x14ac:dyDescent="0.2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5" x14ac:dyDescent="0.2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5" x14ac:dyDescent="0.2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5" x14ac:dyDescent="0.2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5" x14ac:dyDescent="0.2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5" x14ac:dyDescent="0.2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5" x14ac:dyDescent="0.2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30" x14ac:dyDescent="0.2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5" x14ac:dyDescent="0.2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5" x14ac:dyDescent="0.2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5" x14ac:dyDescent="0.2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0" x14ac:dyDescent="0.2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5" x14ac:dyDescent="0.2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5" x14ac:dyDescent="0.2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5" x14ac:dyDescent="0.2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2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5" x14ac:dyDescent="0.2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5" x14ac:dyDescent="0.2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0" x14ac:dyDescent="0.2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5" x14ac:dyDescent="0.2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5" x14ac:dyDescent="0.2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5" x14ac:dyDescent="0.2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0" x14ac:dyDescent="0.2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5" x14ac:dyDescent="0.2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5" x14ac:dyDescent="0.2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5" x14ac:dyDescent="0.2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5" x14ac:dyDescent="0.2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5" x14ac:dyDescent="0.2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>
        <f t="shared" ref="O131:O194" si="12">ROUND(E131/D131*100,0)</f>
        <v>0</v>
      </c>
      <c r="P131" t="e">
        <f t="shared" ref="P131:P194" si="13">ROUND(E131/L131, 2)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LEN(N131)-SEARCH("/", 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5" x14ac:dyDescent="0.2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5" x14ac:dyDescent="0.2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0" x14ac:dyDescent="0.2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5" x14ac:dyDescent="0.2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5" x14ac:dyDescent="0.2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5" x14ac:dyDescent="0.2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0" x14ac:dyDescent="0.2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5" x14ac:dyDescent="0.2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5" x14ac:dyDescent="0.2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5" x14ac:dyDescent="0.2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5" x14ac:dyDescent="0.2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5" x14ac:dyDescent="0.2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5" x14ac:dyDescent="0.2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5" x14ac:dyDescent="0.2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5" x14ac:dyDescent="0.2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0" x14ac:dyDescent="0.2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5" x14ac:dyDescent="0.2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5" x14ac:dyDescent="0.2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5" x14ac:dyDescent="0.2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5" x14ac:dyDescent="0.2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5" x14ac:dyDescent="0.2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5" x14ac:dyDescent="0.2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5" x14ac:dyDescent="0.2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5" x14ac:dyDescent="0.2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5" x14ac:dyDescent="0.2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5" x14ac:dyDescent="0.2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5" x14ac:dyDescent="0.2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5" x14ac:dyDescent="0.2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0" x14ac:dyDescent="0.2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5" x14ac:dyDescent="0.2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5" x14ac:dyDescent="0.2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5" x14ac:dyDescent="0.2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5" x14ac:dyDescent="0.2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0" x14ac:dyDescent="0.2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5" x14ac:dyDescent="0.2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5" x14ac:dyDescent="0.2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5" x14ac:dyDescent="0.2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5" x14ac:dyDescent="0.2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>
        <f t="shared" ref="O195:O258" si="18">ROUND(E195/D195*100,0)</f>
        <v>0</v>
      </c>
      <c r="P195" t="e">
        <f t="shared" ref="P195:P258" si="19">ROUND(E195/L195, 2)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LEN(N195)-SEARCH("/", 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5" x14ac:dyDescent="0.2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5" x14ac:dyDescent="0.2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5" x14ac:dyDescent="0.2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0" x14ac:dyDescent="0.2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5" x14ac:dyDescent="0.2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5" x14ac:dyDescent="0.2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5" x14ac:dyDescent="0.2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5" x14ac:dyDescent="0.2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5" x14ac:dyDescent="0.2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5" x14ac:dyDescent="0.2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5" x14ac:dyDescent="0.2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30" x14ac:dyDescent="0.2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5" x14ac:dyDescent="0.2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5" x14ac:dyDescent="0.2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5" x14ac:dyDescent="0.2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5" x14ac:dyDescent="0.2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0" x14ac:dyDescent="0.2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2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5" x14ac:dyDescent="0.2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5" x14ac:dyDescent="0.2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5" x14ac:dyDescent="0.2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0" x14ac:dyDescent="0.2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5" x14ac:dyDescent="0.2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5" x14ac:dyDescent="0.2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5" x14ac:dyDescent="0.2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5" x14ac:dyDescent="0.2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5" x14ac:dyDescent="0.2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0" x14ac:dyDescent="0.2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5" x14ac:dyDescent="0.2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x14ac:dyDescent="0.2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5" x14ac:dyDescent="0.2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5" x14ac:dyDescent="0.2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5" x14ac:dyDescent="0.2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5" x14ac:dyDescent="0.2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5" x14ac:dyDescent="0.2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5" x14ac:dyDescent="0.2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5" x14ac:dyDescent="0.2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5" x14ac:dyDescent="0.2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5" x14ac:dyDescent="0.2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5" x14ac:dyDescent="0.2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5" x14ac:dyDescent="0.2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>
        <f t="shared" ref="O259:O322" si="24">ROUND(E259/D259*100,0)</f>
        <v>107</v>
      </c>
      <c r="P259">
        <f t="shared" ref="P259:P322" si="25">ROUND(E259/L259, 2)</f>
        <v>66.7</v>
      </c>
      <c r="Q259" t="str">
        <f t="shared" ref="Q259:Q322" si="26">LEFT(N259, SEARCH("/", N259)-1)</f>
        <v>film &amp; video</v>
      </c>
      <c r="R259" t="str">
        <f t="shared" ref="R259:R322" si="27">RIGHT(N259, LEN(N259)-SEARCH("/", 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5" x14ac:dyDescent="0.2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5" x14ac:dyDescent="0.2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0" x14ac:dyDescent="0.2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0" x14ac:dyDescent="0.2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45" x14ac:dyDescent="0.2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5" x14ac:dyDescent="0.2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5" x14ac:dyDescent="0.2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5" x14ac:dyDescent="0.2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5" x14ac:dyDescent="0.2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5" x14ac:dyDescent="0.2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5" x14ac:dyDescent="0.2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5" x14ac:dyDescent="0.2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5" x14ac:dyDescent="0.2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0" x14ac:dyDescent="0.2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5" x14ac:dyDescent="0.2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5" x14ac:dyDescent="0.2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5" x14ac:dyDescent="0.2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5" x14ac:dyDescent="0.2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5" x14ac:dyDescent="0.2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5" x14ac:dyDescent="0.2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5" x14ac:dyDescent="0.2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0" x14ac:dyDescent="0.2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5" x14ac:dyDescent="0.2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5" x14ac:dyDescent="0.2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5" x14ac:dyDescent="0.2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5" x14ac:dyDescent="0.2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5" x14ac:dyDescent="0.2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5" x14ac:dyDescent="0.2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5" x14ac:dyDescent="0.2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0" x14ac:dyDescent="0.2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5" x14ac:dyDescent="0.2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5" x14ac:dyDescent="0.2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5" x14ac:dyDescent="0.2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5" x14ac:dyDescent="0.2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5" x14ac:dyDescent="0.2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0" x14ac:dyDescent="0.2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0" x14ac:dyDescent="0.2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5" x14ac:dyDescent="0.2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>
        <f t="shared" ref="O323:O386" si="30">ROUND(E323/D323*100,0)</f>
        <v>103</v>
      </c>
      <c r="P323">
        <f t="shared" ref="P323:P386" si="31">ROUND(E323/L323, 2)</f>
        <v>106.62</v>
      </c>
      <c r="Q323" t="str">
        <f t="shared" ref="Q323:Q386" si="32">LEFT(N323, SEARCH("/", N323)-1)</f>
        <v>film &amp; video</v>
      </c>
      <c r="R323" t="str">
        <f t="shared" ref="R323:R386" si="33">RIGHT(N323, LEN(N323)-SEARCH("/", 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5" x14ac:dyDescent="0.2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5" x14ac:dyDescent="0.2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5" x14ac:dyDescent="0.2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5" x14ac:dyDescent="0.2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5" x14ac:dyDescent="0.2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5" x14ac:dyDescent="0.2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5" x14ac:dyDescent="0.2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5" x14ac:dyDescent="0.2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5" x14ac:dyDescent="0.2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5" x14ac:dyDescent="0.2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5" x14ac:dyDescent="0.2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5" x14ac:dyDescent="0.2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5" x14ac:dyDescent="0.2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5" x14ac:dyDescent="0.2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5" x14ac:dyDescent="0.2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0" x14ac:dyDescent="0.2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5" x14ac:dyDescent="0.2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5" x14ac:dyDescent="0.2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5" x14ac:dyDescent="0.2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5" x14ac:dyDescent="0.2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0" x14ac:dyDescent="0.2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0" x14ac:dyDescent="0.2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5" x14ac:dyDescent="0.2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5" x14ac:dyDescent="0.2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5" x14ac:dyDescent="0.2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5" x14ac:dyDescent="0.2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5" x14ac:dyDescent="0.2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5" x14ac:dyDescent="0.2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5" x14ac:dyDescent="0.2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5" x14ac:dyDescent="0.2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5" x14ac:dyDescent="0.2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5" x14ac:dyDescent="0.2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5" x14ac:dyDescent="0.2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5" x14ac:dyDescent="0.2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5" x14ac:dyDescent="0.2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5" x14ac:dyDescent="0.2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5" x14ac:dyDescent="0.2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5" x14ac:dyDescent="0.2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5" x14ac:dyDescent="0.2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5" x14ac:dyDescent="0.2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5" x14ac:dyDescent="0.2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5" x14ac:dyDescent="0.2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5" x14ac:dyDescent="0.2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>
        <f t="shared" ref="O387:O450" si="36">ROUND(E387/D387*100,0)</f>
        <v>106</v>
      </c>
      <c r="P387">
        <f t="shared" ref="P387:P450" si="37">ROUND(E387/L387, 2)</f>
        <v>111.8</v>
      </c>
      <c r="Q387" t="str">
        <f t="shared" ref="Q387:Q450" si="38">LEFT(N387, SEARCH("/", N387)-1)</f>
        <v>film &amp; video</v>
      </c>
      <c r="R387" t="str">
        <f t="shared" ref="R387:R450" si="39">RIGHT(N387, LEN(N387)-SEARCH("/", 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5" x14ac:dyDescent="0.2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5" x14ac:dyDescent="0.2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5" x14ac:dyDescent="0.2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5" x14ac:dyDescent="0.2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0" x14ac:dyDescent="0.2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5" x14ac:dyDescent="0.2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5" x14ac:dyDescent="0.2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5" x14ac:dyDescent="0.2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5" x14ac:dyDescent="0.2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30" x14ac:dyDescent="0.2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5" x14ac:dyDescent="0.2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5" x14ac:dyDescent="0.2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5" x14ac:dyDescent="0.2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5" x14ac:dyDescent="0.2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0" x14ac:dyDescent="0.2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5" x14ac:dyDescent="0.2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5" x14ac:dyDescent="0.2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5" x14ac:dyDescent="0.2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5" x14ac:dyDescent="0.2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5" x14ac:dyDescent="0.2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5" x14ac:dyDescent="0.2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5" x14ac:dyDescent="0.2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5" x14ac:dyDescent="0.2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0" x14ac:dyDescent="0.2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5" x14ac:dyDescent="0.2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5" x14ac:dyDescent="0.2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5" x14ac:dyDescent="0.2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5" x14ac:dyDescent="0.2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5" x14ac:dyDescent="0.2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0" x14ac:dyDescent="0.2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5" x14ac:dyDescent="0.2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5" x14ac:dyDescent="0.2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5" x14ac:dyDescent="0.2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5" x14ac:dyDescent="0.2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>
        <f t="shared" ref="O451:O514" si="42">ROUND(E451/D451*100,0)</f>
        <v>2</v>
      </c>
      <c r="P451">
        <f t="shared" ref="P451:P514" si="43">ROUND(E451/L451, 2)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 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5" x14ac:dyDescent="0.2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5" x14ac:dyDescent="0.2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0" x14ac:dyDescent="0.2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5" x14ac:dyDescent="0.2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5" x14ac:dyDescent="0.2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5" x14ac:dyDescent="0.2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5" x14ac:dyDescent="0.2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5" x14ac:dyDescent="0.2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5" x14ac:dyDescent="0.2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5" x14ac:dyDescent="0.2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0" x14ac:dyDescent="0.2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2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5" x14ac:dyDescent="0.2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5" x14ac:dyDescent="0.2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5" x14ac:dyDescent="0.2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5" x14ac:dyDescent="0.2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5" x14ac:dyDescent="0.2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5" x14ac:dyDescent="0.2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5" x14ac:dyDescent="0.2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5" x14ac:dyDescent="0.2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5" x14ac:dyDescent="0.2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0" x14ac:dyDescent="0.2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5" x14ac:dyDescent="0.2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5" x14ac:dyDescent="0.2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0" x14ac:dyDescent="0.2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5" x14ac:dyDescent="0.2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5" x14ac:dyDescent="0.2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0" x14ac:dyDescent="0.2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5" x14ac:dyDescent="0.2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5" x14ac:dyDescent="0.2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5" x14ac:dyDescent="0.2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5" x14ac:dyDescent="0.2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5" x14ac:dyDescent="0.2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5" x14ac:dyDescent="0.2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5" x14ac:dyDescent="0.2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0" x14ac:dyDescent="0.2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>
        <f t="shared" ref="O515:O578" si="48">ROUND(E515/D515*100,0)</f>
        <v>14</v>
      </c>
      <c r="P515">
        <f t="shared" ref="P515:P578" si="49">ROUND(E515/L515, 2)</f>
        <v>102.38</v>
      </c>
      <c r="Q515" t="str">
        <f t="shared" ref="Q515:Q578" si="50">LEFT(N515, SEARCH("/", N515)-1)</f>
        <v>film &amp; video</v>
      </c>
      <c r="R515" t="str">
        <f t="shared" ref="R515:R578" si="51">RIGHT(N515, LEN(N515)-SEARCH("/", 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5" x14ac:dyDescent="0.2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5" x14ac:dyDescent="0.2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5" x14ac:dyDescent="0.2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5" x14ac:dyDescent="0.2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5" x14ac:dyDescent="0.2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5" x14ac:dyDescent="0.2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5" x14ac:dyDescent="0.2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5" x14ac:dyDescent="0.2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x14ac:dyDescent="0.2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5" x14ac:dyDescent="0.2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5" x14ac:dyDescent="0.2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5" x14ac:dyDescent="0.2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5" x14ac:dyDescent="0.2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5" x14ac:dyDescent="0.2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5" x14ac:dyDescent="0.2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0" x14ac:dyDescent="0.2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5" x14ac:dyDescent="0.2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5" x14ac:dyDescent="0.2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5" x14ac:dyDescent="0.2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5" x14ac:dyDescent="0.2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5" x14ac:dyDescent="0.2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5" x14ac:dyDescent="0.2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5" x14ac:dyDescent="0.2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5" x14ac:dyDescent="0.2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5" x14ac:dyDescent="0.2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5" x14ac:dyDescent="0.2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5" x14ac:dyDescent="0.2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5" x14ac:dyDescent="0.2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5" x14ac:dyDescent="0.2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5" x14ac:dyDescent="0.2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5" x14ac:dyDescent="0.2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5" x14ac:dyDescent="0.2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5" x14ac:dyDescent="0.2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5" x14ac:dyDescent="0.2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5" x14ac:dyDescent="0.2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5" x14ac:dyDescent="0.2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5" x14ac:dyDescent="0.2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5" x14ac:dyDescent="0.2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5" x14ac:dyDescent="0.2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0" x14ac:dyDescent="0.2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5" x14ac:dyDescent="0.2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5" x14ac:dyDescent="0.2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5" x14ac:dyDescent="0.2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5" x14ac:dyDescent="0.2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5" x14ac:dyDescent="0.2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5" x14ac:dyDescent="0.2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>
        <f t="shared" ref="O579:O642" si="54">ROUND(E579/D579*100,0)</f>
        <v>0</v>
      </c>
      <c r="P579">
        <f t="shared" ref="P579:P642" si="55">ROUND(E579/L579, 2)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 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0" x14ac:dyDescent="0.2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5" x14ac:dyDescent="0.2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5" x14ac:dyDescent="0.2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5" x14ac:dyDescent="0.2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0" x14ac:dyDescent="0.2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0" x14ac:dyDescent="0.2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5" x14ac:dyDescent="0.2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5" x14ac:dyDescent="0.2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5" x14ac:dyDescent="0.2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5" x14ac:dyDescent="0.2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5" x14ac:dyDescent="0.2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30" x14ac:dyDescent="0.2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5" x14ac:dyDescent="0.2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5" x14ac:dyDescent="0.2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5" x14ac:dyDescent="0.2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5" x14ac:dyDescent="0.2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5" x14ac:dyDescent="0.2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5" x14ac:dyDescent="0.2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5" x14ac:dyDescent="0.2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5" x14ac:dyDescent="0.2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5" x14ac:dyDescent="0.2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5" x14ac:dyDescent="0.2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5" x14ac:dyDescent="0.2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5" x14ac:dyDescent="0.2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5" x14ac:dyDescent="0.2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5" x14ac:dyDescent="0.2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5" x14ac:dyDescent="0.2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5" x14ac:dyDescent="0.2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5" x14ac:dyDescent="0.2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5" x14ac:dyDescent="0.2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5" x14ac:dyDescent="0.2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5" x14ac:dyDescent="0.2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0" x14ac:dyDescent="0.2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0" x14ac:dyDescent="0.2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30" x14ac:dyDescent="0.2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0" x14ac:dyDescent="0.2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5" x14ac:dyDescent="0.2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5" x14ac:dyDescent="0.2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5" x14ac:dyDescent="0.2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>
        <f t="shared" ref="O643:O706" si="60">ROUND(E643/D643*100,0)</f>
        <v>119</v>
      </c>
      <c r="P643">
        <f t="shared" ref="P643:P706" si="61">ROUND(E643/L643, 2)</f>
        <v>151.32</v>
      </c>
      <c r="Q643" t="str">
        <f t="shared" ref="Q643:Q706" si="62">LEFT(N643, SEARCH("/", N643)-1)</f>
        <v>technology</v>
      </c>
      <c r="R643" t="str">
        <f t="shared" ref="R643:R706" si="63">RIGHT(N643, LEN(N643)-SEARCH("/", 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5" x14ac:dyDescent="0.2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0" x14ac:dyDescent="0.2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5" x14ac:dyDescent="0.2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5" x14ac:dyDescent="0.2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5" x14ac:dyDescent="0.2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5" x14ac:dyDescent="0.2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5" x14ac:dyDescent="0.2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5" x14ac:dyDescent="0.2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5" x14ac:dyDescent="0.2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5" x14ac:dyDescent="0.2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5" x14ac:dyDescent="0.2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5" x14ac:dyDescent="0.2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5" x14ac:dyDescent="0.2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5" x14ac:dyDescent="0.2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5" x14ac:dyDescent="0.2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0" x14ac:dyDescent="0.2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5" x14ac:dyDescent="0.2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5" x14ac:dyDescent="0.2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5" x14ac:dyDescent="0.2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5" x14ac:dyDescent="0.2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5" x14ac:dyDescent="0.2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5" x14ac:dyDescent="0.2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5" x14ac:dyDescent="0.2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5" x14ac:dyDescent="0.2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5" x14ac:dyDescent="0.2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5" x14ac:dyDescent="0.2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5" x14ac:dyDescent="0.2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5" x14ac:dyDescent="0.2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5" x14ac:dyDescent="0.2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5" x14ac:dyDescent="0.2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5" x14ac:dyDescent="0.2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5" x14ac:dyDescent="0.2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x14ac:dyDescent="0.2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5" x14ac:dyDescent="0.2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5" x14ac:dyDescent="0.2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5" x14ac:dyDescent="0.2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5" x14ac:dyDescent="0.2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5" x14ac:dyDescent="0.2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0" x14ac:dyDescent="0.2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5" x14ac:dyDescent="0.2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5" x14ac:dyDescent="0.2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5" x14ac:dyDescent="0.2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5" x14ac:dyDescent="0.2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5" x14ac:dyDescent="0.2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5" x14ac:dyDescent="0.2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5" x14ac:dyDescent="0.2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5" x14ac:dyDescent="0.2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>
        <f t="shared" ref="O707:O770" si="66">ROUND(E707/D707*100,0)</f>
        <v>1</v>
      </c>
      <c r="P707">
        <f t="shared" ref="P707:P770" si="67">ROUND(E707/L707, 2)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 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5" x14ac:dyDescent="0.2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5" x14ac:dyDescent="0.2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5" x14ac:dyDescent="0.2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0" x14ac:dyDescent="0.2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5" x14ac:dyDescent="0.2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5" x14ac:dyDescent="0.2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5" x14ac:dyDescent="0.2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5" x14ac:dyDescent="0.2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2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5" x14ac:dyDescent="0.2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5" x14ac:dyDescent="0.2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5" x14ac:dyDescent="0.2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5" x14ac:dyDescent="0.2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0" x14ac:dyDescent="0.2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5" x14ac:dyDescent="0.2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5" x14ac:dyDescent="0.2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5" x14ac:dyDescent="0.2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5" x14ac:dyDescent="0.2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5" x14ac:dyDescent="0.2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5" x14ac:dyDescent="0.2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0" x14ac:dyDescent="0.2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5" x14ac:dyDescent="0.2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5" x14ac:dyDescent="0.2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5" x14ac:dyDescent="0.2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5" x14ac:dyDescent="0.2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5" x14ac:dyDescent="0.2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5" x14ac:dyDescent="0.2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0" x14ac:dyDescent="0.2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5" x14ac:dyDescent="0.2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x14ac:dyDescent="0.2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5" x14ac:dyDescent="0.2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5" x14ac:dyDescent="0.2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5" x14ac:dyDescent="0.2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5" x14ac:dyDescent="0.2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5" x14ac:dyDescent="0.2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5" x14ac:dyDescent="0.2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5" x14ac:dyDescent="0.2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0" x14ac:dyDescent="0.2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5" x14ac:dyDescent="0.2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5" x14ac:dyDescent="0.2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5" x14ac:dyDescent="0.2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0" x14ac:dyDescent="0.2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5" x14ac:dyDescent="0.2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5" x14ac:dyDescent="0.2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>
        <f t="shared" ref="O771:O834" si="72">ROUND(E771/D771*100,0)</f>
        <v>41</v>
      </c>
      <c r="P771">
        <f t="shared" ref="P771:P834" si="73">ROUND(E771/L771, 2)</f>
        <v>31.85</v>
      </c>
      <c r="Q771" t="str">
        <f t="shared" ref="Q771:Q834" si="74">LEFT(N771, SEARCH("/", N771)-1)</f>
        <v>publishing</v>
      </c>
      <c r="R771" t="str">
        <f t="shared" ref="R771:R834" si="75">RIGHT(N771, LEN(N771)-SEARCH("/", 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5" x14ac:dyDescent="0.2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5" x14ac:dyDescent="0.2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5" x14ac:dyDescent="0.2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5" x14ac:dyDescent="0.2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5" x14ac:dyDescent="0.2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5" x14ac:dyDescent="0.2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0" x14ac:dyDescent="0.2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5" x14ac:dyDescent="0.2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5" x14ac:dyDescent="0.2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5" x14ac:dyDescent="0.2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5" x14ac:dyDescent="0.2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5" x14ac:dyDescent="0.2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5" x14ac:dyDescent="0.2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5" x14ac:dyDescent="0.2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5" x14ac:dyDescent="0.2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5" x14ac:dyDescent="0.2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5" x14ac:dyDescent="0.2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5" x14ac:dyDescent="0.2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5" x14ac:dyDescent="0.2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5" x14ac:dyDescent="0.2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5" x14ac:dyDescent="0.2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5" x14ac:dyDescent="0.2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2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5" x14ac:dyDescent="0.2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0" x14ac:dyDescent="0.2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5" x14ac:dyDescent="0.2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0" x14ac:dyDescent="0.2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5" x14ac:dyDescent="0.2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5" x14ac:dyDescent="0.2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0" x14ac:dyDescent="0.2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5" x14ac:dyDescent="0.2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0" x14ac:dyDescent="0.2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5" x14ac:dyDescent="0.2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0" x14ac:dyDescent="0.2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5" x14ac:dyDescent="0.2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5" x14ac:dyDescent="0.2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5" x14ac:dyDescent="0.2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0" x14ac:dyDescent="0.2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5" x14ac:dyDescent="0.2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>
        <f t="shared" ref="O835:O898" si="78">ROUND(E835/D835*100,0)</f>
        <v>102</v>
      </c>
      <c r="P835">
        <f t="shared" ref="P835:P898" si="79">ROUND(E835/L835, 2)</f>
        <v>148.78</v>
      </c>
      <c r="Q835" t="str">
        <f t="shared" ref="Q835:Q898" si="80">LEFT(N835, SEARCH("/", N835)-1)</f>
        <v>music</v>
      </c>
      <c r="R835" t="str">
        <f t="shared" ref="R835:R898" si="81">RIGHT(N835, LEN(N835)-SEARCH("/", 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5" x14ac:dyDescent="0.2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5" x14ac:dyDescent="0.2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0" x14ac:dyDescent="0.2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5" x14ac:dyDescent="0.2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0" x14ac:dyDescent="0.2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5" x14ac:dyDescent="0.2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5" x14ac:dyDescent="0.2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5" x14ac:dyDescent="0.2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0" x14ac:dyDescent="0.2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x14ac:dyDescent="0.2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0" x14ac:dyDescent="0.2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0" x14ac:dyDescent="0.2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5" x14ac:dyDescent="0.2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0" x14ac:dyDescent="0.2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5" x14ac:dyDescent="0.2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0" x14ac:dyDescent="0.2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5" x14ac:dyDescent="0.2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5" x14ac:dyDescent="0.2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5" x14ac:dyDescent="0.2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5" x14ac:dyDescent="0.2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5" x14ac:dyDescent="0.2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5" x14ac:dyDescent="0.2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0" x14ac:dyDescent="0.2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5" x14ac:dyDescent="0.2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x14ac:dyDescent="0.2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5" x14ac:dyDescent="0.2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5" x14ac:dyDescent="0.2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5" x14ac:dyDescent="0.2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5" x14ac:dyDescent="0.2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5" x14ac:dyDescent="0.2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5" x14ac:dyDescent="0.2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5" x14ac:dyDescent="0.2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5" x14ac:dyDescent="0.2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5" x14ac:dyDescent="0.2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5" x14ac:dyDescent="0.2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5" x14ac:dyDescent="0.2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5" x14ac:dyDescent="0.2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5" x14ac:dyDescent="0.2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5" x14ac:dyDescent="0.2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5" x14ac:dyDescent="0.2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5" x14ac:dyDescent="0.2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>
        <f t="shared" ref="O899:O962" si="84">ROUND(E899/D899*100,0)</f>
        <v>0</v>
      </c>
      <c r="P899" t="e">
        <f t="shared" ref="P899:P962" si="85">ROUND(E899/L899, 2)</f>
        <v>#DIV/0!</v>
      </c>
      <c r="Q899" t="str">
        <f t="shared" ref="Q899:Q962" si="86">LEFT(N899, SEARCH("/", N899)-1)</f>
        <v>music</v>
      </c>
      <c r="R899" t="str">
        <f t="shared" ref="R899:R962" si="87">RIGHT(N899, LEN(N899)-SEARCH("/", 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5" x14ac:dyDescent="0.2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0" x14ac:dyDescent="0.2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5" x14ac:dyDescent="0.2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0" x14ac:dyDescent="0.2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5" x14ac:dyDescent="0.2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5" x14ac:dyDescent="0.2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5" x14ac:dyDescent="0.2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5" x14ac:dyDescent="0.2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5" x14ac:dyDescent="0.2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5" x14ac:dyDescent="0.2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5" x14ac:dyDescent="0.2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5" x14ac:dyDescent="0.2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5" x14ac:dyDescent="0.2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0" x14ac:dyDescent="0.2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5" x14ac:dyDescent="0.2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5" x14ac:dyDescent="0.2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5" x14ac:dyDescent="0.2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5" x14ac:dyDescent="0.2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5" x14ac:dyDescent="0.2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5" x14ac:dyDescent="0.2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30" x14ac:dyDescent="0.2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5" x14ac:dyDescent="0.2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5" x14ac:dyDescent="0.2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5" x14ac:dyDescent="0.2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5" x14ac:dyDescent="0.2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>
        <f t="shared" ref="O963:O1026" si="90">ROUND(E963/D963*100,0)</f>
        <v>42</v>
      </c>
      <c r="P963">
        <f t="shared" ref="P963:P1026" si="91">ROUND(E963/L963, 2)</f>
        <v>364.35</v>
      </c>
      <c r="Q963" t="str">
        <f t="shared" ref="Q963:Q1026" si="92">LEFT(N963, SEARCH("/", N963)-1)</f>
        <v>technology</v>
      </c>
      <c r="R963" t="str">
        <f t="shared" ref="R963:R1026" si="93">RIGHT(N963, LEN(N963)-SEARCH("/", 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5" x14ac:dyDescent="0.2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5" x14ac:dyDescent="0.2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5" x14ac:dyDescent="0.2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5" x14ac:dyDescent="0.2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5" x14ac:dyDescent="0.2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5" x14ac:dyDescent="0.2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5" x14ac:dyDescent="0.2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5" x14ac:dyDescent="0.2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5" x14ac:dyDescent="0.2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5" x14ac:dyDescent="0.2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5" x14ac:dyDescent="0.2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5" x14ac:dyDescent="0.2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5" x14ac:dyDescent="0.2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0" x14ac:dyDescent="0.2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5" x14ac:dyDescent="0.2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5" x14ac:dyDescent="0.2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5" x14ac:dyDescent="0.2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5" x14ac:dyDescent="0.2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5" x14ac:dyDescent="0.2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x14ac:dyDescent="0.2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5" x14ac:dyDescent="0.2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5" x14ac:dyDescent="0.2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0" x14ac:dyDescent="0.2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0" x14ac:dyDescent="0.2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5" x14ac:dyDescent="0.2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5" x14ac:dyDescent="0.2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0" x14ac:dyDescent="0.2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0" x14ac:dyDescent="0.2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5" x14ac:dyDescent="0.2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5" x14ac:dyDescent="0.2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5" x14ac:dyDescent="0.2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5" x14ac:dyDescent="0.2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5" x14ac:dyDescent="0.2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0" x14ac:dyDescent="0.2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5" x14ac:dyDescent="0.2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0" x14ac:dyDescent="0.2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5" x14ac:dyDescent="0.2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0" x14ac:dyDescent="0.2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>
        <f t="shared" ref="O1027:O1090" si="96">ROUND(E1027/D1027*100,0)</f>
        <v>110</v>
      </c>
      <c r="P1027">
        <f t="shared" ref="P1027:P1090" si="97">ROUND(E1027/L1027, 2)</f>
        <v>71.849999999999994</v>
      </c>
      <c r="Q1027" t="str">
        <f t="shared" ref="Q1027:Q1090" si="98">LEFT(N1027, SEARCH("/", N1027)-1)</f>
        <v>music</v>
      </c>
      <c r="R1027" t="str">
        <f t="shared" ref="R1027:R1090" si="99">RIGHT(N1027, LEN(N1027)-SEARCH("/", 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5" x14ac:dyDescent="0.2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5" x14ac:dyDescent="0.2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0" x14ac:dyDescent="0.2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5" x14ac:dyDescent="0.2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5" x14ac:dyDescent="0.2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5" x14ac:dyDescent="0.2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5" x14ac:dyDescent="0.2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5" x14ac:dyDescent="0.2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5" x14ac:dyDescent="0.2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5" x14ac:dyDescent="0.2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5" x14ac:dyDescent="0.2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5" x14ac:dyDescent="0.2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5" x14ac:dyDescent="0.2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x14ac:dyDescent="0.2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5" x14ac:dyDescent="0.2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0" x14ac:dyDescent="0.2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5" x14ac:dyDescent="0.2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5" x14ac:dyDescent="0.2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5" x14ac:dyDescent="0.2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5" x14ac:dyDescent="0.2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30" x14ac:dyDescent="0.2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5" x14ac:dyDescent="0.2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5" x14ac:dyDescent="0.2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0" x14ac:dyDescent="0.2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2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5" x14ac:dyDescent="0.2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5" x14ac:dyDescent="0.2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5" x14ac:dyDescent="0.2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5" x14ac:dyDescent="0.2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5" x14ac:dyDescent="0.2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5" x14ac:dyDescent="0.2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5" x14ac:dyDescent="0.2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0" x14ac:dyDescent="0.2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5" x14ac:dyDescent="0.2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0" x14ac:dyDescent="0.2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5" x14ac:dyDescent="0.2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5" x14ac:dyDescent="0.2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0" x14ac:dyDescent="0.2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5" x14ac:dyDescent="0.2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0" x14ac:dyDescent="0.2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5" x14ac:dyDescent="0.2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30" x14ac:dyDescent="0.2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>
        <f t="shared" ref="O1091:O1154" si="102">ROUND(E1091/D1091*100,0)</f>
        <v>8</v>
      </c>
      <c r="P1091">
        <f t="shared" ref="P1091:P1154" si="103">ROUND(E1091/L1091, 2)</f>
        <v>23.96</v>
      </c>
      <c r="Q1091" t="str">
        <f t="shared" ref="Q1091:Q1154" si="104">LEFT(N1091, SEARCH("/", N1091)-1)</f>
        <v>games</v>
      </c>
      <c r="R1091" t="str">
        <f t="shared" ref="R1091:R1154" si="105">RIGHT(N1091, LEN(N1091)-SEARCH("/", 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5" x14ac:dyDescent="0.2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5" x14ac:dyDescent="0.2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45" x14ac:dyDescent="0.2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5" x14ac:dyDescent="0.2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5" x14ac:dyDescent="0.2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5" x14ac:dyDescent="0.2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5" x14ac:dyDescent="0.2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0" x14ac:dyDescent="0.2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5" x14ac:dyDescent="0.2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5" x14ac:dyDescent="0.2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5" x14ac:dyDescent="0.2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5" x14ac:dyDescent="0.2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5" x14ac:dyDescent="0.2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5" x14ac:dyDescent="0.2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5" x14ac:dyDescent="0.2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5" x14ac:dyDescent="0.2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5" x14ac:dyDescent="0.2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5" x14ac:dyDescent="0.2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0" x14ac:dyDescent="0.2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5" x14ac:dyDescent="0.2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5" x14ac:dyDescent="0.2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0" x14ac:dyDescent="0.2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5" x14ac:dyDescent="0.2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5" x14ac:dyDescent="0.2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5" x14ac:dyDescent="0.2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5" x14ac:dyDescent="0.2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0" x14ac:dyDescent="0.2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5" x14ac:dyDescent="0.2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5" x14ac:dyDescent="0.2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5" x14ac:dyDescent="0.2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5" x14ac:dyDescent="0.2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5" x14ac:dyDescent="0.2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5" x14ac:dyDescent="0.2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5" x14ac:dyDescent="0.2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30" x14ac:dyDescent="0.2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5" x14ac:dyDescent="0.2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5" x14ac:dyDescent="0.2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>
        <f t="shared" ref="O1155:O1218" si="108">ROUND(E1155/D1155*100,0)</f>
        <v>1</v>
      </c>
      <c r="P1155">
        <f t="shared" ref="P1155:P1218" si="109">ROUND(E1155/L1155, 2)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 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5" x14ac:dyDescent="0.2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5" x14ac:dyDescent="0.2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5" x14ac:dyDescent="0.2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5" x14ac:dyDescent="0.2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5" x14ac:dyDescent="0.2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5" x14ac:dyDescent="0.2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5" x14ac:dyDescent="0.2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5" x14ac:dyDescent="0.2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5" x14ac:dyDescent="0.2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0" x14ac:dyDescent="0.2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x14ac:dyDescent="0.2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5" x14ac:dyDescent="0.2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5" x14ac:dyDescent="0.2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5" x14ac:dyDescent="0.2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0" x14ac:dyDescent="0.2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x14ac:dyDescent="0.2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5" x14ac:dyDescent="0.2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5" x14ac:dyDescent="0.2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5" x14ac:dyDescent="0.2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5" x14ac:dyDescent="0.2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5" x14ac:dyDescent="0.2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5" x14ac:dyDescent="0.2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5" x14ac:dyDescent="0.2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0" x14ac:dyDescent="0.2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5" x14ac:dyDescent="0.2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5" x14ac:dyDescent="0.2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5" x14ac:dyDescent="0.2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5" x14ac:dyDescent="0.2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5" x14ac:dyDescent="0.2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5" x14ac:dyDescent="0.2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5" x14ac:dyDescent="0.2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5" x14ac:dyDescent="0.2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5" x14ac:dyDescent="0.2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5" x14ac:dyDescent="0.2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5" x14ac:dyDescent="0.2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5" x14ac:dyDescent="0.2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5" x14ac:dyDescent="0.2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5" x14ac:dyDescent="0.2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5" x14ac:dyDescent="0.2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5" x14ac:dyDescent="0.2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5" x14ac:dyDescent="0.2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5" x14ac:dyDescent="0.2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>
        <f t="shared" ref="O1219:O1282" si="114">ROUND(E1219/D1219*100,0)</f>
        <v>103</v>
      </c>
      <c r="P1219">
        <f t="shared" ref="P1219:P1282" si="115">ROUND(E1219/L1219, 2)</f>
        <v>148.57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 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5" x14ac:dyDescent="0.2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0" x14ac:dyDescent="0.2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5" x14ac:dyDescent="0.2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0" x14ac:dyDescent="0.2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5" x14ac:dyDescent="0.2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5" x14ac:dyDescent="0.2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0" x14ac:dyDescent="0.2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5" x14ac:dyDescent="0.2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5" x14ac:dyDescent="0.2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5" x14ac:dyDescent="0.2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5" x14ac:dyDescent="0.2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2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5" x14ac:dyDescent="0.2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5" x14ac:dyDescent="0.2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0" x14ac:dyDescent="0.2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5" x14ac:dyDescent="0.2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5" x14ac:dyDescent="0.2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5" x14ac:dyDescent="0.2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0" x14ac:dyDescent="0.2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5" x14ac:dyDescent="0.2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0" x14ac:dyDescent="0.2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5" x14ac:dyDescent="0.2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5" x14ac:dyDescent="0.2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5" x14ac:dyDescent="0.2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5" x14ac:dyDescent="0.2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0" x14ac:dyDescent="0.2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0" x14ac:dyDescent="0.2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5" x14ac:dyDescent="0.2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5" x14ac:dyDescent="0.2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0" x14ac:dyDescent="0.2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5" x14ac:dyDescent="0.2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0" x14ac:dyDescent="0.2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5" x14ac:dyDescent="0.2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30" x14ac:dyDescent="0.2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5" x14ac:dyDescent="0.2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5" x14ac:dyDescent="0.2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0" x14ac:dyDescent="0.2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5" x14ac:dyDescent="0.2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5" x14ac:dyDescent="0.2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5" x14ac:dyDescent="0.2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5" x14ac:dyDescent="0.2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>
        <f t="shared" ref="O1283:O1346" si="120">ROUND(E1283/D1283*100,0)</f>
        <v>111</v>
      </c>
      <c r="P1283">
        <f t="shared" ref="P1283:P1346" si="121">ROUND(E1283/L1283, 2)</f>
        <v>104.73</v>
      </c>
      <c r="Q1283" t="str">
        <f t="shared" ref="Q1283:Q1346" si="122">LEFT(N1283, SEARCH("/", N1283)-1)</f>
        <v>music</v>
      </c>
      <c r="R1283" t="str">
        <f t="shared" ref="R1283:R1346" si="123">RIGHT(N1283, LEN(N1283)-SEARCH("/", 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5" x14ac:dyDescent="0.2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5" x14ac:dyDescent="0.2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5" x14ac:dyDescent="0.2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0" x14ac:dyDescent="0.2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5" x14ac:dyDescent="0.2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5" x14ac:dyDescent="0.2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5" x14ac:dyDescent="0.2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5" x14ac:dyDescent="0.2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5" x14ac:dyDescent="0.2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5" x14ac:dyDescent="0.2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5" x14ac:dyDescent="0.2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5" x14ac:dyDescent="0.2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5" x14ac:dyDescent="0.2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5" x14ac:dyDescent="0.2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5" x14ac:dyDescent="0.2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5" x14ac:dyDescent="0.2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0" x14ac:dyDescent="0.2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0" x14ac:dyDescent="0.2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5" x14ac:dyDescent="0.2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5" x14ac:dyDescent="0.2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5" x14ac:dyDescent="0.2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45" x14ac:dyDescent="0.2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5" x14ac:dyDescent="0.2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5" x14ac:dyDescent="0.2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5" x14ac:dyDescent="0.2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5" x14ac:dyDescent="0.2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5" x14ac:dyDescent="0.2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5" x14ac:dyDescent="0.2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5" x14ac:dyDescent="0.2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5" x14ac:dyDescent="0.2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5" x14ac:dyDescent="0.2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5" x14ac:dyDescent="0.2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5" x14ac:dyDescent="0.2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5" x14ac:dyDescent="0.2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5" x14ac:dyDescent="0.2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5" x14ac:dyDescent="0.2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5" x14ac:dyDescent="0.2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5" x14ac:dyDescent="0.2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5" x14ac:dyDescent="0.2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5" x14ac:dyDescent="0.2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>
        <f t="shared" ref="O1347:O1410" si="126">ROUND(E1347/D1347*100,0)</f>
        <v>125</v>
      </c>
      <c r="P1347">
        <f t="shared" ref="P1347:P1410" si="127">ROUND(E1347/L1347, 2)</f>
        <v>53.57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 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5" x14ac:dyDescent="0.2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5" x14ac:dyDescent="0.2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5" x14ac:dyDescent="0.2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5" x14ac:dyDescent="0.2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0" x14ac:dyDescent="0.2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5" x14ac:dyDescent="0.2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0" x14ac:dyDescent="0.2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5" x14ac:dyDescent="0.2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5" x14ac:dyDescent="0.2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5" x14ac:dyDescent="0.2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5" x14ac:dyDescent="0.2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0" x14ac:dyDescent="0.2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5" x14ac:dyDescent="0.2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5" x14ac:dyDescent="0.2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5" x14ac:dyDescent="0.2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5" x14ac:dyDescent="0.2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5" x14ac:dyDescent="0.2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2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0" x14ac:dyDescent="0.2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5" x14ac:dyDescent="0.2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5" x14ac:dyDescent="0.2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5" x14ac:dyDescent="0.2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30" x14ac:dyDescent="0.2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5" x14ac:dyDescent="0.2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5" x14ac:dyDescent="0.2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5" x14ac:dyDescent="0.2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5" x14ac:dyDescent="0.2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2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2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5" x14ac:dyDescent="0.2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5" x14ac:dyDescent="0.2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5" x14ac:dyDescent="0.2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5" x14ac:dyDescent="0.2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5" x14ac:dyDescent="0.2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2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5" x14ac:dyDescent="0.2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>
        <f t="shared" ref="O1411:O1474" si="132">ROUND(E1411/D1411*100,0)</f>
        <v>0</v>
      </c>
      <c r="P1411" t="e">
        <f t="shared" ref="P1411:P1474" si="133">ROUND(E1411/L1411, 2)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 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5" x14ac:dyDescent="0.2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5" x14ac:dyDescent="0.2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0" x14ac:dyDescent="0.2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5" x14ac:dyDescent="0.2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5" x14ac:dyDescent="0.2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5" x14ac:dyDescent="0.2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x14ac:dyDescent="0.2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5" x14ac:dyDescent="0.2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5" x14ac:dyDescent="0.2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5" x14ac:dyDescent="0.2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5" x14ac:dyDescent="0.2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5" x14ac:dyDescent="0.2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5" x14ac:dyDescent="0.2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5" x14ac:dyDescent="0.2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0" x14ac:dyDescent="0.2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5" x14ac:dyDescent="0.2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5" x14ac:dyDescent="0.2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5" x14ac:dyDescent="0.2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0" x14ac:dyDescent="0.2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5" x14ac:dyDescent="0.2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5" x14ac:dyDescent="0.2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5" x14ac:dyDescent="0.2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5" x14ac:dyDescent="0.2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5" x14ac:dyDescent="0.2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5" x14ac:dyDescent="0.2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5" x14ac:dyDescent="0.2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0" x14ac:dyDescent="0.2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5" x14ac:dyDescent="0.2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5" x14ac:dyDescent="0.2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5" x14ac:dyDescent="0.2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5" x14ac:dyDescent="0.2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5" x14ac:dyDescent="0.2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0" x14ac:dyDescent="0.2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0" x14ac:dyDescent="0.2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5" x14ac:dyDescent="0.2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5" x14ac:dyDescent="0.2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5" x14ac:dyDescent="0.2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2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5" x14ac:dyDescent="0.2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5" x14ac:dyDescent="0.2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5" x14ac:dyDescent="0.2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5" x14ac:dyDescent="0.2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5" x14ac:dyDescent="0.2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30" x14ac:dyDescent="0.2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5" x14ac:dyDescent="0.2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5" x14ac:dyDescent="0.2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5" x14ac:dyDescent="0.2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>
        <f t="shared" ref="O1475:O1538" si="138">ROUND(E1475/D1475*100,0)</f>
        <v>121</v>
      </c>
      <c r="P1475">
        <f t="shared" ref="P1475:P1538" si="139">ROUND(E1475/L1475, 2)</f>
        <v>38.46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 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5" x14ac:dyDescent="0.2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0" x14ac:dyDescent="0.2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5" x14ac:dyDescent="0.2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5" x14ac:dyDescent="0.2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5" x14ac:dyDescent="0.2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5" x14ac:dyDescent="0.2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5" x14ac:dyDescent="0.2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5" x14ac:dyDescent="0.2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5" x14ac:dyDescent="0.2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5" x14ac:dyDescent="0.2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0" x14ac:dyDescent="0.2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5" x14ac:dyDescent="0.2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0" x14ac:dyDescent="0.2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5" x14ac:dyDescent="0.2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5" x14ac:dyDescent="0.2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5" x14ac:dyDescent="0.2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5" x14ac:dyDescent="0.2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5" x14ac:dyDescent="0.2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0" x14ac:dyDescent="0.2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5" x14ac:dyDescent="0.2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5" x14ac:dyDescent="0.2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0" x14ac:dyDescent="0.2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5" x14ac:dyDescent="0.2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5" x14ac:dyDescent="0.2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5" x14ac:dyDescent="0.2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5" x14ac:dyDescent="0.2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5" x14ac:dyDescent="0.2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5" x14ac:dyDescent="0.2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5" x14ac:dyDescent="0.2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5" x14ac:dyDescent="0.2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5" x14ac:dyDescent="0.2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0" x14ac:dyDescent="0.2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5" x14ac:dyDescent="0.2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5" x14ac:dyDescent="0.2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5" x14ac:dyDescent="0.2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5" x14ac:dyDescent="0.2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0" x14ac:dyDescent="0.2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0" x14ac:dyDescent="0.2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5" x14ac:dyDescent="0.2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5" x14ac:dyDescent="0.2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5" x14ac:dyDescent="0.2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0" x14ac:dyDescent="0.2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5" x14ac:dyDescent="0.2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5" x14ac:dyDescent="0.2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5" x14ac:dyDescent="0.2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>
        <f t="shared" ref="O1539:O1602" si="144">ROUND(E1539/D1539*100,0)</f>
        <v>180</v>
      </c>
      <c r="P1539">
        <f t="shared" ref="P1539:P1602" si="145">ROUND(E1539/L1539, 2)</f>
        <v>96.38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 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5" x14ac:dyDescent="0.2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5" x14ac:dyDescent="0.2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5" x14ac:dyDescent="0.2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5" x14ac:dyDescent="0.2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5" x14ac:dyDescent="0.2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5" x14ac:dyDescent="0.2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5" x14ac:dyDescent="0.2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5" x14ac:dyDescent="0.2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0" x14ac:dyDescent="0.2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0" x14ac:dyDescent="0.2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5" x14ac:dyDescent="0.2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5" x14ac:dyDescent="0.2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5" x14ac:dyDescent="0.2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5" x14ac:dyDescent="0.2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5" x14ac:dyDescent="0.2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5" x14ac:dyDescent="0.2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5" x14ac:dyDescent="0.2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5" x14ac:dyDescent="0.2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5" x14ac:dyDescent="0.2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5" x14ac:dyDescent="0.2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5" x14ac:dyDescent="0.2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30" x14ac:dyDescent="0.2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5" x14ac:dyDescent="0.2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0" x14ac:dyDescent="0.2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5" x14ac:dyDescent="0.2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5" x14ac:dyDescent="0.2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5" x14ac:dyDescent="0.2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5" x14ac:dyDescent="0.2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5" x14ac:dyDescent="0.2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5" x14ac:dyDescent="0.2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0" x14ac:dyDescent="0.2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0" x14ac:dyDescent="0.2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30" x14ac:dyDescent="0.2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5" x14ac:dyDescent="0.2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5" x14ac:dyDescent="0.2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>
        <f t="shared" ref="O1603:O1666" si="150">ROUND(E1603/D1603*100,0)</f>
        <v>108</v>
      </c>
      <c r="P1603">
        <f t="shared" ref="P1603:P1666" si="151">ROUND(E1603/L1603, 2)</f>
        <v>48.33</v>
      </c>
      <c r="Q1603" t="str">
        <f t="shared" ref="Q1603:Q1666" si="152">LEFT(N1603, SEARCH("/", N1603)-1)</f>
        <v>music</v>
      </c>
      <c r="R1603" t="str">
        <f t="shared" ref="R1603:R1666" si="153">RIGHT(N1603, LEN(N1603)-SEARCH("/", 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0" x14ac:dyDescent="0.2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5" x14ac:dyDescent="0.2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5" x14ac:dyDescent="0.2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5" x14ac:dyDescent="0.2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0" x14ac:dyDescent="0.2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0" x14ac:dyDescent="0.2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5" x14ac:dyDescent="0.2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5" x14ac:dyDescent="0.2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0" x14ac:dyDescent="0.2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0" x14ac:dyDescent="0.2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5" x14ac:dyDescent="0.2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5" x14ac:dyDescent="0.2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0" x14ac:dyDescent="0.2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5" x14ac:dyDescent="0.2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5" x14ac:dyDescent="0.2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5" x14ac:dyDescent="0.2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5" x14ac:dyDescent="0.2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5" x14ac:dyDescent="0.2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5" x14ac:dyDescent="0.2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0" x14ac:dyDescent="0.2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5" x14ac:dyDescent="0.2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5" x14ac:dyDescent="0.2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5" x14ac:dyDescent="0.2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5" x14ac:dyDescent="0.2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5" x14ac:dyDescent="0.2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5" x14ac:dyDescent="0.2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0" x14ac:dyDescent="0.2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5" x14ac:dyDescent="0.2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5" x14ac:dyDescent="0.2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5" x14ac:dyDescent="0.2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0" x14ac:dyDescent="0.2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5" x14ac:dyDescent="0.2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5" x14ac:dyDescent="0.2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5" x14ac:dyDescent="0.2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5" x14ac:dyDescent="0.2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0" x14ac:dyDescent="0.2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5" x14ac:dyDescent="0.2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0" x14ac:dyDescent="0.2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5" x14ac:dyDescent="0.2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>
        <f t="shared" ref="O1667:O1730" si="156">ROUND(E1667/D1667*100,0)</f>
        <v>119</v>
      </c>
      <c r="P1667">
        <f t="shared" ref="P1667:P1730" si="157">ROUND(E1667/L1667, 2)</f>
        <v>44.96</v>
      </c>
      <c r="Q1667" t="str">
        <f t="shared" ref="Q1667:Q1730" si="158">LEFT(N1667, SEARCH("/", N1667)-1)</f>
        <v>music</v>
      </c>
      <c r="R1667" t="str">
        <f t="shared" ref="R1667:R1730" si="159">RIGHT(N1667, LEN(N1667)-SEARCH("/", 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5" x14ac:dyDescent="0.2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5" x14ac:dyDescent="0.2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0" x14ac:dyDescent="0.2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5" x14ac:dyDescent="0.2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0" x14ac:dyDescent="0.2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0" x14ac:dyDescent="0.2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5" x14ac:dyDescent="0.2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0" x14ac:dyDescent="0.2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5" x14ac:dyDescent="0.2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5" x14ac:dyDescent="0.2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5" x14ac:dyDescent="0.2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x14ac:dyDescent="0.2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5" x14ac:dyDescent="0.2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5" x14ac:dyDescent="0.2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5" x14ac:dyDescent="0.2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5" x14ac:dyDescent="0.2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5" x14ac:dyDescent="0.2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5" x14ac:dyDescent="0.2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5" x14ac:dyDescent="0.2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5" x14ac:dyDescent="0.2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x14ac:dyDescent="0.2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5" x14ac:dyDescent="0.2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30" x14ac:dyDescent="0.2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5" x14ac:dyDescent="0.2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5" x14ac:dyDescent="0.2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5" x14ac:dyDescent="0.2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5" x14ac:dyDescent="0.2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5" x14ac:dyDescent="0.2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5" x14ac:dyDescent="0.2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5" x14ac:dyDescent="0.2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5" x14ac:dyDescent="0.2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5" x14ac:dyDescent="0.2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5" x14ac:dyDescent="0.2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5" x14ac:dyDescent="0.2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5" x14ac:dyDescent="0.2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5" x14ac:dyDescent="0.2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5" x14ac:dyDescent="0.2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>
        <f t="shared" ref="O1731:O1794" si="162">ROUND(E1731/D1731*100,0)</f>
        <v>0</v>
      </c>
      <c r="P1731" t="e">
        <f t="shared" ref="P1731:P1794" si="163">ROUND(E1731/L1731, 2)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LEN(N1731)-SEARCH("/", 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5" x14ac:dyDescent="0.2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5" x14ac:dyDescent="0.2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30" x14ac:dyDescent="0.2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5" x14ac:dyDescent="0.2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30" x14ac:dyDescent="0.2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30" x14ac:dyDescent="0.2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5" x14ac:dyDescent="0.2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5" x14ac:dyDescent="0.2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5" x14ac:dyDescent="0.2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5" x14ac:dyDescent="0.2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5" x14ac:dyDescent="0.2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30" x14ac:dyDescent="0.2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0" x14ac:dyDescent="0.2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5" x14ac:dyDescent="0.2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0" x14ac:dyDescent="0.2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5" x14ac:dyDescent="0.2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5" x14ac:dyDescent="0.2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0" x14ac:dyDescent="0.2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5" x14ac:dyDescent="0.2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5" x14ac:dyDescent="0.2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x14ac:dyDescent="0.2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5" x14ac:dyDescent="0.2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5" x14ac:dyDescent="0.2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5" x14ac:dyDescent="0.2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0" x14ac:dyDescent="0.2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5" x14ac:dyDescent="0.2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5" x14ac:dyDescent="0.2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30" x14ac:dyDescent="0.2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5" x14ac:dyDescent="0.2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5" x14ac:dyDescent="0.2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5" x14ac:dyDescent="0.2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5" x14ac:dyDescent="0.2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5" x14ac:dyDescent="0.2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5" x14ac:dyDescent="0.2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5" x14ac:dyDescent="0.2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5" x14ac:dyDescent="0.2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5" x14ac:dyDescent="0.2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5" x14ac:dyDescent="0.2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30" x14ac:dyDescent="0.2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0" x14ac:dyDescent="0.2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>
        <f t="shared" ref="O1795:O1858" si="168">ROUND(E1795/D1795*100,0)</f>
        <v>1</v>
      </c>
      <c r="P1795">
        <f t="shared" ref="P1795:P1858" si="169">ROUND(E1795/L1795, 2)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 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5" x14ac:dyDescent="0.2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5" x14ac:dyDescent="0.2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5" x14ac:dyDescent="0.2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5" x14ac:dyDescent="0.2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0" x14ac:dyDescent="0.2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5" x14ac:dyDescent="0.2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5" x14ac:dyDescent="0.2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5" x14ac:dyDescent="0.2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0" x14ac:dyDescent="0.2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5" x14ac:dyDescent="0.2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5" x14ac:dyDescent="0.2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0" x14ac:dyDescent="0.2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0" x14ac:dyDescent="0.2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5" x14ac:dyDescent="0.2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5" x14ac:dyDescent="0.2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5" x14ac:dyDescent="0.2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5" x14ac:dyDescent="0.2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x14ac:dyDescent="0.2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5" x14ac:dyDescent="0.2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5" x14ac:dyDescent="0.2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5" x14ac:dyDescent="0.2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5" x14ac:dyDescent="0.2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0" x14ac:dyDescent="0.2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x14ac:dyDescent="0.2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5" x14ac:dyDescent="0.2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5" x14ac:dyDescent="0.2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5" x14ac:dyDescent="0.2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5" x14ac:dyDescent="0.2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5" x14ac:dyDescent="0.2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5" x14ac:dyDescent="0.2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5" x14ac:dyDescent="0.2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0" x14ac:dyDescent="0.2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5" x14ac:dyDescent="0.2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5" x14ac:dyDescent="0.2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5" x14ac:dyDescent="0.2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5" x14ac:dyDescent="0.2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5" x14ac:dyDescent="0.2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>
        <f t="shared" ref="O1859:O1922" si="174">ROUND(E1859/D1859*100,0)</f>
        <v>100</v>
      </c>
      <c r="P1859">
        <f t="shared" ref="P1859:P1922" si="175">ROUND(E1859/L1859, 2)</f>
        <v>136.36000000000001</v>
      </c>
      <c r="Q1859" t="str">
        <f t="shared" ref="Q1859:Q1922" si="176">LEFT(N1859, SEARCH("/", N1859)-1)</f>
        <v>music</v>
      </c>
      <c r="R1859" t="str">
        <f t="shared" ref="R1859:R1922" si="177">RIGHT(N1859, LEN(N1859)-SEARCH("/", 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5" x14ac:dyDescent="0.2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5" x14ac:dyDescent="0.2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5" x14ac:dyDescent="0.2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5" x14ac:dyDescent="0.2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5" x14ac:dyDescent="0.2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5" x14ac:dyDescent="0.2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5" x14ac:dyDescent="0.2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5" x14ac:dyDescent="0.2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5" x14ac:dyDescent="0.2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5" x14ac:dyDescent="0.2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5" x14ac:dyDescent="0.2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5" x14ac:dyDescent="0.2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0" x14ac:dyDescent="0.2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30" x14ac:dyDescent="0.2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5" x14ac:dyDescent="0.2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5" x14ac:dyDescent="0.2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5" x14ac:dyDescent="0.2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5" x14ac:dyDescent="0.2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5" x14ac:dyDescent="0.2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5" x14ac:dyDescent="0.2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5" x14ac:dyDescent="0.2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0" x14ac:dyDescent="0.2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x14ac:dyDescent="0.2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5" x14ac:dyDescent="0.2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5" x14ac:dyDescent="0.2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5" x14ac:dyDescent="0.2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5" x14ac:dyDescent="0.2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5" x14ac:dyDescent="0.2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5" x14ac:dyDescent="0.2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5" x14ac:dyDescent="0.2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5" x14ac:dyDescent="0.2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5" x14ac:dyDescent="0.2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5" x14ac:dyDescent="0.2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5" x14ac:dyDescent="0.2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5" x14ac:dyDescent="0.2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5" x14ac:dyDescent="0.2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5" x14ac:dyDescent="0.2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>
        <f t="shared" ref="O1923:O1986" si="180">ROUND(E1923/D1923*100,0)</f>
        <v>137</v>
      </c>
      <c r="P1923">
        <f t="shared" ref="P1923:P1986" si="181">ROUND(E1923/L1923, 2)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 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5" x14ac:dyDescent="0.2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0" x14ac:dyDescent="0.2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0" x14ac:dyDescent="0.2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5" x14ac:dyDescent="0.2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5" x14ac:dyDescent="0.2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5" x14ac:dyDescent="0.2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5" x14ac:dyDescent="0.2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5" x14ac:dyDescent="0.2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5" x14ac:dyDescent="0.2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5" x14ac:dyDescent="0.2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5" x14ac:dyDescent="0.2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5" x14ac:dyDescent="0.2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5" x14ac:dyDescent="0.2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5" x14ac:dyDescent="0.2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45" x14ac:dyDescent="0.2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5" x14ac:dyDescent="0.2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5" x14ac:dyDescent="0.2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5" x14ac:dyDescent="0.2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5" x14ac:dyDescent="0.2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5" x14ac:dyDescent="0.2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5" x14ac:dyDescent="0.2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5" x14ac:dyDescent="0.2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5" x14ac:dyDescent="0.2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5" x14ac:dyDescent="0.2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5" x14ac:dyDescent="0.2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5" x14ac:dyDescent="0.2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5" x14ac:dyDescent="0.2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5" x14ac:dyDescent="0.2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5" x14ac:dyDescent="0.2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5" x14ac:dyDescent="0.2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5" x14ac:dyDescent="0.2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5" x14ac:dyDescent="0.2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0" x14ac:dyDescent="0.2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5" x14ac:dyDescent="0.2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5" x14ac:dyDescent="0.2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5" x14ac:dyDescent="0.2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>
        <f t="shared" ref="O1987:O2050" si="186">ROUND(E1987/D1987*100,0)</f>
        <v>3</v>
      </c>
      <c r="P1987">
        <f t="shared" ref="P1987:P2050" si="187">ROUND(E1987/L1987, 2)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 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5" x14ac:dyDescent="0.2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5" x14ac:dyDescent="0.2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5" x14ac:dyDescent="0.2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5" x14ac:dyDescent="0.2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5" x14ac:dyDescent="0.2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5" x14ac:dyDescent="0.2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5" x14ac:dyDescent="0.2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5" x14ac:dyDescent="0.2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5" x14ac:dyDescent="0.2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0" x14ac:dyDescent="0.2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5" x14ac:dyDescent="0.2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5" x14ac:dyDescent="0.2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5" x14ac:dyDescent="0.2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5" x14ac:dyDescent="0.2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5" x14ac:dyDescent="0.2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5" x14ac:dyDescent="0.2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5" x14ac:dyDescent="0.2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5" x14ac:dyDescent="0.2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5" x14ac:dyDescent="0.2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5" x14ac:dyDescent="0.2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5" x14ac:dyDescent="0.2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5" x14ac:dyDescent="0.2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5" x14ac:dyDescent="0.2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5" x14ac:dyDescent="0.2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5" x14ac:dyDescent="0.2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5" x14ac:dyDescent="0.2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0" x14ac:dyDescent="0.2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0" x14ac:dyDescent="0.2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5" x14ac:dyDescent="0.2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5" x14ac:dyDescent="0.2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5" x14ac:dyDescent="0.2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5" x14ac:dyDescent="0.2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5" x14ac:dyDescent="0.2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5" x14ac:dyDescent="0.2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0" x14ac:dyDescent="0.2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5" x14ac:dyDescent="0.2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5" x14ac:dyDescent="0.2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5" x14ac:dyDescent="0.2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5" x14ac:dyDescent="0.2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5" x14ac:dyDescent="0.2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5" x14ac:dyDescent="0.2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5" x14ac:dyDescent="0.2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>
        <f t="shared" ref="O2051:O2114" si="192">ROUND(E2051/D2051*100,0)</f>
        <v>120</v>
      </c>
      <c r="P2051">
        <f t="shared" ref="P2051:P2114" si="193">ROUND(E2051/L2051, 2)</f>
        <v>80.989999999999995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 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5" x14ac:dyDescent="0.2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5" x14ac:dyDescent="0.2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5" x14ac:dyDescent="0.2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5" x14ac:dyDescent="0.2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5" x14ac:dyDescent="0.2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5" x14ac:dyDescent="0.2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5" x14ac:dyDescent="0.2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5" x14ac:dyDescent="0.2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5" x14ac:dyDescent="0.2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5" x14ac:dyDescent="0.2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5" x14ac:dyDescent="0.2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0" x14ac:dyDescent="0.2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5" x14ac:dyDescent="0.2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5" x14ac:dyDescent="0.2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5" x14ac:dyDescent="0.2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5" x14ac:dyDescent="0.2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5" x14ac:dyDescent="0.2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5" x14ac:dyDescent="0.2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5" x14ac:dyDescent="0.2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5" x14ac:dyDescent="0.2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5" x14ac:dyDescent="0.2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5" x14ac:dyDescent="0.2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5" x14ac:dyDescent="0.2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5" x14ac:dyDescent="0.2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5" x14ac:dyDescent="0.2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5" x14ac:dyDescent="0.2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5" x14ac:dyDescent="0.2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5" x14ac:dyDescent="0.2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5" x14ac:dyDescent="0.2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5" x14ac:dyDescent="0.2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5" x14ac:dyDescent="0.2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5" x14ac:dyDescent="0.2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5" x14ac:dyDescent="0.2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5" x14ac:dyDescent="0.2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5" x14ac:dyDescent="0.2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0" x14ac:dyDescent="0.2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5" x14ac:dyDescent="0.2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5" x14ac:dyDescent="0.2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0" x14ac:dyDescent="0.2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5" x14ac:dyDescent="0.2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>
        <f t="shared" ref="O2115:O2178" si="198">ROUND(E2115/D2115*100,0)</f>
        <v>105</v>
      </c>
      <c r="P2115">
        <f t="shared" ref="P2115:P2178" si="199">ROUND(E2115/L2115, 2)</f>
        <v>68.599999999999994</v>
      </c>
      <c r="Q2115" t="str">
        <f t="shared" ref="Q2115:Q2178" si="200">LEFT(N2115, SEARCH("/", N2115)-1)</f>
        <v>music</v>
      </c>
      <c r="R2115" t="str">
        <f t="shared" ref="R2115:R2178" si="201">RIGHT(N2115, LEN(N2115)-SEARCH("/", 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5" x14ac:dyDescent="0.2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5" x14ac:dyDescent="0.2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0" x14ac:dyDescent="0.2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0" x14ac:dyDescent="0.2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5" x14ac:dyDescent="0.2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x14ac:dyDescent="0.2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5" x14ac:dyDescent="0.2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5" x14ac:dyDescent="0.2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5" x14ac:dyDescent="0.2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5" x14ac:dyDescent="0.2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5" x14ac:dyDescent="0.2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0" x14ac:dyDescent="0.2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5" x14ac:dyDescent="0.2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5" x14ac:dyDescent="0.2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5" x14ac:dyDescent="0.2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5" x14ac:dyDescent="0.2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5" x14ac:dyDescent="0.2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0" x14ac:dyDescent="0.2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5" x14ac:dyDescent="0.2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5" x14ac:dyDescent="0.2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5" x14ac:dyDescent="0.2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5" x14ac:dyDescent="0.2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5" x14ac:dyDescent="0.2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5" x14ac:dyDescent="0.2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5" x14ac:dyDescent="0.2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0" x14ac:dyDescent="0.2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5" x14ac:dyDescent="0.2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0" x14ac:dyDescent="0.2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5" x14ac:dyDescent="0.2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5" x14ac:dyDescent="0.2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5" x14ac:dyDescent="0.2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0" x14ac:dyDescent="0.2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5" x14ac:dyDescent="0.2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5" x14ac:dyDescent="0.2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5" x14ac:dyDescent="0.2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5" x14ac:dyDescent="0.2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0" x14ac:dyDescent="0.2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>
        <f t="shared" ref="O2179:O2242" si="204">ROUND(E2179/D2179*100,0)</f>
        <v>100</v>
      </c>
      <c r="P2179">
        <f t="shared" ref="P2179:P2242" si="205">ROUND(E2179/L2179, 2)</f>
        <v>65.87</v>
      </c>
      <c r="Q2179" t="str">
        <f t="shared" ref="Q2179:Q2242" si="206">LEFT(N2179, SEARCH("/", N2179)-1)</f>
        <v>music</v>
      </c>
      <c r="R2179" t="str">
        <f t="shared" ref="R2179:R2242" si="207">RIGHT(N2179, LEN(N2179)-SEARCH("/", 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0" x14ac:dyDescent="0.2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0" x14ac:dyDescent="0.2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5" x14ac:dyDescent="0.2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0" x14ac:dyDescent="0.2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5" x14ac:dyDescent="0.2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5" x14ac:dyDescent="0.2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5" x14ac:dyDescent="0.2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30" x14ac:dyDescent="0.2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5" x14ac:dyDescent="0.2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5" x14ac:dyDescent="0.2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5" x14ac:dyDescent="0.2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5" x14ac:dyDescent="0.2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5" x14ac:dyDescent="0.2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5" x14ac:dyDescent="0.2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5" x14ac:dyDescent="0.2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5" x14ac:dyDescent="0.2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5" x14ac:dyDescent="0.2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30" x14ac:dyDescent="0.2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5" x14ac:dyDescent="0.2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5" x14ac:dyDescent="0.2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5" x14ac:dyDescent="0.2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0" x14ac:dyDescent="0.2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5" x14ac:dyDescent="0.2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5" x14ac:dyDescent="0.2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5" x14ac:dyDescent="0.2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5" x14ac:dyDescent="0.2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5" x14ac:dyDescent="0.2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5" x14ac:dyDescent="0.2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5" x14ac:dyDescent="0.2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5" x14ac:dyDescent="0.2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5" x14ac:dyDescent="0.2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5" x14ac:dyDescent="0.2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5" x14ac:dyDescent="0.2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5" x14ac:dyDescent="0.2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5" x14ac:dyDescent="0.2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5" x14ac:dyDescent="0.2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5" x14ac:dyDescent="0.2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5" x14ac:dyDescent="0.2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0" x14ac:dyDescent="0.2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30" x14ac:dyDescent="0.2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5" x14ac:dyDescent="0.2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5" x14ac:dyDescent="0.2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>
        <f t="shared" ref="O2243:O2306" si="210">ROUND(E2243/D2243*100,0)</f>
        <v>806</v>
      </c>
      <c r="P2243">
        <f t="shared" ref="P2243:P2306" si="211">ROUND(E2243/L2243, 2)</f>
        <v>49.47</v>
      </c>
      <c r="Q2243" t="str">
        <f t="shared" ref="Q2243:Q2306" si="212">LEFT(N2243, SEARCH("/", N2243)-1)</f>
        <v>games</v>
      </c>
      <c r="R2243" t="str">
        <f t="shared" ref="R2243:R2306" si="213">RIGHT(N2243, LEN(N2243)-SEARCH("/", 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5" x14ac:dyDescent="0.2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5" x14ac:dyDescent="0.2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0" x14ac:dyDescent="0.2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5" x14ac:dyDescent="0.2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5" x14ac:dyDescent="0.2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5" x14ac:dyDescent="0.2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0" x14ac:dyDescent="0.2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5" x14ac:dyDescent="0.2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5" x14ac:dyDescent="0.2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5" x14ac:dyDescent="0.2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5" x14ac:dyDescent="0.2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0" x14ac:dyDescent="0.2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5" x14ac:dyDescent="0.2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5" x14ac:dyDescent="0.2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5" x14ac:dyDescent="0.2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5" x14ac:dyDescent="0.2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5" x14ac:dyDescent="0.2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5" x14ac:dyDescent="0.2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5" x14ac:dyDescent="0.2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5" x14ac:dyDescent="0.2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5" x14ac:dyDescent="0.2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0" x14ac:dyDescent="0.2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5" x14ac:dyDescent="0.2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45" x14ac:dyDescent="0.2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5" x14ac:dyDescent="0.2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0" x14ac:dyDescent="0.2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5" x14ac:dyDescent="0.2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5" x14ac:dyDescent="0.2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5" x14ac:dyDescent="0.2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5" x14ac:dyDescent="0.2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5" x14ac:dyDescent="0.2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5" x14ac:dyDescent="0.2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5" x14ac:dyDescent="0.2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5" x14ac:dyDescent="0.2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5" x14ac:dyDescent="0.2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5" x14ac:dyDescent="0.2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>
        <f t="shared" ref="O2307:O2370" si="216">ROUND(E2307/D2307*100,0)</f>
        <v>101</v>
      </c>
      <c r="P2307">
        <f t="shared" ref="P2307:P2370" si="217">ROUND(E2307/L2307, 2)</f>
        <v>109.11</v>
      </c>
      <c r="Q2307" t="str">
        <f t="shared" ref="Q2307:Q2370" si="218">LEFT(N2307, SEARCH("/", N2307)-1)</f>
        <v>music</v>
      </c>
      <c r="R2307" t="str">
        <f t="shared" ref="R2307:R2370" si="219">RIGHT(N2307, LEN(N2307)-SEARCH("/", 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5" x14ac:dyDescent="0.2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5" x14ac:dyDescent="0.2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5" x14ac:dyDescent="0.2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0" x14ac:dyDescent="0.2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5" x14ac:dyDescent="0.2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5" x14ac:dyDescent="0.2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30" x14ac:dyDescent="0.2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5" x14ac:dyDescent="0.2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5" x14ac:dyDescent="0.2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0" x14ac:dyDescent="0.2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5" x14ac:dyDescent="0.2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5" x14ac:dyDescent="0.2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5" x14ac:dyDescent="0.2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5" x14ac:dyDescent="0.2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0" x14ac:dyDescent="0.2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5" x14ac:dyDescent="0.2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5" x14ac:dyDescent="0.2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5" x14ac:dyDescent="0.2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5" x14ac:dyDescent="0.2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5" x14ac:dyDescent="0.2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5" x14ac:dyDescent="0.2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0" x14ac:dyDescent="0.2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5" x14ac:dyDescent="0.2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0" x14ac:dyDescent="0.2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5" x14ac:dyDescent="0.2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0" x14ac:dyDescent="0.2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5" x14ac:dyDescent="0.2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0" x14ac:dyDescent="0.2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5" x14ac:dyDescent="0.2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5" x14ac:dyDescent="0.2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5" x14ac:dyDescent="0.2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5" x14ac:dyDescent="0.2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>
        <f t="shared" ref="O2371:O2434" si="222">ROUND(E2371/D2371*100,0)</f>
        <v>0</v>
      </c>
      <c r="P2371" t="e">
        <f t="shared" ref="P2371:P2434" si="223">ROUND(E2371/L2371, 2)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 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5" x14ac:dyDescent="0.2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5" x14ac:dyDescent="0.2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5" x14ac:dyDescent="0.2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5" x14ac:dyDescent="0.2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5" x14ac:dyDescent="0.2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0" x14ac:dyDescent="0.2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0" x14ac:dyDescent="0.2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5" x14ac:dyDescent="0.2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5" x14ac:dyDescent="0.2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5" x14ac:dyDescent="0.2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5" x14ac:dyDescent="0.2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5" x14ac:dyDescent="0.2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5" x14ac:dyDescent="0.2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5" x14ac:dyDescent="0.2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5" x14ac:dyDescent="0.2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5" x14ac:dyDescent="0.2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5" x14ac:dyDescent="0.2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5" x14ac:dyDescent="0.2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5" x14ac:dyDescent="0.2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5" x14ac:dyDescent="0.2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5" x14ac:dyDescent="0.2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2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5" x14ac:dyDescent="0.2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0" x14ac:dyDescent="0.2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0" x14ac:dyDescent="0.2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0" x14ac:dyDescent="0.2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5" x14ac:dyDescent="0.2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5" x14ac:dyDescent="0.2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5" x14ac:dyDescent="0.2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5" x14ac:dyDescent="0.2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5" x14ac:dyDescent="0.2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5" x14ac:dyDescent="0.2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5" x14ac:dyDescent="0.2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30" x14ac:dyDescent="0.2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5" x14ac:dyDescent="0.2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5" x14ac:dyDescent="0.2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>
        <f t="shared" ref="O2435:O2498" si="228">ROUND(E2435/D2435*100,0)</f>
        <v>0</v>
      </c>
      <c r="P2435" t="e">
        <f t="shared" ref="P2435:P2498" si="229">ROUND(E2435/L2435, 2)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LEN(N2435)-SEARCH("/", 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5" x14ac:dyDescent="0.2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5" x14ac:dyDescent="0.2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5" x14ac:dyDescent="0.2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5" x14ac:dyDescent="0.2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5" x14ac:dyDescent="0.2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5" x14ac:dyDescent="0.2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5" x14ac:dyDescent="0.2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5" x14ac:dyDescent="0.2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5" x14ac:dyDescent="0.2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5" x14ac:dyDescent="0.2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5" x14ac:dyDescent="0.2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5" x14ac:dyDescent="0.2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5" x14ac:dyDescent="0.2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5" x14ac:dyDescent="0.2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5" x14ac:dyDescent="0.2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5" x14ac:dyDescent="0.2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5" x14ac:dyDescent="0.2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5" x14ac:dyDescent="0.2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2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0" x14ac:dyDescent="0.2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0" x14ac:dyDescent="0.2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5" x14ac:dyDescent="0.2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5" x14ac:dyDescent="0.2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5" x14ac:dyDescent="0.2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5" x14ac:dyDescent="0.2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5" x14ac:dyDescent="0.2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0" x14ac:dyDescent="0.2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5" x14ac:dyDescent="0.2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5" x14ac:dyDescent="0.2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5" x14ac:dyDescent="0.2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0" x14ac:dyDescent="0.2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5" x14ac:dyDescent="0.2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5" x14ac:dyDescent="0.2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5" x14ac:dyDescent="0.2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5" x14ac:dyDescent="0.2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5" x14ac:dyDescent="0.2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5" x14ac:dyDescent="0.2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5" x14ac:dyDescent="0.2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>
        <f t="shared" ref="O2499:O2562" si="234">ROUND(E2499/D2499*100,0)</f>
        <v>113</v>
      </c>
      <c r="P2499">
        <f t="shared" ref="P2499:P2562" si="235">ROUND(E2499/L2499, 2)</f>
        <v>80.55</v>
      </c>
      <c r="Q2499" t="str">
        <f t="shared" ref="Q2499:Q2562" si="236">LEFT(N2499, SEARCH("/", N2499)-1)</f>
        <v>music</v>
      </c>
      <c r="R2499" t="str">
        <f t="shared" ref="R2499:R2562" si="237">RIGHT(N2499, LEN(N2499)-SEARCH("/", 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5" x14ac:dyDescent="0.2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5" x14ac:dyDescent="0.2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5" x14ac:dyDescent="0.2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5" x14ac:dyDescent="0.2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0" x14ac:dyDescent="0.2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5" x14ac:dyDescent="0.2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5" x14ac:dyDescent="0.2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5" x14ac:dyDescent="0.2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5" x14ac:dyDescent="0.2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5" x14ac:dyDescent="0.2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5" x14ac:dyDescent="0.2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5" x14ac:dyDescent="0.2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5" x14ac:dyDescent="0.2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5" x14ac:dyDescent="0.2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0" x14ac:dyDescent="0.2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5" x14ac:dyDescent="0.2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45" x14ac:dyDescent="0.2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5" x14ac:dyDescent="0.2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30" x14ac:dyDescent="0.2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5" x14ac:dyDescent="0.2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5" x14ac:dyDescent="0.2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5" x14ac:dyDescent="0.2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5" x14ac:dyDescent="0.2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0" x14ac:dyDescent="0.2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5" x14ac:dyDescent="0.2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0" x14ac:dyDescent="0.2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5" x14ac:dyDescent="0.2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5" x14ac:dyDescent="0.2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5" x14ac:dyDescent="0.2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5" x14ac:dyDescent="0.2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5" x14ac:dyDescent="0.2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5" x14ac:dyDescent="0.2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5" x14ac:dyDescent="0.2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5" x14ac:dyDescent="0.2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5" x14ac:dyDescent="0.2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5" x14ac:dyDescent="0.2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5" x14ac:dyDescent="0.2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0" x14ac:dyDescent="0.2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5" x14ac:dyDescent="0.2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5" x14ac:dyDescent="0.2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5" x14ac:dyDescent="0.2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>
        <f t="shared" ref="O2563:O2626" si="240">ROUND(E2563/D2563*100,0)</f>
        <v>0</v>
      </c>
      <c r="P2563" t="e">
        <f t="shared" ref="P2563:P2626" si="241">ROUND(E2563/L2563, 2)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LEN(N2563)-SEARCH("/", 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45" x14ac:dyDescent="0.2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5" x14ac:dyDescent="0.2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5" x14ac:dyDescent="0.2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5" x14ac:dyDescent="0.2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5" x14ac:dyDescent="0.2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5" x14ac:dyDescent="0.2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5" x14ac:dyDescent="0.2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0" x14ac:dyDescent="0.2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0" x14ac:dyDescent="0.2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5" x14ac:dyDescent="0.2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5" x14ac:dyDescent="0.2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5" x14ac:dyDescent="0.2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5" x14ac:dyDescent="0.2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5" x14ac:dyDescent="0.2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5" x14ac:dyDescent="0.2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0" x14ac:dyDescent="0.2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0" x14ac:dyDescent="0.2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0" x14ac:dyDescent="0.2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5" x14ac:dyDescent="0.2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5" x14ac:dyDescent="0.2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0" x14ac:dyDescent="0.2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5" x14ac:dyDescent="0.2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5" x14ac:dyDescent="0.2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0" x14ac:dyDescent="0.2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5" x14ac:dyDescent="0.2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5" x14ac:dyDescent="0.2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5" x14ac:dyDescent="0.2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5" x14ac:dyDescent="0.2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5" x14ac:dyDescent="0.2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5" x14ac:dyDescent="0.2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5" x14ac:dyDescent="0.2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5" x14ac:dyDescent="0.2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5" x14ac:dyDescent="0.2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5" x14ac:dyDescent="0.2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5" x14ac:dyDescent="0.2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5" x14ac:dyDescent="0.2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>
        <f t="shared" ref="O2627:O2690" si="246">ROUND(E2627/D2627*100,0)</f>
        <v>956</v>
      </c>
      <c r="P2627">
        <f t="shared" ref="P2627:P2690" si="247">ROUND(E2627/L2627, 2)</f>
        <v>27.58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 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5" x14ac:dyDescent="0.2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30" x14ac:dyDescent="0.2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0" x14ac:dyDescent="0.2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5" x14ac:dyDescent="0.2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5" x14ac:dyDescent="0.2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5" x14ac:dyDescent="0.2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5" x14ac:dyDescent="0.2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0" x14ac:dyDescent="0.2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5" x14ac:dyDescent="0.2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0" x14ac:dyDescent="0.2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5" x14ac:dyDescent="0.2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5" x14ac:dyDescent="0.2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5" x14ac:dyDescent="0.2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5" x14ac:dyDescent="0.2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x14ac:dyDescent="0.2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5" x14ac:dyDescent="0.2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5" x14ac:dyDescent="0.2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5" x14ac:dyDescent="0.2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5" x14ac:dyDescent="0.2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5" x14ac:dyDescent="0.2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5" x14ac:dyDescent="0.2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5" x14ac:dyDescent="0.2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5" x14ac:dyDescent="0.2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5" x14ac:dyDescent="0.2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5" x14ac:dyDescent="0.2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5" x14ac:dyDescent="0.2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5" x14ac:dyDescent="0.2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5" x14ac:dyDescent="0.2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5" x14ac:dyDescent="0.2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5" x14ac:dyDescent="0.2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5" x14ac:dyDescent="0.2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5" x14ac:dyDescent="0.2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5" x14ac:dyDescent="0.2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5" x14ac:dyDescent="0.2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5" x14ac:dyDescent="0.2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5" x14ac:dyDescent="0.2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5" x14ac:dyDescent="0.2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5" x14ac:dyDescent="0.2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5" x14ac:dyDescent="0.2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>
        <f t="shared" ref="O2691:O2754" si="252">ROUND(E2691/D2691*100,0)</f>
        <v>0</v>
      </c>
      <c r="P2691">
        <f t="shared" ref="P2691:P2754" si="253">ROUND(E2691/L2691, 2)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 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5" x14ac:dyDescent="0.2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5" x14ac:dyDescent="0.2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5" x14ac:dyDescent="0.2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0" x14ac:dyDescent="0.2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5" x14ac:dyDescent="0.2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5" x14ac:dyDescent="0.2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5" x14ac:dyDescent="0.2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0" x14ac:dyDescent="0.2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5" x14ac:dyDescent="0.2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5" x14ac:dyDescent="0.2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5" x14ac:dyDescent="0.2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5" x14ac:dyDescent="0.2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0" x14ac:dyDescent="0.2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5" x14ac:dyDescent="0.2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0" x14ac:dyDescent="0.2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5" x14ac:dyDescent="0.2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5" x14ac:dyDescent="0.2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5" x14ac:dyDescent="0.2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5" x14ac:dyDescent="0.2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5" x14ac:dyDescent="0.2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5" x14ac:dyDescent="0.2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0" x14ac:dyDescent="0.2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0" x14ac:dyDescent="0.2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5" x14ac:dyDescent="0.2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5" x14ac:dyDescent="0.2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5" x14ac:dyDescent="0.2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5" x14ac:dyDescent="0.2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5" x14ac:dyDescent="0.2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0" x14ac:dyDescent="0.2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5" x14ac:dyDescent="0.2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5" x14ac:dyDescent="0.2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0" x14ac:dyDescent="0.2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5" x14ac:dyDescent="0.2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5" x14ac:dyDescent="0.2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5" x14ac:dyDescent="0.2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30" x14ac:dyDescent="0.2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5" x14ac:dyDescent="0.2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5" x14ac:dyDescent="0.2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>
        <f t="shared" ref="O2755:O2818" si="258">ROUND(E2755/D2755*100,0)</f>
        <v>19</v>
      </c>
      <c r="P2755">
        <f t="shared" ref="P2755:P2818" si="259">ROUND(E2755/L2755, 2)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 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30" x14ac:dyDescent="0.2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5" x14ac:dyDescent="0.2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5" x14ac:dyDescent="0.2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5" x14ac:dyDescent="0.2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5" x14ac:dyDescent="0.2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5" x14ac:dyDescent="0.2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5" x14ac:dyDescent="0.2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5" x14ac:dyDescent="0.2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5" x14ac:dyDescent="0.2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5" x14ac:dyDescent="0.2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5" x14ac:dyDescent="0.2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0" x14ac:dyDescent="0.2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0" x14ac:dyDescent="0.2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0" x14ac:dyDescent="0.2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5" x14ac:dyDescent="0.2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5" x14ac:dyDescent="0.2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0" x14ac:dyDescent="0.2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5" x14ac:dyDescent="0.2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5" x14ac:dyDescent="0.2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5" x14ac:dyDescent="0.2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5" x14ac:dyDescent="0.2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5" x14ac:dyDescent="0.2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5" x14ac:dyDescent="0.2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5" x14ac:dyDescent="0.2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5" x14ac:dyDescent="0.2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2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5" x14ac:dyDescent="0.2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5" x14ac:dyDescent="0.2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5" x14ac:dyDescent="0.2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>
        <f t="shared" ref="O2819:O2882" si="264">ROUND(E2819/D2819*100,0)</f>
        <v>130</v>
      </c>
      <c r="P2819">
        <f t="shared" ref="P2819:P2882" si="265">ROUND(E2819/L2819, 2)</f>
        <v>23.64</v>
      </c>
      <c r="Q2819" t="str">
        <f t="shared" ref="Q2819:Q2882" si="266">LEFT(N2819, SEARCH("/", N2819)-1)</f>
        <v>theater</v>
      </c>
      <c r="R2819" t="str">
        <f t="shared" ref="R2819:R2882" si="267">RIGHT(N2819, LEN(N2819)-SEARCH("/", 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5" x14ac:dyDescent="0.2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5" x14ac:dyDescent="0.2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5" x14ac:dyDescent="0.2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5" x14ac:dyDescent="0.2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5" x14ac:dyDescent="0.2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0" x14ac:dyDescent="0.2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5" x14ac:dyDescent="0.2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5" x14ac:dyDescent="0.2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5" x14ac:dyDescent="0.2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5" x14ac:dyDescent="0.2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5" x14ac:dyDescent="0.2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0" x14ac:dyDescent="0.2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0" x14ac:dyDescent="0.2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5" x14ac:dyDescent="0.2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5" x14ac:dyDescent="0.2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5" x14ac:dyDescent="0.2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5" x14ac:dyDescent="0.2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5" x14ac:dyDescent="0.2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5" x14ac:dyDescent="0.2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5" x14ac:dyDescent="0.2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5" x14ac:dyDescent="0.2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5" x14ac:dyDescent="0.2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5" x14ac:dyDescent="0.2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5" x14ac:dyDescent="0.2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5" x14ac:dyDescent="0.2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5" x14ac:dyDescent="0.2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5" x14ac:dyDescent="0.2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5" x14ac:dyDescent="0.2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5" x14ac:dyDescent="0.2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5" x14ac:dyDescent="0.2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0" x14ac:dyDescent="0.2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5" x14ac:dyDescent="0.2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5" x14ac:dyDescent="0.2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5" x14ac:dyDescent="0.2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5" x14ac:dyDescent="0.2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5" x14ac:dyDescent="0.2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5" x14ac:dyDescent="0.2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5" x14ac:dyDescent="0.2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5" x14ac:dyDescent="0.2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0" x14ac:dyDescent="0.2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5" x14ac:dyDescent="0.2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5" x14ac:dyDescent="0.2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5" x14ac:dyDescent="0.2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5" x14ac:dyDescent="0.2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5" x14ac:dyDescent="0.2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5" x14ac:dyDescent="0.2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5" x14ac:dyDescent="0.2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>
        <f t="shared" ref="O2883:O2946" si="270">ROUND(E2883/D2883*100,0)</f>
        <v>0</v>
      </c>
      <c r="P2883" t="e">
        <f t="shared" ref="P2883:P2946" si="271">ROUND(E2883/L2883, 2)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LEN(N2883)-SEARCH("/", 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5" x14ac:dyDescent="0.2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5" x14ac:dyDescent="0.2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0" x14ac:dyDescent="0.2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5" x14ac:dyDescent="0.2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5" x14ac:dyDescent="0.2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5" x14ac:dyDescent="0.2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5" x14ac:dyDescent="0.2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5" x14ac:dyDescent="0.2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2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5" x14ac:dyDescent="0.2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5" x14ac:dyDescent="0.2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5" x14ac:dyDescent="0.2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5" x14ac:dyDescent="0.2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5" x14ac:dyDescent="0.2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5" x14ac:dyDescent="0.2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0" x14ac:dyDescent="0.2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5" x14ac:dyDescent="0.2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5" x14ac:dyDescent="0.2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5" x14ac:dyDescent="0.2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5" x14ac:dyDescent="0.2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5" x14ac:dyDescent="0.2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5" x14ac:dyDescent="0.2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5" x14ac:dyDescent="0.2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5" x14ac:dyDescent="0.2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0" x14ac:dyDescent="0.2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5" x14ac:dyDescent="0.2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0" x14ac:dyDescent="0.2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5" x14ac:dyDescent="0.2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5" x14ac:dyDescent="0.2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5" x14ac:dyDescent="0.2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5" x14ac:dyDescent="0.2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5" x14ac:dyDescent="0.2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5" x14ac:dyDescent="0.2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5" x14ac:dyDescent="0.2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5" x14ac:dyDescent="0.2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5" x14ac:dyDescent="0.2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5" x14ac:dyDescent="0.2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5" x14ac:dyDescent="0.2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5" x14ac:dyDescent="0.2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5" x14ac:dyDescent="0.2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5" x14ac:dyDescent="0.2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5" x14ac:dyDescent="0.2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0" x14ac:dyDescent="0.2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5" x14ac:dyDescent="0.2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>
        <f t="shared" ref="O2947:O3010" si="276">ROUND(E2947/D2947*100,0)</f>
        <v>0</v>
      </c>
      <c r="P2947" t="e">
        <f t="shared" ref="P2947:P3010" si="277">ROUND(E2947/L2947, 2)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LEN(N2947)-SEARCH("/", 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5" x14ac:dyDescent="0.2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5" x14ac:dyDescent="0.2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5" x14ac:dyDescent="0.2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5" x14ac:dyDescent="0.2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5" x14ac:dyDescent="0.2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5" x14ac:dyDescent="0.2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30" x14ac:dyDescent="0.2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5" x14ac:dyDescent="0.2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5" x14ac:dyDescent="0.2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5" x14ac:dyDescent="0.2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5" x14ac:dyDescent="0.2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5" x14ac:dyDescent="0.2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5" x14ac:dyDescent="0.2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5" x14ac:dyDescent="0.2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5" x14ac:dyDescent="0.2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5" x14ac:dyDescent="0.2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5" x14ac:dyDescent="0.2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5" x14ac:dyDescent="0.2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5" x14ac:dyDescent="0.2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5" x14ac:dyDescent="0.2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5" x14ac:dyDescent="0.2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5" x14ac:dyDescent="0.2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0" x14ac:dyDescent="0.2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5" x14ac:dyDescent="0.2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5" x14ac:dyDescent="0.2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5" x14ac:dyDescent="0.2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5" x14ac:dyDescent="0.2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5" x14ac:dyDescent="0.2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5" x14ac:dyDescent="0.2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5" x14ac:dyDescent="0.2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0" x14ac:dyDescent="0.2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5" x14ac:dyDescent="0.2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5" x14ac:dyDescent="0.2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5" x14ac:dyDescent="0.2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5" x14ac:dyDescent="0.2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5" x14ac:dyDescent="0.2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5" x14ac:dyDescent="0.2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5" x14ac:dyDescent="0.2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0" x14ac:dyDescent="0.2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5" x14ac:dyDescent="0.2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>
        <f t="shared" ref="O3011:O3074" si="282">ROUND(E3011/D3011*100,0)</f>
        <v>120</v>
      </c>
      <c r="P3011">
        <f t="shared" ref="P3011:P3074" si="283">ROUND(E3011/L3011, 2)</f>
        <v>233.9</v>
      </c>
      <c r="Q3011" t="str">
        <f t="shared" ref="Q3011:Q3074" si="284">LEFT(N3011, SEARCH("/", N3011)-1)</f>
        <v>theater</v>
      </c>
      <c r="R3011" t="str">
        <f t="shared" ref="R3011:R3074" si="285">RIGHT(N3011, LEN(N3011)-SEARCH("/", 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5" x14ac:dyDescent="0.2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5" x14ac:dyDescent="0.2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5" x14ac:dyDescent="0.2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5" x14ac:dyDescent="0.2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5" x14ac:dyDescent="0.2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5" x14ac:dyDescent="0.2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5" x14ac:dyDescent="0.2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5" x14ac:dyDescent="0.2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5" x14ac:dyDescent="0.2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5" x14ac:dyDescent="0.2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5" x14ac:dyDescent="0.2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0" x14ac:dyDescent="0.2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5" x14ac:dyDescent="0.2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5" x14ac:dyDescent="0.2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5" x14ac:dyDescent="0.2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0" x14ac:dyDescent="0.2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0" x14ac:dyDescent="0.2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5" x14ac:dyDescent="0.2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5" x14ac:dyDescent="0.2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5" x14ac:dyDescent="0.2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5" x14ac:dyDescent="0.2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5" x14ac:dyDescent="0.2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5" x14ac:dyDescent="0.2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5" x14ac:dyDescent="0.2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30" x14ac:dyDescent="0.2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5" x14ac:dyDescent="0.2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5" x14ac:dyDescent="0.2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5" x14ac:dyDescent="0.2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5" x14ac:dyDescent="0.2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5" x14ac:dyDescent="0.2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5" x14ac:dyDescent="0.2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0" x14ac:dyDescent="0.2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5" x14ac:dyDescent="0.2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0" x14ac:dyDescent="0.2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5" x14ac:dyDescent="0.2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5" x14ac:dyDescent="0.2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5" x14ac:dyDescent="0.2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5" x14ac:dyDescent="0.2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5" x14ac:dyDescent="0.2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>
        <f t="shared" ref="O3075:O3138" si="288">ROUND(E3075/D3075*100,0)</f>
        <v>0</v>
      </c>
      <c r="P3075">
        <f t="shared" ref="P3075:P3138" si="289">ROUND(E3075/L3075, 2)</f>
        <v>92.14</v>
      </c>
      <c r="Q3075" t="str">
        <f t="shared" ref="Q3075:Q3138" si="290">LEFT(N3075, SEARCH("/", N3075)-1)</f>
        <v>theater</v>
      </c>
      <c r="R3075" t="str">
        <f t="shared" ref="R3075:R3138" si="291">RIGHT(N3075, LEN(N3075)-SEARCH("/", 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60" x14ac:dyDescent="0.2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5" x14ac:dyDescent="0.2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5" x14ac:dyDescent="0.2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5" x14ac:dyDescent="0.2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5" x14ac:dyDescent="0.2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5" x14ac:dyDescent="0.2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0" x14ac:dyDescent="0.2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5" x14ac:dyDescent="0.2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5" x14ac:dyDescent="0.2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5" x14ac:dyDescent="0.2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5" x14ac:dyDescent="0.2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0" x14ac:dyDescent="0.2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0" x14ac:dyDescent="0.2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5" x14ac:dyDescent="0.2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5" x14ac:dyDescent="0.2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5" x14ac:dyDescent="0.2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30" x14ac:dyDescent="0.2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5" x14ac:dyDescent="0.2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5" x14ac:dyDescent="0.2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5" x14ac:dyDescent="0.2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5" x14ac:dyDescent="0.2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5" x14ac:dyDescent="0.2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5" x14ac:dyDescent="0.2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5" x14ac:dyDescent="0.2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5" x14ac:dyDescent="0.2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5" x14ac:dyDescent="0.2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2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5" x14ac:dyDescent="0.2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0" x14ac:dyDescent="0.2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5" x14ac:dyDescent="0.2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5" x14ac:dyDescent="0.2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5" x14ac:dyDescent="0.2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5" x14ac:dyDescent="0.2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5" x14ac:dyDescent="0.2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30" x14ac:dyDescent="0.2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5" x14ac:dyDescent="0.2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0" x14ac:dyDescent="0.2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5" x14ac:dyDescent="0.2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5" x14ac:dyDescent="0.2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5" x14ac:dyDescent="0.2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5" x14ac:dyDescent="0.2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0" x14ac:dyDescent="0.2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5" x14ac:dyDescent="0.2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5" x14ac:dyDescent="0.2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5" x14ac:dyDescent="0.2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5" x14ac:dyDescent="0.2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0" x14ac:dyDescent="0.2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>
        <f t="shared" ref="O3139:O3202" si="294">ROUND(E3139/D3139*100,0)</f>
        <v>3</v>
      </c>
      <c r="P3139">
        <f t="shared" ref="P3139:P3202" si="295">ROUND(E3139/L3139, 2)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 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5" x14ac:dyDescent="0.2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5" x14ac:dyDescent="0.2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0" x14ac:dyDescent="0.2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0" x14ac:dyDescent="0.2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5" x14ac:dyDescent="0.2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5" x14ac:dyDescent="0.2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0" x14ac:dyDescent="0.2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5" x14ac:dyDescent="0.2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5" x14ac:dyDescent="0.2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30" x14ac:dyDescent="0.2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5" x14ac:dyDescent="0.2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5" x14ac:dyDescent="0.2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5" x14ac:dyDescent="0.2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5" x14ac:dyDescent="0.2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5" x14ac:dyDescent="0.2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0" x14ac:dyDescent="0.2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5" x14ac:dyDescent="0.2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5" x14ac:dyDescent="0.2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5" x14ac:dyDescent="0.2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5" x14ac:dyDescent="0.2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5" x14ac:dyDescent="0.2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5" x14ac:dyDescent="0.2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0" x14ac:dyDescent="0.2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5" x14ac:dyDescent="0.2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5" x14ac:dyDescent="0.2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5" x14ac:dyDescent="0.2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5" x14ac:dyDescent="0.2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5" x14ac:dyDescent="0.2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5" x14ac:dyDescent="0.2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5" x14ac:dyDescent="0.2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5" x14ac:dyDescent="0.2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5" x14ac:dyDescent="0.2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0" x14ac:dyDescent="0.2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5" x14ac:dyDescent="0.2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5" x14ac:dyDescent="0.2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5" x14ac:dyDescent="0.2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>
        <f t="shared" ref="O3203:O3266" si="300">ROUND(E3203/D3203*100,0)</f>
        <v>1</v>
      </c>
      <c r="P3203">
        <f t="shared" ref="P3203:P3266" si="301">ROUND(E3203/L3203, 2)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 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0" x14ac:dyDescent="0.2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5" x14ac:dyDescent="0.2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5" x14ac:dyDescent="0.2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5" x14ac:dyDescent="0.2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5" x14ac:dyDescent="0.2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5" x14ac:dyDescent="0.2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5" x14ac:dyDescent="0.2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5" x14ac:dyDescent="0.2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5" x14ac:dyDescent="0.2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5" x14ac:dyDescent="0.2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0" x14ac:dyDescent="0.2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5" x14ac:dyDescent="0.2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0" x14ac:dyDescent="0.2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5" x14ac:dyDescent="0.2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0" x14ac:dyDescent="0.2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5" x14ac:dyDescent="0.2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5" x14ac:dyDescent="0.2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x14ac:dyDescent="0.2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5" x14ac:dyDescent="0.2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5" x14ac:dyDescent="0.2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5" x14ac:dyDescent="0.2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5" x14ac:dyDescent="0.2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5" x14ac:dyDescent="0.2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5" x14ac:dyDescent="0.2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5" x14ac:dyDescent="0.2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0" x14ac:dyDescent="0.2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5" x14ac:dyDescent="0.2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5" x14ac:dyDescent="0.2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5" x14ac:dyDescent="0.2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5" x14ac:dyDescent="0.2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0" x14ac:dyDescent="0.2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5" x14ac:dyDescent="0.2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5" x14ac:dyDescent="0.2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5" x14ac:dyDescent="0.2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0" x14ac:dyDescent="0.2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5" x14ac:dyDescent="0.2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0" x14ac:dyDescent="0.2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0" x14ac:dyDescent="0.2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>
        <f t="shared" ref="O3267:O3330" si="306">ROUND(E3267/D3267*100,0)</f>
        <v>164</v>
      </c>
      <c r="P3267">
        <f t="shared" ref="P3267:P3330" si="307">ROUND(E3267/L3267, 2)</f>
        <v>70.290000000000006</v>
      </c>
      <c r="Q3267" t="str">
        <f t="shared" ref="Q3267:Q3330" si="308">LEFT(N3267, SEARCH("/", N3267)-1)</f>
        <v>theater</v>
      </c>
      <c r="R3267" t="str">
        <f t="shared" ref="R3267:R3330" si="309">RIGHT(N3267, LEN(N3267)-SEARCH("/", 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5" x14ac:dyDescent="0.2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5" x14ac:dyDescent="0.2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2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5" x14ac:dyDescent="0.2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5" x14ac:dyDescent="0.2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5" x14ac:dyDescent="0.2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5" x14ac:dyDescent="0.2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5" x14ac:dyDescent="0.2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5" x14ac:dyDescent="0.2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5" x14ac:dyDescent="0.2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0" x14ac:dyDescent="0.2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5" x14ac:dyDescent="0.2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5" x14ac:dyDescent="0.2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5" x14ac:dyDescent="0.2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5" x14ac:dyDescent="0.2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5" x14ac:dyDescent="0.2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5" x14ac:dyDescent="0.2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5" x14ac:dyDescent="0.2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5" x14ac:dyDescent="0.2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5" x14ac:dyDescent="0.2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5" x14ac:dyDescent="0.2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5" x14ac:dyDescent="0.2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5" x14ac:dyDescent="0.2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5" x14ac:dyDescent="0.2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5" x14ac:dyDescent="0.2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5" x14ac:dyDescent="0.2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5" x14ac:dyDescent="0.2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5" x14ac:dyDescent="0.2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0" x14ac:dyDescent="0.2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5" x14ac:dyDescent="0.2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5" x14ac:dyDescent="0.2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5" x14ac:dyDescent="0.2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5" x14ac:dyDescent="0.2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5" x14ac:dyDescent="0.2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5" x14ac:dyDescent="0.2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0" x14ac:dyDescent="0.2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5" x14ac:dyDescent="0.2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5" x14ac:dyDescent="0.2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5" x14ac:dyDescent="0.2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>
        <f t="shared" ref="O3331:O3394" si="312">ROUND(E3331/D3331*100,0)</f>
        <v>117</v>
      </c>
      <c r="P3331">
        <f t="shared" ref="P3331:P3394" si="313">ROUND(E3331/L3331, 2)</f>
        <v>44.92</v>
      </c>
      <c r="Q3331" t="str">
        <f t="shared" ref="Q3331:Q3394" si="314">LEFT(N3331, SEARCH("/", N3331)-1)</f>
        <v>theater</v>
      </c>
      <c r="R3331" t="str">
        <f t="shared" ref="R3331:R3394" si="315">RIGHT(N3331, LEN(N3331)-SEARCH("/", 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5" x14ac:dyDescent="0.2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5" x14ac:dyDescent="0.2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0" x14ac:dyDescent="0.2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5" x14ac:dyDescent="0.2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0" x14ac:dyDescent="0.2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5" x14ac:dyDescent="0.2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5" x14ac:dyDescent="0.2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0" x14ac:dyDescent="0.2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5" x14ac:dyDescent="0.2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5" x14ac:dyDescent="0.2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5" x14ac:dyDescent="0.2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5" x14ac:dyDescent="0.2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5" x14ac:dyDescent="0.2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5" x14ac:dyDescent="0.2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5" x14ac:dyDescent="0.2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5" x14ac:dyDescent="0.2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5" x14ac:dyDescent="0.2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5" x14ac:dyDescent="0.2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0" x14ac:dyDescent="0.2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5" x14ac:dyDescent="0.2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5" x14ac:dyDescent="0.2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0" x14ac:dyDescent="0.2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5" x14ac:dyDescent="0.2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5" x14ac:dyDescent="0.2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5" x14ac:dyDescent="0.2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5" x14ac:dyDescent="0.2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5" x14ac:dyDescent="0.2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0" x14ac:dyDescent="0.2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5" x14ac:dyDescent="0.2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5" x14ac:dyDescent="0.2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5" x14ac:dyDescent="0.2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5" x14ac:dyDescent="0.2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5" x14ac:dyDescent="0.2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5" x14ac:dyDescent="0.2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5" x14ac:dyDescent="0.2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5" x14ac:dyDescent="0.2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5" x14ac:dyDescent="0.2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5" x14ac:dyDescent="0.2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5" x14ac:dyDescent="0.2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5" x14ac:dyDescent="0.2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5" x14ac:dyDescent="0.2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5" x14ac:dyDescent="0.2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5" x14ac:dyDescent="0.2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5" x14ac:dyDescent="0.2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5" x14ac:dyDescent="0.2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>
        <f t="shared" ref="O3395:O3458" si="318">ROUND(E3395/D3395*100,0)</f>
        <v>106</v>
      </c>
      <c r="P3395">
        <f t="shared" ref="P3395:P3458" si="319">ROUND(E3395/L3395, 2)</f>
        <v>36.07</v>
      </c>
      <c r="Q3395" t="str">
        <f t="shared" ref="Q3395:Q3458" si="320">LEFT(N3395, SEARCH("/", N3395)-1)</f>
        <v>theater</v>
      </c>
      <c r="R3395" t="str">
        <f t="shared" ref="R3395:R3458" si="321">RIGHT(N3395, LEN(N3395)-SEARCH("/", 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5" x14ac:dyDescent="0.2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5" x14ac:dyDescent="0.2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5" x14ac:dyDescent="0.2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5" x14ac:dyDescent="0.2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5" x14ac:dyDescent="0.2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0" x14ac:dyDescent="0.2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5" x14ac:dyDescent="0.2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5" x14ac:dyDescent="0.2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5" x14ac:dyDescent="0.2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0" x14ac:dyDescent="0.2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5" x14ac:dyDescent="0.2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5" x14ac:dyDescent="0.2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5" x14ac:dyDescent="0.2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5" x14ac:dyDescent="0.2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5" x14ac:dyDescent="0.2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5" x14ac:dyDescent="0.2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5" x14ac:dyDescent="0.2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5" x14ac:dyDescent="0.2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5" x14ac:dyDescent="0.2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5" x14ac:dyDescent="0.2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5" x14ac:dyDescent="0.2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5" x14ac:dyDescent="0.2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5" x14ac:dyDescent="0.2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5" x14ac:dyDescent="0.2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5" x14ac:dyDescent="0.2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5" x14ac:dyDescent="0.2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5" x14ac:dyDescent="0.2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5" x14ac:dyDescent="0.2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5" x14ac:dyDescent="0.2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5" x14ac:dyDescent="0.2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5" x14ac:dyDescent="0.2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5" x14ac:dyDescent="0.2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5" x14ac:dyDescent="0.2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5" x14ac:dyDescent="0.2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5" x14ac:dyDescent="0.2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5" x14ac:dyDescent="0.2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>
        <f t="shared" ref="O3459:O3522" si="324">ROUND(E3459/D3459*100,0)</f>
        <v>140</v>
      </c>
      <c r="P3459">
        <f t="shared" ref="P3459:P3522" si="325">ROUND(E3459/L3459, 2)</f>
        <v>50.98</v>
      </c>
      <c r="Q3459" t="str">
        <f t="shared" ref="Q3459:Q3522" si="326">LEFT(N3459, SEARCH("/", N3459)-1)</f>
        <v>theater</v>
      </c>
      <c r="R3459" t="str">
        <f t="shared" ref="R3459:R3522" si="327">RIGHT(N3459, LEN(N3459)-SEARCH("/", 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5" x14ac:dyDescent="0.2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5" x14ac:dyDescent="0.2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5" x14ac:dyDescent="0.2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5" x14ac:dyDescent="0.2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0" x14ac:dyDescent="0.2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5" x14ac:dyDescent="0.2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0" x14ac:dyDescent="0.2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5" x14ac:dyDescent="0.2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5" x14ac:dyDescent="0.2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5" x14ac:dyDescent="0.2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5" x14ac:dyDescent="0.2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5" x14ac:dyDescent="0.2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5" x14ac:dyDescent="0.2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5" x14ac:dyDescent="0.2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5" x14ac:dyDescent="0.2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5" x14ac:dyDescent="0.2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5" x14ac:dyDescent="0.2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5" x14ac:dyDescent="0.2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5" x14ac:dyDescent="0.2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5" x14ac:dyDescent="0.2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5" x14ac:dyDescent="0.2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5" x14ac:dyDescent="0.2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5" x14ac:dyDescent="0.2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5" x14ac:dyDescent="0.2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5" x14ac:dyDescent="0.2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5" x14ac:dyDescent="0.2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5" x14ac:dyDescent="0.2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5" x14ac:dyDescent="0.2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5" x14ac:dyDescent="0.2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5" x14ac:dyDescent="0.2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5" x14ac:dyDescent="0.2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0" x14ac:dyDescent="0.2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5" x14ac:dyDescent="0.2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5" x14ac:dyDescent="0.2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5" x14ac:dyDescent="0.2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5" x14ac:dyDescent="0.2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5" x14ac:dyDescent="0.2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5" x14ac:dyDescent="0.2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5" x14ac:dyDescent="0.2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0" x14ac:dyDescent="0.2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5" x14ac:dyDescent="0.2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>
        <f t="shared" ref="O3523:O3586" si="330">ROUND(E3523/D3523*100,0)</f>
        <v>169</v>
      </c>
      <c r="P3523">
        <f t="shared" ref="P3523:P3586" si="331">ROUND(E3523/L3523, 2)</f>
        <v>45.62</v>
      </c>
      <c r="Q3523" t="str">
        <f t="shared" ref="Q3523:Q3586" si="332">LEFT(N3523, SEARCH("/", N3523)-1)</f>
        <v>theater</v>
      </c>
      <c r="R3523" t="str">
        <f t="shared" ref="R3523:R3586" si="333">RIGHT(N3523, LEN(N3523)-SEARCH("/", 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5" x14ac:dyDescent="0.2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5" x14ac:dyDescent="0.2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5" x14ac:dyDescent="0.2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5" x14ac:dyDescent="0.2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5" x14ac:dyDescent="0.2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5" x14ac:dyDescent="0.2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5" x14ac:dyDescent="0.2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5" x14ac:dyDescent="0.2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30" x14ac:dyDescent="0.2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5" x14ac:dyDescent="0.2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5" x14ac:dyDescent="0.2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5" x14ac:dyDescent="0.2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5" x14ac:dyDescent="0.2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5" x14ac:dyDescent="0.2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5" x14ac:dyDescent="0.2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5" x14ac:dyDescent="0.2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0" x14ac:dyDescent="0.2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5" x14ac:dyDescent="0.2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5" x14ac:dyDescent="0.2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5" x14ac:dyDescent="0.2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5" x14ac:dyDescent="0.2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5" x14ac:dyDescent="0.2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5" x14ac:dyDescent="0.2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5" x14ac:dyDescent="0.2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5" x14ac:dyDescent="0.2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5" x14ac:dyDescent="0.2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5" x14ac:dyDescent="0.2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5" x14ac:dyDescent="0.2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5" x14ac:dyDescent="0.2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5" x14ac:dyDescent="0.2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5" x14ac:dyDescent="0.2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5" x14ac:dyDescent="0.2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0" x14ac:dyDescent="0.2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5" x14ac:dyDescent="0.2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5" x14ac:dyDescent="0.2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5" x14ac:dyDescent="0.2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0" x14ac:dyDescent="0.2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5" x14ac:dyDescent="0.2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5" x14ac:dyDescent="0.2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5" x14ac:dyDescent="0.2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5" x14ac:dyDescent="0.2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5" x14ac:dyDescent="0.2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>
        <f t="shared" ref="O3587:O3650" si="336">ROUND(E3587/D3587*100,0)</f>
        <v>119</v>
      </c>
      <c r="P3587">
        <f t="shared" ref="P3587:P3650" si="337">ROUND(E3587/L3587, 2)</f>
        <v>176.09</v>
      </c>
      <c r="Q3587" t="str">
        <f t="shared" ref="Q3587:Q3650" si="338">LEFT(N3587, SEARCH("/", N3587)-1)</f>
        <v>theater</v>
      </c>
      <c r="R3587" t="str">
        <f t="shared" ref="R3587:R3650" si="339">RIGHT(N3587, LEN(N3587)-SEARCH("/", 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2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5" x14ac:dyDescent="0.2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5" x14ac:dyDescent="0.2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5" x14ac:dyDescent="0.2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5" x14ac:dyDescent="0.2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5" x14ac:dyDescent="0.2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5" x14ac:dyDescent="0.2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5" x14ac:dyDescent="0.2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5" x14ac:dyDescent="0.2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5" x14ac:dyDescent="0.2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5" x14ac:dyDescent="0.2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5" x14ac:dyDescent="0.2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30" x14ac:dyDescent="0.2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5" x14ac:dyDescent="0.2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5" x14ac:dyDescent="0.2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5" x14ac:dyDescent="0.2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5" x14ac:dyDescent="0.2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5" x14ac:dyDescent="0.2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5" x14ac:dyDescent="0.2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5" x14ac:dyDescent="0.2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0" x14ac:dyDescent="0.2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5" x14ac:dyDescent="0.2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5" x14ac:dyDescent="0.2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5" x14ac:dyDescent="0.2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5" x14ac:dyDescent="0.2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5" x14ac:dyDescent="0.2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5" x14ac:dyDescent="0.2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5" x14ac:dyDescent="0.2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5" x14ac:dyDescent="0.2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5" x14ac:dyDescent="0.2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5" x14ac:dyDescent="0.2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5" x14ac:dyDescent="0.2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5" x14ac:dyDescent="0.2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5" x14ac:dyDescent="0.2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>
        <f t="shared" ref="O3651:O3714" si="342">ROUND(E3651/D3651*100,0)</f>
        <v>104</v>
      </c>
      <c r="P3651">
        <f t="shared" ref="P3651:P3714" si="343">ROUND(E3651/L3651, 2)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 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5" x14ac:dyDescent="0.2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0" x14ac:dyDescent="0.2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5" x14ac:dyDescent="0.2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5" x14ac:dyDescent="0.2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5" x14ac:dyDescent="0.2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5" x14ac:dyDescent="0.2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5" x14ac:dyDescent="0.2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5" x14ac:dyDescent="0.2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5" x14ac:dyDescent="0.2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5" x14ac:dyDescent="0.2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5" x14ac:dyDescent="0.2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5" x14ac:dyDescent="0.2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5" x14ac:dyDescent="0.2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5" x14ac:dyDescent="0.2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x14ac:dyDescent="0.2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5" x14ac:dyDescent="0.2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5" x14ac:dyDescent="0.2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5" x14ac:dyDescent="0.2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5" x14ac:dyDescent="0.2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5" x14ac:dyDescent="0.2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5" x14ac:dyDescent="0.2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5" x14ac:dyDescent="0.2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5" x14ac:dyDescent="0.2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5" x14ac:dyDescent="0.2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0" x14ac:dyDescent="0.2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30" x14ac:dyDescent="0.2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5" x14ac:dyDescent="0.2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0" x14ac:dyDescent="0.2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5" x14ac:dyDescent="0.2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5" x14ac:dyDescent="0.2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5" x14ac:dyDescent="0.2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5" x14ac:dyDescent="0.2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5" x14ac:dyDescent="0.2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5" x14ac:dyDescent="0.2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5" x14ac:dyDescent="0.2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5" x14ac:dyDescent="0.2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0" x14ac:dyDescent="0.2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5" x14ac:dyDescent="0.2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5" x14ac:dyDescent="0.2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5" x14ac:dyDescent="0.2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5" x14ac:dyDescent="0.2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5" x14ac:dyDescent="0.2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5" x14ac:dyDescent="0.2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0" x14ac:dyDescent="0.2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5" x14ac:dyDescent="0.2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5" x14ac:dyDescent="0.2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>
        <f t="shared" ref="O3715:O3778" si="348">ROUND(E3715/D3715*100,0)</f>
        <v>102</v>
      </c>
      <c r="P3715">
        <f t="shared" ref="P3715:P3778" si="349">ROUND(E3715/L3715, 2)</f>
        <v>106.84</v>
      </c>
      <c r="Q3715" t="str">
        <f t="shared" ref="Q3715:Q3778" si="350">LEFT(N3715, SEARCH("/", N3715)-1)</f>
        <v>theater</v>
      </c>
      <c r="R3715" t="str">
        <f t="shared" ref="R3715:R3778" si="351">RIGHT(N3715, LEN(N3715)-SEARCH("/", 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5" x14ac:dyDescent="0.2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5" x14ac:dyDescent="0.2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5" x14ac:dyDescent="0.2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5" x14ac:dyDescent="0.2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5" x14ac:dyDescent="0.2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0" x14ac:dyDescent="0.2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5" x14ac:dyDescent="0.2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5" x14ac:dyDescent="0.2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0" x14ac:dyDescent="0.2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5" x14ac:dyDescent="0.2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0" x14ac:dyDescent="0.2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0" x14ac:dyDescent="0.2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5" x14ac:dyDescent="0.2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5" x14ac:dyDescent="0.2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5" x14ac:dyDescent="0.2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0" x14ac:dyDescent="0.2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5" x14ac:dyDescent="0.2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2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5" x14ac:dyDescent="0.2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0" x14ac:dyDescent="0.2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5" x14ac:dyDescent="0.2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5" x14ac:dyDescent="0.2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5" x14ac:dyDescent="0.2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5" x14ac:dyDescent="0.2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5" x14ac:dyDescent="0.2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5" x14ac:dyDescent="0.2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0" x14ac:dyDescent="0.2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5" x14ac:dyDescent="0.2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5" x14ac:dyDescent="0.2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5" x14ac:dyDescent="0.2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5" x14ac:dyDescent="0.2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>
        <f t="shared" ref="O3779:O3842" si="354">ROUND(E3779/D3779*100,0)</f>
        <v>143</v>
      </c>
      <c r="P3779">
        <f t="shared" ref="P3779:P3842" si="355">ROUND(E3779/L3779, 2)</f>
        <v>48.54</v>
      </c>
      <c r="Q3779" t="str">
        <f t="shared" ref="Q3779:Q3842" si="356">LEFT(N3779, SEARCH("/", N3779)-1)</f>
        <v>theater</v>
      </c>
      <c r="R3779" t="str">
        <f t="shared" ref="R3779:R3842" si="357">RIGHT(N3779, LEN(N3779)-SEARCH("/", 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5" x14ac:dyDescent="0.2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5" x14ac:dyDescent="0.2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5" x14ac:dyDescent="0.2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5" x14ac:dyDescent="0.2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5" x14ac:dyDescent="0.2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5" x14ac:dyDescent="0.2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5" x14ac:dyDescent="0.2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5" x14ac:dyDescent="0.2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5" x14ac:dyDescent="0.2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5" x14ac:dyDescent="0.2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30" x14ac:dyDescent="0.2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5" x14ac:dyDescent="0.2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5" x14ac:dyDescent="0.2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5" x14ac:dyDescent="0.2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5" x14ac:dyDescent="0.2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5" x14ac:dyDescent="0.2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5" x14ac:dyDescent="0.2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5" x14ac:dyDescent="0.2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5" x14ac:dyDescent="0.2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5" x14ac:dyDescent="0.2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5" x14ac:dyDescent="0.2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5" x14ac:dyDescent="0.2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0" x14ac:dyDescent="0.2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5" x14ac:dyDescent="0.2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5" x14ac:dyDescent="0.2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5" x14ac:dyDescent="0.2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5" x14ac:dyDescent="0.2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5" x14ac:dyDescent="0.2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0" x14ac:dyDescent="0.2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5" x14ac:dyDescent="0.2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5" x14ac:dyDescent="0.2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5" x14ac:dyDescent="0.2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5" x14ac:dyDescent="0.2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5" x14ac:dyDescent="0.2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5" x14ac:dyDescent="0.2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5" x14ac:dyDescent="0.2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5" x14ac:dyDescent="0.2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5" x14ac:dyDescent="0.2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5" x14ac:dyDescent="0.2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>
        <f t="shared" ref="O3843:O3906" si="360">ROUND(E3843/D3843*100,0)</f>
        <v>9</v>
      </c>
      <c r="P3843">
        <f t="shared" ref="P3843:P3906" si="361">ROUND(E3843/L3843, 2)</f>
        <v>25.65</v>
      </c>
      <c r="Q3843" t="str">
        <f t="shared" ref="Q3843:Q3906" si="362">LEFT(N3843, SEARCH("/", N3843)-1)</f>
        <v>theater</v>
      </c>
      <c r="R3843" t="str">
        <f t="shared" ref="R3843:R3906" si="363">RIGHT(N3843, LEN(N3843)-SEARCH("/", 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5" x14ac:dyDescent="0.2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5" x14ac:dyDescent="0.2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5" x14ac:dyDescent="0.2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5" x14ac:dyDescent="0.2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5" x14ac:dyDescent="0.2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0" x14ac:dyDescent="0.2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5" x14ac:dyDescent="0.2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5" x14ac:dyDescent="0.2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5" x14ac:dyDescent="0.2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5" x14ac:dyDescent="0.2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5" x14ac:dyDescent="0.2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5" x14ac:dyDescent="0.2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5" x14ac:dyDescent="0.2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2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5" x14ac:dyDescent="0.2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30" x14ac:dyDescent="0.2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5" x14ac:dyDescent="0.2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5" x14ac:dyDescent="0.2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5" x14ac:dyDescent="0.2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5" x14ac:dyDescent="0.2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5" x14ac:dyDescent="0.2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5" x14ac:dyDescent="0.2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5" x14ac:dyDescent="0.2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5" x14ac:dyDescent="0.2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5" x14ac:dyDescent="0.2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5" x14ac:dyDescent="0.2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5" x14ac:dyDescent="0.2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5" x14ac:dyDescent="0.2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5" x14ac:dyDescent="0.2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5" x14ac:dyDescent="0.2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5" x14ac:dyDescent="0.2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5" x14ac:dyDescent="0.2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5" x14ac:dyDescent="0.2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30" x14ac:dyDescent="0.2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5" x14ac:dyDescent="0.2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5" x14ac:dyDescent="0.2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5" x14ac:dyDescent="0.2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x14ac:dyDescent="0.2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5" x14ac:dyDescent="0.2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>
        <f t="shared" ref="O3907:O3970" si="366">ROUND(E3907/D3907*100,0)</f>
        <v>12</v>
      </c>
      <c r="P3907">
        <f t="shared" ref="P3907:P3970" si="367">ROUND(E3907/L3907, 2)</f>
        <v>24.71</v>
      </c>
      <c r="Q3907" t="str">
        <f t="shared" ref="Q3907:Q3970" si="368">LEFT(N3907, SEARCH("/", N3907)-1)</f>
        <v>theater</v>
      </c>
      <c r="R3907" t="str">
        <f t="shared" ref="R3907:R3970" si="369">RIGHT(N3907, LEN(N3907)-SEARCH("/", 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0" x14ac:dyDescent="0.2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5" x14ac:dyDescent="0.2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5" x14ac:dyDescent="0.2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5" x14ac:dyDescent="0.2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5" x14ac:dyDescent="0.2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5" x14ac:dyDescent="0.2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5" x14ac:dyDescent="0.2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5" x14ac:dyDescent="0.2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5" x14ac:dyDescent="0.2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5" x14ac:dyDescent="0.2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0" x14ac:dyDescent="0.2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5" x14ac:dyDescent="0.2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5" x14ac:dyDescent="0.2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5" x14ac:dyDescent="0.2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5" x14ac:dyDescent="0.2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5" x14ac:dyDescent="0.2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5" x14ac:dyDescent="0.2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5" x14ac:dyDescent="0.2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5" x14ac:dyDescent="0.2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5" x14ac:dyDescent="0.2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5" x14ac:dyDescent="0.2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5" x14ac:dyDescent="0.2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5" x14ac:dyDescent="0.2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5" x14ac:dyDescent="0.2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5" x14ac:dyDescent="0.2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5" x14ac:dyDescent="0.2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5" x14ac:dyDescent="0.2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5" x14ac:dyDescent="0.2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5" x14ac:dyDescent="0.2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5" x14ac:dyDescent="0.2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5" x14ac:dyDescent="0.2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5" x14ac:dyDescent="0.2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5" x14ac:dyDescent="0.2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5" x14ac:dyDescent="0.2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5" x14ac:dyDescent="0.2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5" x14ac:dyDescent="0.2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5" x14ac:dyDescent="0.2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5" x14ac:dyDescent="0.2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5" x14ac:dyDescent="0.2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5" x14ac:dyDescent="0.2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5" x14ac:dyDescent="0.2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5" x14ac:dyDescent="0.2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5" x14ac:dyDescent="0.2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5" x14ac:dyDescent="0.2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>
        <f t="shared" ref="O3971:O4034" si="372">ROUND(E3971/D3971*100,0)</f>
        <v>7</v>
      </c>
      <c r="P3971">
        <f t="shared" ref="P3971:P4034" si="373">ROUND(E3971/L3971, 2)</f>
        <v>35.17</v>
      </c>
      <c r="Q3971" t="str">
        <f t="shared" ref="Q3971:Q4034" si="374">LEFT(N3971, SEARCH("/", N3971)-1)</f>
        <v>theater</v>
      </c>
      <c r="R3971" t="str">
        <f t="shared" ref="R3971:R4034" si="375">RIGHT(N3971, LEN(N3971)-SEARCH("/", 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5" x14ac:dyDescent="0.2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0" x14ac:dyDescent="0.2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5" x14ac:dyDescent="0.2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5" x14ac:dyDescent="0.2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5" x14ac:dyDescent="0.2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5" x14ac:dyDescent="0.2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5" x14ac:dyDescent="0.2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5" x14ac:dyDescent="0.2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5" x14ac:dyDescent="0.2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5" x14ac:dyDescent="0.2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0" x14ac:dyDescent="0.2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5" x14ac:dyDescent="0.2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5" x14ac:dyDescent="0.2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45" x14ac:dyDescent="0.2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5" x14ac:dyDescent="0.2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5" x14ac:dyDescent="0.2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0" x14ac:dyDescent="0.2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5" x14ac:dyDescent="0.2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5" x14ac:dyDescent="0.2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x14ac:dyDescent="0.2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5" x14ac:dyDescent="0.2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5" x14ac:dyDescent="0.2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5" x14ac:dyDescent="0.2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5" x14ac:dyDescent="0.2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5" x14ac:dyDescent="0.2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5" x14ac:dyDescent="0.2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5" x14ac:dyDescent="0.2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5" x14ac:dyDescent="0.2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5" x14ac:dyDescent="0.2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5" x14ac:dyDescent="0.2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5" x14ac:dyDescent="0.2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5" x14ac:dyDescent="0.2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5" x14ac:dyDescent="0.2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5" x14ac:dyDescent="0.2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5" x14ac:dyDescent="0.2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5" x14ac:dyDescent="0.2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5" x14ac:dyDescent="0.2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5" x14ac:dyDescent="0.2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5" x14ac:dyDescent="0.2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>
        <f t="shared" ref="O4035:O4098" si="378">ROUND(E4035/D4035*100,0)</f>
        <v>26</v>
      </c>
      <c r="P4035">
        <f t="shared" ref="P4035:P4098" si="379">ROUND(E4035/L4035, 2)</f>
        <v>65.34</v>
      </c>
      <c r="Q4035" t="str">
        <f t="shared" ref="Q4035:Q4098" si="380">LEFT(N4035, SEARCH("/", N4035)-1)</f>
        <v>theater</v>
      </c>
      <c r="R4035" t="str">
        <f t="shared" ref="R4035:R4098" si="381">RIGHT(N4035, LEN(N4035)-SEARCH("/", 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5" x14ac:dyDescent="0.2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5" x14ac:dyDescent="0.2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30" x14ac:dyDescent="0.2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0" x14ac:dyDescent="0.2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5" x14ac:dyDescent="0.2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5" x14ac:dyDescent="0.2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5" x14ac:dyDescent="0.2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5" x14ac:dyDescent="0.2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5" x14ac:dyDescent="0.2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5" x14ac:dyDescent="0.2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5" x14ac:dyDescent="0.2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5" x14ac:dyDescent="0.2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5" x14ac:dyDescent="0.2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5" x14ac:dyDescent="0.2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5" x14ac:dyDescent="0.2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5" x14ac:dyDescent="0.2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0" x14ac:dyDescent="0.2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5" x14ac:dyDescent="0.2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5" x14ac:dyDescent="0.2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5" x14ac:dyDescent="0.2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0" x14ac:dyDescent="0.2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5" x14ac:dyDescent="0.2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5" x14ac:dyDescent="0.2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0" x14ac:dyDescent="0.2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0" x14ac:dyDescent="0.2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5" x14ac:dyDescent="0.2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5" x14ac:dyDescent="0.2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5" x14ac:dyDescent="0.2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5" x14ac:dyDescent="0.2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5" x14ac:dyDescent="0.2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5" x14ac:dyDescent="0.2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5" x14ac:dyDescent="0.2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5" x14ac:dyDescent="0.2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5" x14ac:dyDescent="0.2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5" x14ac:dyDescent="0.2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5" x14ac:dyDescent="0.2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5" x14ac:dyDescent="0.2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5" x14ac:dyDescent="0.2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5" x14ac:dyDescent="0.2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5" x14ac:dyDescent="0.2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5" x14ac:dyDescent="0.2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0" x14ac:dyDescent="0.2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5" x14ac:dyDescent="0.2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>
        <f t="shared" ref="O4099:O4115" si="384">ROUND(E4099/D4099*100,0)</f>
        <v>0</v>
      </c>
      <c r="P4099" t="e">
        <f t="shared" ref="P4099:P4115" si="385">ROUND(E4099/L4099, 2)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LEN(N4099)-SEARCH("/", 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5" x14ac:dyDescent="0.2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0" x14ac:dyDescent="0.2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5" x14ac:dyDescent="0.2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5" x14ac:dyDescent="0.2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5" x14ac:dyDescent="0.2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5" x14ac:dyDescent="0.2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5" x14ac:dyDescent="0.2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5" x14ac:dyDescent="0.2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5" x14ac:dyDescent="0.2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Outcomes Based On Goals</vt:lpstr>
      <vt:lpstr>Raw Data</vt:lpstr>
      <vt:lpstr>F222 </vt:lpstr>
      <vt:lpstr>O4 </vt:lpstr>
      <vt:lpstr>O6 </vt:lpstr>
      <vt:lpstr>O7 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2018-08-03T04:22:58Z</dcterms:modified>
</cp:coreProperties>
</file>