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3abd069e141c5b5/pythonProject/stats_demo/"/>
    </mc:Choice>
  </mc:AlternateContent>
  <xr:revisionPtr revIDLastSave="290" documentId="11_AD4DA82427541F7ACA7EB87C784A13B86AE8DE09" xr6:coauthVersionLast="47" xr6:coauthVersionMax="47" xr10:uidLastSave="{E5809669-FBE2-4906-9701-D6F0734BC616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L7" i="2"/>
  <c r="D7" i="2" s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D36" i="1"/>
  <c r="D37" i="1"/>
  <c r="D38" i="1"/>
  <c r="D39" i="1"/>
  <c r="D35" i="1"/>
  <c r="C36" i="1"/>
  <c r="C37" i="1"/>
  <c r="C38" i="1"/>
  <c r="C39" i="1"/>
  <c r="C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K7" i="2"/>
  <c r="J24" i="2"/>
  <c r="J23" i="2"/>
  <c r="J16" i="2"/>
  <c r="J14" i="2"/>
  <c r="J8" i="2"/>
  <c r="J3" i="2"/>
  <c r="J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<sst xmlns="http://schemas.openxmlformats.org/spreadsheetml/2006/main" count="54" uniqueCount="31">
  <si>
    <t>start</t>
    <phoneticPr fontId="1" type="noConversion"/>
  </si>
  <si>
    <t>end</t>
    <phoneticPr fontId="1" type="noConversion"/>
  </si>
  <si>
    <t>r</t>
    <phoneticPr fontId="1" type="noConversion"/>
  </si>
  <si>
    <t>x</t>
    <phoneticPr fontId="1" type="noConversion"/>
  </si>
  <si>
    <t>status</t>
    <phoneticPr fontId="1" type="noConversion"/>
  </si>
  <si>
    <t>transformer</t>
    <phoneticPr fontId="1" type="noConversion"/>
  </si>
  <si>
    <t>t</t>
    <phoneticPr fontId="1" type="noConversion"/>
  </si>
  <si>
    <t>theta</t>
    <phoneticPr fontId="1" type="noConversion"/>
  </si>
  <si>
    <t>b/2</t>
    <phoneticPr fontId="1" type="noConversion"/>
  </si>
  <si>
    <t>num</t>
    <phoneticPr fontId="1" type="noConversion"/>
  </si>
  <si>
    <t>type</t>
    <phoneticPr fontId="1" type="noConversion"/>
  </si>
  <si>
    <t>p</t>
    <phoneticPr fontId="1" type="noConversion"/>
  </si>
  <si>
    <t>q</t>
    <phoneticPr fontId="1" type="noConversion"/>
  </si>
  <si>
    <t>shunt</t>
    <phoneticPr fontId="1" type="noConversion"/>
  </si>
  <si>
    <t>g</t>
    <phoneticPr fontId="1" type="noConversion"/>
  </si>
  <si>
    <t>b</t>
    <phoneticPr fontId="1" type="noConversion"/>
  </si>
  <si>
    <t>v</t>
    <phoneticPr fontId="1" type="noConversion"/>
  </si>
  <si>
    <t>from_bus</t>
  </si>
  <si>
    <t>to_bus</t>
  </si>
  <si>
    <t>r_ohm_per_km</t>
  </si>
  <si>
    <t>x_ohm_per_km</t>
  </si>
  <si>
    <t>V</t>
    <phoneticPr fontId="1" type="noConversion"/>
  </si>
  <si>
    <t>c_nf_per_km</t>
  </si>
  <si>
    <t>S</t>
    <phoneticPr fontId="1" type="noConversion"/>
  </si>
  <si>
    <t>R</t>
    <phoneticPr fontId="1" type="noConversion"/>
  </si>
  <si>
    <t>L</t>
    <phoneticPr fontId="1" type="noConversion"/>
  </si>
  <si>
    <t>p_gen</t>
    <phoneticPr fontId="1" type="noConversion"/>
  </si>
  <si>
    <t>p_load</t>
    <phoneticPr fontId="1" type="noConversion"/>
  </si>
  <si>
    <t>q_load</t>
    <phoneticPr fontId="1" type="noConversion"/>
  </si>
  <si>
    <t>p_sgen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</si>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</sst>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11" workbookViewId="0">
      <selection activeCell="I32" sqref="I32"/>
    </sheetView>
  </sheetViews>
  <sheetFormatPr defaultRowHeight="13.8" x14ac:dyDescent="0.25"/>
  <cols>
    <col min="3" max="3" width="9.5546875" bestFit="1" customWidth="1"/>
    <col min="9" max="9" width="13.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17</v>
      </c>
      <c r="K1" s="1" t="s">
        <v>18</v>
      </c>
      <c r="L1" s="1" t="s">
        <v>19</v>
      </c>
      <c r="M1" s="1" t="s">
        <v>20</v>
      </c>
      <c r="N1" s="2" t="s">
        <v>21</v>
      </c>
      <c r="O1" s="1" t="s">
        <v>22</v>
      </c>
      <c r="P1" s="3" t="s">
        <v>30</v>
      </c>
    </row>
    <row r="2" spans="1:16" x14ac:dyDescent="0.25">
      <c r="A2">
        <f>J2+1</f>
        <v>1</v>
      </c>
      <c r="B2">
        <f>K2+1</f>
        <v>2</v>
      </c>
      <c r="C2">
        <f>L2/(N2^2/P2)</f>
        <v>2.5999999999999998E-5</v>
      </c>
      <c r="D2">
        <f>M2/(N2^2/P2)</f>
        <v>1.3899999999999999E-4</v>
      </c>
      <c r="E2">
        <v>1</v>
      </c>
      <c r="F2">
        <v>0</v>
      </c>
      <c r="I2">
        <f>2*PI()*50*O2*0.5*(0.000000001)*(N2^2/P2)</f>
        <v>19.212500000000006</v>
      </c>
      <c r="J2">
        <v>0</v>
      </c>
      <c r="K2">
        <v>1</v>
      </c>
      <c r="L2">
        <v>0.49514399999999997</v>
      </c>
      <c r="M2">
        <v>2.647116</v>
      </c>
      <c r="N2">
        <v>138</v>
      </c>
      <c r="O2">
        <v>6422.5254025478671</v>
      </c>
      <c r="P2">
        <v>1</v>
      </c>
    </row>
    <row r="3" spans="1:16" x14ac:dyDescent="0.25">
      <c r="A3">
        <f t="shared" ref="A3:A34" si="0">J3+1</f>
        <v>1</v>
      </c>
      <c r="B3">
        <f t="shared" ref="B3:B34" si="1">K3+1</f>
        <v>3</v>
      </c>
      <c r="C3">
        <f t="shared" ref="C3:C34" si="2">L3/(N3^2/P3)</f>
        <v>5.4599999999999994E-4</v>
      </c>
      <c r="D3">
        <f t="shared" ref="D3:D33" si="3">M3/(N3^2/P3)</f>
        <v>2.1120000000000002E-3</v>
      </c>
      <c r="E3">
        <v>1</v>
      </c>
      <c r="F3">
        <v>0</v>
      </c>
      <c r="I3">
        <f t="shared" ref="I3:I34" si="4">2*PI()*50*O3*0.5*(0.000000001)*(N3^2/P3)</f>
        <v>2.3833333333333337</v>
      </c>
      <c r="J3">
        <v>0</v>
      </c>
      <c r="K3">
        <v>2</v>
      </c>
      <c r="L3">
        <v>10.398023999999999</v>
      </c>
      <c r="M3">
        <v>40.220928000000001</v>
      </c>
      <c r="N3">
        <v>138</v>
      </c>
      <c r="O3">
        <v>796.72186732972887</v>
      </c>
      <c r="P3">
        <v>1</v>
      </c>
    </row>
    <row r="4" spans="1:16" x14ac:dyDescent="0.25">
      <c r="A4">
        <f t="shared" si="0"/>
        <v>8</v>
      </c>
      <c r="B4">
        <f t="shared" si="1"/>
        <v>9</v>
      </c>
      <c r="C4">
        <f t="shared" si="2"/>
        <v>4.2700000000000002E-4</v>
      </c>
      <c r="D4">
        <f t="shared" si="3"/>
        <v>1.6509999999999999E-3</v>
      </c>
      <c r="E4">
        <v>1</v>
      </c>
      <c r="F4">
        <v>0</v>
      </c>
      <c r="I4">
        <f t="shared" si="4"/>
        <v>1.8625000000000003</v>
      </c>
      <c r="J4">
        <v>7</v>
      </c>
      <c r="K4">
        <v>8</v>
      </c>
      <c r="L4">
        <v>8.1317880000000002</v>
      </c>
      <c r="M4">
        <v>31.441644</v>
      </c>
      <c r="N4">
        <v>138</v>
      </c>
      <c r="O4">
        <v>622.61306765102938</v>
      </c>
      <c r="P4">
        <v>1</v>
      </c>
    </row>
    <row r="5" spans="1:16" x14ac:dyDescent="0.25">
      <c r="A5">
        <f t="shared" si="0"/>
        <v>8</v>
      </c>
      <c r="B5">
        <f t="shared" si="1"/>
        <v>10</v>
      </c>
      <c r="C5">
        <f t="shared" si="2"/>
        <v>4.2700000000000002E-4</v>
      </c>
      <c r="D5">
        <f t="shared" si="3"/>
        <v>1.6509999999999999E-3</v>
      </c>
      <c r="E5">
        <v>1</v>
      </c>
      <c r="F5">
        <v>0</v>
      </c>
      <c r="I5">
        <f t="shared" si="4"/>
        <v>1.8625000000000003</v>
      </c>
      <c r="J5">
        <v>7</v>
      </c>
      <c r="K5">
        <v>9</v>
      </c>
      <c r="L5">
        <v>8.1317880000000002</v>
      </c>
      <c r="M5">
        <v>31.441644</v>
      </c>
      <c r="N5">
        <v>138</v>
      </c>
      <c r="O5">
        <v>622.61306765102938</v>
      </c>
      <c r="P5">
        <v>1</v>
      </c>
    </row>
    <row r="6" spans="1:16" x14ac:dyDescent="0.25">
      <c r="A6">
        <f t="shared" si="0"/>
        <v>11</v>
      </c>
      <c r="B6">
        <f t="shared" si="1"/>
        <v>13</v>
      </c>
      <c r="C6">
        <f t="shared" si="2"/>
        <v>6.0999999999999999E-5</v>
      </c>
      <c r="D6">
        <f t="shared" si="3"/>
        <v>4.7599999999999997E-4</v>
      </c>
      <c r="E6">
        <v>1</v>
      </c>
      <c r="F6">
        <v>0</v>
      </c>
      <c r="I6">
        <f t="shared" si="4"/>
        <v>4.1625000000000005</v>
      </c>
      <c r="J6">
        <v>10</v>
      </c>
      <c r="K6">
        <v>12</v>
      </c>
      <c r="L6">
        <v>3.2269000000000001</v>
      </c>
      <c r="M6">
        <v>25.180399999999999</v>
      </c>
      <c r="N6">
        <v>230</v>
      </c>
      <c r="O6">
        <v>500.93190973157988</v>
      </c>
      <c r="P6">
        <v>1</v>
      </c>
    </row>
    <row r="7" spans="1:16" x14ac:dyDescent="0.25">
      <c r="A7">
        <f t="shared" si="0"/>
        <v>11</v>
      </c>
      <c r="B7">
        <f t="shared" si="1"/>
        <v>14</v>
      </c>
      <c r="C7">
        <f t="shared" si="2"/>
        <v>5.3999999999999998E-5</v>
      </c>
      <c r="D7">
        <f t="shared" si="3"/>
        <v>4.1800000000000002E-4</v>
      </c>
      <c r="E7">
        <v>1</v>
      </c>
      <c r="F7">
        <v>0</v>
      </c>
      <c r="I7">
        <f t="shared" si="4"/>
        <v>3.6625000000000005</v>
      </c>
      <c r="J7">
        <v>10</v>
      </c>
      <c r="K7">
        <v>13</v>
      </c>
      <c r="L7">
        <v>2.8565999999999998</v>
      </c>
      <c r="M7">
        <v>22.112200000000001</v>
      </c>
      <c r="N7">
        <v>230</v>
      </c>
      <c r="O7">
        <v>440.75990856262138</v>
      </c>
      <c r="P7">
        <v>1</v>
      </c>
    </row>
    <row r="8" spans="1:16" x14ac:dyDescent="0.25">
      <c r="A8">
        <f t="shared" si="0"/>
        <v>12</v>
      </c>
      <c r="B8">
        <f t="shared" si="1"/>
        <v>13</v>
      </c>
      <c r="C8">
        <f t="shared" si="2"/>
        <v>6.0999999999999999E-5</v>
      </c>
      <c r="D8">
        <f t="shared" si="3"/>
        <v>4.7599999999999997E-4</v>
      </c>
      <c r="E8">
        <v>1</v>
      </c>
      <c r="F8">
        <v>0</v>
      </c>
      <c r="I8">
        <f t="shared" si="4"/>
        <v>4.1625000000000005</v>
      </c>
      <c r="J8">
        <v>11</v>
      </c>
      <c r="K8">
        <v>12</v>
      </c>
      <c r="L8">
        <v>3.2269000000000001</v>
      </c>
      <c r="M8">
        <v>25.180399999999999</v>
      </c>
      <c r="N8">
        <v>230</v>
      </c>
      <c r="O8">
        <v>500.93190973157988</v>
      </c>
      <c r="P8">
        <v>1</v>
      </c>
    </row>
    <row r="9" spans="1:16" x14ac:dyDescent="0.25">
      <c r="A9">
        <f t="shared" si="0"/>
        <v>12</v>
      </c>
      <c r="B9">
        <f t="shared" si="1"/>
        <v>23</v>
      </c>
      <c r="C9">
        <f t="shared" si="2"/>
        <v>1.2400000000000001E-4</v>
      </c>
      <c r="D9">
        <f t="shared" si="3"/>
        <v>9.6600000000000028E-4</v>
      </c>
      <c r="E9">
        <v>1</v>
      </c>
      <c r="F9">
        <v>0</v>
      </c>
      <c r="I9">
        <f t="shared" si="4"/>
        <v>8.4583333333333357</v>
      </c>
      <c r="J9">
        <v>11</v>
      </c>
      <c r="K9">
        <v>22</v>
      </c>
      <c r="L9">
        <v>6.5595999999999997</v>
      </c>
      <c r="M9">
        <v>51.101400000000012</v>
      </c>
      <c r="N9">
        <v>230</v>
      </c>
      <c r="O9">
        <v>1017.909686441549</v>
      </c>
      <c r="P9">
        <v>1</v>
      </c>
    </row>
    <row r="10" spans="1:16" x14ac:dyDescent="0.25">
      <c r="A10">
        <f t="shared" si="0"/>
        <v>13</v>
      </c>
      <c r="B10">
        <f t="shared" si="1"/>
        <v>23</v>
      </c>
      <c r="C10">
        <f t="shared" si="2"/>
        <v>1.11E-4</v>
      </c>
      <c r="D10">
        <f t="shared" si="3"/>
        <v>8.6499999999999999E-4</v>
      </c>
      <c r="E10">
        <v>1</v>
      </c>
      <c r="F10">
        <v>0</v>
      </c>
      <c r="I10">
        <f t="shared" si="4"/>
        <v>7.5750000000000011</v>
      </c>
      <c r="J10">
        <v>12</v>
      </c>
      <c r="K10">
        <v>22</v>
      </c>
      <c r="L10">
        <v>5.8719000000000001</v>
      </c>
      <c r="M10">
        <v>45.758499999999998</v>
      </c>
      <c r="N10">
        <v>230</v>
      </c>
      <c r="O10">
        <v>911.60581770972192</v>
      </c>
      <c r="P10">
        <v>1</v>
      </c>
    </row>
    <row r="11" spans="1:16" x14ac:dyDescent="0.25">
      <c r="A11">
        <f t="shared" si="0"/>
        <v>14</v>
      </c>
      <c r="B11">
        <f t="shared" si="1"/>
        <v>16</v>
      </c>
      <c r="C11">
        <f t="shared" si="2"/>
        <v>5.0000000000000002E-5</v>
      </c>
      <c r="D11">
        <f t="shared" si="3"/>
        <v>3.8899999999999997E-4</v>
      </c>
      <c r="E11">
        <v>1</v>
      </c>
      <c r="F11">
        <v>0</v>
      </c>
      <c r="I11">
        <f t="shared" si="4"/>
        <v>3.4083333333333332</v>
      </c>
      <c r="J11">
        <v>13</v>
      </c>
      <c r="K11">
        <v>15</v>
      </c>
      <c r="L11">
        <v>2.645</v>
      </c>
      <c r="M11">
        <v>20.578099999999999</v>
      </c>
      <c r="N11">
        <v>230</v>
      </c>
      <c r="O11">
        <v>410.17247463506737</v>
      </c>
      <c r="P11">
        <v>1</v>
      </c>
    </row>
    <row r="12" spans="1:16" x14ac:dyDescent="0.25">
      <c r="A12">
        <f t="shared" si="0"/>
        <v>15</v>
      </c>
      <c r="B12">
        <f t="shared" si="1"/>
        <v>16</v>
      </c>
      <c r="C12">
        <f t="shared" si="2"/>
        <v>2.1999999999999999E-5</v>
      </c>
      <c r="D12">
        <f t="shared" si="3"/>
        <v>1.73E-4</v>
      </c>
      <c r="E12">
        <v>1</v>
      </c>
      <c r="F12">
        <v>0</v>
      </c>
      <c r="I12">
        <f t="shared" si="4"/>
        <v>1.5166666666666675</v>
      </c>
      <c r="J12">
        <v>14</v>
      </c>
      <c r="K12">
        <v>15</v>
      </c>
      <c r="L12">
        <v>1.1637999999999999</v>
      </c>
      <c r="M12">
        <v>9.1516999999999999</v>
      </c>
      <c r="N12">
        <v>230</v>
      </c>
      <c r="O12">
        <v>182.52173687917431</v>
      </c>
      <c r="P12">
        <v>1</v>
      </c>
    </row>
    <row r="13" spans="1:16" x14ac:dyDescent="0.25">
      <c r="A13">
        <f t="shared" si="0"/>
        <v>15</v>
      </c>
      <c r="B13">
        <f t="shared" si="1"/>
        <v>21</v>
      </c>
      <c r="C13">
        <f t="shared" si="2"/>
        <v>6.3E-5</v>
      </c>
      <c r="D13">
        <f t="shared" si="3"/>
        <v>4.8999999999999998E-4</v>
      </c>
      <c r="E13">
        <v>1</v>
      </c>
      <c r="F13">
        <v>0</v>
      </c>
      <c r="I13">
        <f t="shared" si="4"/>
        <v>4.291666666666667</v>
      </c>
      <c r="J13">
        <v>14</v>
      </c>
      <c r="K13">
        <v>20</v>
      </c>
      <c r="L13">
        <v>3.3327</v>
      </c>
      <c r="M13">
        <v>25.920999999999999</v>
      </c>
      <c r="N13">
        <v>230</v>
      </c>
      <c r="O13">
        <v>516.47634336689407</v>
      </c>
      <c r="P13">
        <v>1</v>
      </c>
    </row>
    <row r="14" spans="1:16" x14ac:dyDescent="0.25">
      <c r="A14">
        <f t="shared" si="0"/>
        <v>1</v>
      </c>
      <c r="B14">
        <f t="shared" si="1"/>
        <v>5</v>
      </c>
      <c r="C14">
        <f t="shared" si="2"/>
        <v>2.1799999999999999E-4</v>
      </c>
      <c r="D14">
        <f t="shared" si="3"/>
        <v>8.4499999999999994E-4</v>
      </c>
      <c r="E14">
        <v>1</v>
      </c>
      <c r="F14">
        <v>0</v>
      </c>
      <c r="I14">
        <f t="shared" si="4"/>
        <v>0.95416666666666705</v>
      </c>
      <c r="J14">
        <v>0</v>
      </c>
      <c r="K14">
        <v>4</v>
      </c>
      <c r="L14">
        <v>4.1515919999999999</v>
      </c>
      <c r="M14">
        <v>16.092179999999999</v>
      </c>
      <c r="N14">
        <v>138</v>
      </c>
      <c r="O14">
        <v>318.96732101137752</v>
      </c>
      <c r="P14">
        <v>1</v>
      </c>
    </row>
    <row r="15" spans="1:16" x14ac:dyDescent="0.25">
      <c r="A15">
        <f t="shared" si="0"/>
        <v>15</v>
      </c>
      <c r="B15">
        <f t="shared" si="1"/>
        <v>21</v>
      </c>
      <c r="C15">
        <f t="shared" si="2"/>
        <v>6.3E-5</v>
      </c>
      <c r="D15">
        <f t="shared" si="3"/>
        <v>4.8999999999999998E-4</v>
      </c>
      <c r="E15">
        <v>1</v>
      </c>
      <c r="F15">
        <v>0</v>
      </c>
      <c r="I15">
        <f t="shared" si="4"/>
        <v>4.291666666666667</v>
      </c>
      <c r="J15">
        <v>14</v>
      </c>
      <c r="K15">
        <v>20</v>
      </c>
      <c r="L15">
        <v>3.3327</v>
      </c>
      <c r="M15">
        <v>25.920999999999999</v>
      </c>
      <c r="N15">
        <v>230</v>
      </c>
      <c r="O15">
        <v>516.47634336689407</v>
      </c>
      <c r="P15">
        <v>1</v>
      </c>
    </row>
    <row r="16" spans="1:16" x14ac:dyDescent="0.25">
      <c r="A16">
        <f t="shared" si="0"/>
        <v>15</v>
      </c>
      <c r="B16">
        <f t="shared" si="1"/>
        <v>24</v>
      </c>
      <c r="C16">
        <f t="shared" si="2"/>
        <v>6.7000000000000002E-5</v>
      </c>
      <c r="D16">
        <f t="shared" si="3"/>
        <v>5.1900000000000004E-4</v>
      </c>
      <c r="E16">
        <v>1</v>
      </c>
      <c r="F16">
        <v>0</v>
      </c>
      <c r="I16">
        <f t="shared" si="4"/>
        <v>4.5458333333333343</v>
      </c>
      <c r="J16">
        <v>14</v>
      </c>
      <c r="K16">
        <v>23</v>
      </c>
      <c r="L16">
        <v>3.5442999999999998</v>
      </c>
      <c r="M16">
        <v>27.455100000000002</v>
      </c>
      <c r="N16">
        <v>230</v>
      </c>
      <c r="O16">
        <v>547.06377729444819</v>
      </c>
      <c r="P16">
        <v>1</v>
      </c>
    </row>
    <row r="17" spans="1:16" x14ac:dyDescent="0.25">
      <c r="A17">
        <f t="shared" si="0"/>
        <v>16</v>
      </c>
      <c r="B17">
        <f t="shared" si="1"/>
        <v>17</v>
      </c>
      <c r="C17">
        <f t="shared" si="2"/>
        <v>3.3000000000000003E-5</v>
      </c>
      <c r="D17">
        <f t="shared" si="3"/>
        <v>2.5900000000000001E-4</v>
      </c>
      <c r="E17">
        <v>1</v>
      </c>
      <c r="F17">
        <v>0</v>
      </c>
      <c r="I17">
        <f t="shared" si="4"/>
        <v>2.270833333333333</v>
      </c>
      <c r="J17">
        <v>15</v>
      </c>
      <c r="K17">
        <v>16</v>
      </c>
      <c r="L17">
        <v>1.7457</v>
      </c>
      <c r="M17">
        <v>13.7011</v>
      </c>
      <c r="N17">
        <v>230</v>
      </c>
      <c r="O17">
        <v>273.28117197568668</v>
      </c>
      <c r="P17">
        <v>1</v>
      </c>
    </row>
    <row r="18" spans="1:16" x14ac:dyDescent="0.25">
      <c r="A18">
        <f t="shared" si="0"/>
        <v>16</v>
      </c>
      <c r="B18">
        <f t="shared" si="1"/>
        <v>19</v>
      </c>
      <c r="C18">
        <f t="shared" si="2"/>
        <v>3.0000000000000001E-5</v>
      </c>
      <c r="D18">
        <f t="shared" si="3"/>
        <v>2.31E-4</v>
      </c>
      <c r="E18">
        <v>1</v>
      </c>
      <c r="F18">
        <v>0</v>
      </c>
      <c r="I18">
        <f t="shared" si="4"/>
        <v>2.0208333333333339</v>
      </c>
      <c r="J18">
        <v>15</v>
      </c>
      <c r="K18">
        <v>18</v>
      </c>
      <c r="L18">
        <v>1.587</v>
      </c>
      <c r="M18">
        <v>12.219900000000001</v>
      </c>
      <c r="N18">
        <v>230</v>
      </c>
      <c r="O18">
        <v>243.19517139120751</v>
      </c>
      <c r="P18">
        <v>1</v>
      </c>
    </row>
    <row r="19" spans="1:16" x14ac:dyDescent="0.25">
      <c r="A19">
        <f t="shared" si="0"/>
        <v>17</v>
      </c>
      <c r="B19">
        <f t="shared" si="1"/>
        <v>18</v>
      </c>
      <c r="C19">
        <f t="shared" si="2"/>
        <v>1.8E-5</v>
      </c>
      <c r="D19">
        <f t="shared" si="3"/>
        <v>1.44E-4</v>
      </c>
      <c r="E19">
        <v>1</v>
      </c>
      <c r="F19">
        <v>0</v>
      </c>
      <c r="I19">
        <f t="shared" si="4"/>
        <v>1.2625000000000002</v>
      </c>
      <c r="J19">
        <v>16</v>
      </c>
      <c r="K19">
        <v>17</v>
      </c>
      <c r="L19">
        <v>0.95220000000000005</v>
      </c>
      <c r="M19">
        <v>7.6176000000000004</v>
      </c>
      <c r="N19">
        <v>230</v>
      </c>
      <c r="O19">
        <v>151.93430295162031</v>
      </c>
      <c r="P19">
        <v>1</v>
      </c>
    </row>
    <row r="20" spans="1:16" x14ac:dyDescent="0.25">
      <c r="A20">
        <f t="shared" si="0"/>
        <v>17</v>
      </c>
      <c r="B20">
        <f t="shared" si="1"/>
        <v>22</v>
      </c>
      <c r="C20">
        <f t="shared" si="2"/>
        <v>1.35E-4</v>
      </c>
      <c r="D20">
        <f t="shared" si="3"/>
        <v>1.0529999999999999E-3</v>
      </c>
      <c r="E20">
        <v>1</v>
      </c>
      <c r="F20">
        <v>0</v>
      </c>
      <c r="I20">
        <f t="shared" si="4"/>
        <v>9.2166666666666686</v>
      </c>
      <c r="J20">
        <v>16</v>
      </c>
      <c r="K20">
        <v>21</v>
      </c>
      <c r="L20">
        <v>7.1414999999999997</v>
      </c>
      <c r="M20">
        <v>55.703699999999998</v>
      </c>
      <c r="N20">
        <v>230</v>
      </c>
      <c r="O20">
        <v>1109.170554881136</v>
      </c>
      <c r="P20">
        <v>1</v>
      </c>
    </row>
    <row r="21" spans="1:16" x14ac:dyDescent="0.25">
      <c r="A21">
        <f t="shared" si="0"/>
        <v>18</v>
      </c>
      <c r="B21">
        <f t="shared" si="1"/>
        <v>21</v>
      </c>
      <c r="C21">
        <f t="shared" si="2"/>
        <v>3.3000000000000003E-5</v>
      </c>
      <c r="D21">
        <f t="shared" si="3"/>
        <v>2.5900000000000001E-4</v>
      </c>
      <c r="E21">
        <v>1</v>
      </c>
      <c r="F21">
        <v>0</v>
      </c>
      <c r="I21">
        <f t="shared" si="4"/>
        <v>2.270833333333333</v>
      </c>
      <c r="J21">
        <v>17</v>
      </c>
      <c r="K21">
        <v>20</v>
      </c>
      <c r="L21">
        <v>1.7457</v>
      </c>
      <c r="M21">
        <v>13.7011</v>
      </c>
      <c r="N21">
        <v>230</v>
      </c>
      <c r="O21">
        <v>273.28117197568668</v>
      </c>
      <c r="P21">
        <v>1</v>
      </c>
    </row>
    <row r="22" spans="1:16" x14ac:dyDescent="0.25">
      <c r="A22">
        <f t="shared" si="0"/>
        <v>18</v>
      </c>
      <c r="B22">
        <f t="shared" si="1"/>
        <v>21</v>
      </c>
      <c r="C22">
        <f t="shared" si="2"/>
        <v>3.3000000000000003E-5</v>
      </c>
      <c r="D22">
        <f t="shared" si="3"/>
        <v>2.5900000000000001E-4</v>
      </c>
      <c r="E22">
        <v>1</v>
      </c>
      <c r="F22">
        <v>0</v>
      </c>
      <c r="I22">
        <f t="shared" si="4"/>
        <v>2.270833333333333</v>
      </c>
      <c r="J22">
        <v>17</v>
      </c>
      <c r="K22">
        <v>20</v>
      </c>
      <c r="L22">
        <v>1.7457</v>
      </c>
      <c r="M22">
        <v>13.7011</v>
      </c>
      <c r="N22">
        <v>230</v>
      </c>
      <c r="O22">
        <v>273.28117197568668</v>
      </c>
      <c r="P22">
        <v>1</v>
      </c>
    </row>
    <row r="23" spans="1:16" x14ac:dyDescent="0.25">
      <c r="A23">
        <f t="shared" si="0"/>
        <v>19</v>
      </c>
      <c r="B23">
        <f t="shared" si="1"/>
        <v>20</v>
      </c>
      <c r="C23">
        <f t="shared" si="2"/>
        <v>5.1000000000000006E-5</v>
      </c>
      <c r="D23">
        <f t="shared" si="3"/>
        <v>3.9599999999999998E-4</v>
      </c>
      <c r="E23">
        <v>1</v>
      </c>
      <c r="F23">
        <v>0</v>
      </c>
      <c r="I23">
        <f t="shared" si="4"/>
        <v>3.4708333333333341</v>
      </c>
      <c r="J23">
        <v>18</v>
      </c>
      <c r="K23">
        <v>19</v>
      </c>
      <c r="L23">
        <v>2.6979000000000002</v>
      </c>
      <c r="M23">
        <v>20.948399999999999</v>
      </c>
      <c r="N23">
        <v>230</v>
      </c>
      <c r="O23">
        <v>417.69397478118719</v>
      </c>
      <c r="P23">
        <v>1</v>
      </c>
    </row>
    <row r="24" spans="1:16" x14ac:dyDescent="0.25">
      <c r="A24">
        <f t="shared" si="0"/>
        <v>19</v>
      </c>
      <c r="B24">
        <f t="shared" si="1"/>
        <v>20</v>
      </c>
      <c r="C24">
        <f t="shared" si="2"/>
        <v>5.1000000000000006E-5</v>
      </c>
      <c r="D24">
        <f t="shared" si="3"/>
        <v>3.9599999999999998E-4</v>
      </c>
      <c r="E24">
        <v>1</v>
      </c>
      <c r="F24">
        <v>0</v>
      </c>
      <c r="I24">
        <f t="shared" si="4"/>
        <v>3.4708333333333341</v>
      </c>
      <c r="J24">
        <v>18</v>
      </c>
      <c r="K24">
        <v>19</v>
      </c>
      <c r="L24">
        <v>2.6979000000000002</v>
      </c>
      <c r="M24">
        <v>20.948399999999999</v>
      </c>
      <c r="N24">
        <v>230</v>
      </c>
      <c r="O24">
        <v>417.69397478118719</v>
      </c>
      <c r="P24">
        <v>1</v>
      </c>
    </row>
    <row r="25" spans="1:16" x14ac:dyDescent="0.25">
      <c r="A25">
        <f t="shared" si="0"/>
        <v>2</v>
      </c>
      <c r="B25">
        <f t="shared" si="1"/>
        <v>4</v>
      </c>
      <c r="C25">
        <f t="shared" si="2"/>
        <v>3.28E-4</v>
      </c>
      <c r="D25">
        <f t="shared" si="3"/>
        <v>1.2670000000000001E-3</v>
      </c>
      <c r="E25">
        <v>1</v>
      </c>
      <c r="F25">
        <v>0</v>
      </c>
      <c r="I25">
        <f t="shared" si="4"/>
        <v>1.4291666666666667</v>
      </c>
      <c r="J25">
        <v>1</v>
      </c>
      <c r="K25">
        <v>3</v>
      </c>
      <c r="L25">
        <v>6.2464320000000004</v>
      </c>
      <c r="M25">
        <v>24.128748000000002</v>
      </c>
      <c r="N25">
        <v>138</v>
      </c>
      <c r="O25">
        <v>477.7545463183514</v>
      </c>
      <c r="P25">
        <v>1</v>
      </c>
    </row>
    <row r="26" spans="1:16" x14ac:dyDescent="0.25">
      <c r="A26">
        <f t="shared" si="0"/>
        <v>20</v>
      </c>
      <c r="B26">
        <f t="shared" si="1"/>
        <v>23</v>
      </c>
      <c r="C26">
        <f t="shared" si="2"/>
        <v>2.8000000000000003E-5</v>
      </c>
      <c r="D26">
        <f t="shared" si="3"/>
        <v>2.1599999999999999E-4</v>
      </c>
      <c r="E26">
        <v>1</v>
      </c>
      <c r="F26">
        <v>0</v>
      </c>
      <c r="I26">
        <f t="shared" si="4"/>
        <v>1.8958333333333337</v>
      </c>
      <c r="J26">
        <v>19</v>
      </c>
      <c r="K26">
        <v>22</v>
      </c>
      <c r="L26">
        <v>1.4812000000000001</v>
      </c>
      <c r="M26">
        <v>11.426399999999999</v>
      </c>
      <c r="N26">
        <v>230</v>
      </c>
      <c r="O26">
        <v>228.15217109896781</v>
      </c>
      <c r="P26">
        <v>1</v>
      </c>
    </row>
    <row r="27" spans="1:16" x14ac:dyDescent="0.25">
      <c r="A27">
        <f t="shared" si="0"/>
        <v>20</v>
      </c>
      <c r="B27">
        <f t="shared" si="1"/>
        <v>23</v>
      </c>
      <c r="C27">
        <f t="shared" si="2"/>
        <v>2.8000000000000003E-5</v>
      </c>
      <c r="D27">
        <f t="shared" si="3"/>
        <v>2.1599999999999999E-4</v>
      </c>
      <c r="E27">
        <v>1</v>
      </c>
      <c r="F27">
        <v>0</v>
      </c>
      <c r="I27">
        <f t="shared" si="4"/>
        <v>1.8958333333333337</v>
      </c>
      <c r="J27">
        <v>19</v>
      </c>
      <c r="K27">
        <v>22</v>
      </c>
      <c r="L27">
        <v>1.4812000000000001</v>
      </c>
      <c r="M27">
        <v>11.426399999999999</v>
      </c>
      <c r="N27">
        <v>230</v>
      </c>
      <c r="O27">
        <v>228.15217109896781</v>
      </c>
      <c r="P27">
        <v>1</v>
      </c>
    </row>
    <row r="28" spans="1:16" x14ac:dyDescent="0.25">
      <c r="A28">
        <f t="shared" si="0"/>
        <v>21</v>
      </c>
      <c r="B28">
        <f t="shared" si="1"/>
        <v>22</v>
      </c>
      <c r="C28">
        <f t="shared" si="2"/>
        <v>8.6999999999999987E-5</v>
      </c>
      <c r="D28">
        <f t="shared" si="3"/>
        <v>6.78E-4</v>
      </c>
      <c r="E28">
        <v>1</v>
      </c>
      <c r="F28">
        <v>0</v>
      </c>
      <c r="I28">
        <f t="shared" si="4"/>
        <v>5.9333333333333327</v>
      </c>
      <c r="J28">
        <v>20</v>
      </c>
      <c r="K28">
        <v>21</v>
      </c>
      <c r="L28">
        <v>4.6022999999999996</v>
      </c>
      <c r="M28">
        <v>35.866199999999999</v>
      </c>
      <c r="N28">
        <v>230</v>
      </c>
      <c r="O28">
        <v>714.04108053830794</v>
      </c>
      <c r="P28">
        <v>1</v>
      </c>
    </row>
    <row r="29" spans="1:16" x14ac:dyDescent="0.25">
      <c r="A29">
        <f t="shared" si="0"/>
        <v>2</v>
      </c>
      <c r="B29">
        <f t="shared" si="1"/>
        <v>6</v>
      </c>
      <c r="C29">
        <f t="shared" si="2"/>
        <v>4.9699999999999994E-4</v>
      </c>
      <c r="D29">
        <f t="shared" si="3"/>
        <v>1.9200000000000003E-3</v>
      </c>
      <c r="E29">
        <v>1</v>
      </c>
      <c r="F29">
        <v>0</v>
      </c>
      <c r="I29">
        <f t="shared" si="4"/>
        <v>2.1666666666666674</v>
      </c>
      <c r="J29">
        <v>1</v>
      </c>
      <c r="K29">
        <v>5</v>
      </c>
      <c r="L29">
        <v>9.4648679999999992</v>
      </c>
      <c r="M29">
        <v>36.564480000000003</v>
      </c>
      <c r="N29">
        <v>138</v>
      </c>
      <c r="O29">
        <v>724.29260666338996</v>
      </c>
      <c r="P29">
        <v>1</v>
      </c>
    </row>
    <row r="30" spans="1:16" x14ac:dyDescent="0.25">
      <c r="A30">
        <f t="shared" si="0"/>
        <v>3</v>
      </c>
      <c r="B30">
        <f t="shared" si="1"/>
        <v>9</v>
      </c>
      <c r="C30">
        <f t="shared" si="2"/>
        <v>3.0800000000000001E-4</v>
      </c>
      <c r="D30">
        <f t="shared" si="3"/>
        <v>1.1900000000000001E-3</v>
      </c>
      <c r="E30">
        <v>1</v>
      </c>
      <c r="F30">
        <v>0</v>
      </c>
      <c r="I30">
        <f t="shared" si="4"/>
        <v>1.341666666666667</v>
      </c>
      <c r="J30">
        <v>2</v>
      </c>
      <c r="K30">
        <v>8</v>
      </c>
      <c r="L30">
        <v>5.8655520000000001</v>
      </c>
      <c r="M30">
        <v>22.66236</v>
      </c>
      <c r="N30">
        <v>138</v>
      </c>
      <c r="O30">
        <v>448.5042679723299</v>
      </c>
      <c r="P30">
        <v>1</v>
      </c>
    </row>
    <row r="31" spans="1:16" x14ac:dyDescent="0.25">
      <c r="A31">
        <f t="shared" si="0"/>
        <v>4</v>
      </c>
      <c r="B31">
        <f t="shared" si="1"/>
        <v>9</v>
      </c>
      <c r="C31">
        <f t="shared" si="2"/>
        <v>2.6800000000000001E-4</v>
      </c>
      <c r="D31">
        <f t="shared" si="3"/>
        <v>1.0369999999999999E-3</v>
      </c>
      <c r="E31">
        <v>1</v>
      </c>
      <c r="F31">
        <v>0</v>
      </c>
      <c r="I31">
        <f t="shared" si="4"/>
        <v>1.1708333333333334</v>
      </c>
      <c r="J31">
        <v>3</v>
      </c>
      <c r="K31">
        <v>8</v>
      </c>
      <c r="L31">
        <v>5.1037920000000003</v>
      </c>
      <c r="M31">
        <v>19.748628</v>
      </c>
      <c r="N31">
        <v>138</v>
      </c>
      <c r="O31">
        <v>391.39658167771643</v>
      </c>
      <c r="P31">
        <v>1</v>
      </c>
    </row>
    <row r="32" spans="1:16" x14ac:dyDescent="0.25">
      <c r="A32">
        <f t="shared" si="0"/>
        <v>5</v>
      </c>
      <c r="B32">
        <f t="shared" si="1"/>
        <v>10</v>
      </c>
      <c r="C32">
        <f t="shared" si="2"/>
        <v>2.2799999999999999E-4</v>
      </c>
      <c r="D32">
        <f t="shared" si="3"/>
        <v>8.83E-4</v>
      </c>
      <c r="E32">
        <v>1</v>
      </c>
      <c r="F32">
        <v>0</v>
      </c>
      <c r="I32">
        <f t="shared" si="4"/>
        <v>0.99583333333333346</v>
      </c>
      <c r="J32">
        <v>4</v>
      </c>
      <c r="K32">
        <v>9</v>
      </c>
      <c r="L32">
        <v>4.3420319999999997</v>
      </c>
      <c r="M32">
        <v>16.815852</v>
      </c>
      <c r="N32">
        <v>138</v>
      </c>
      <c r="O32">
        <v>332.89602498567342</v>
      </c>
      <c r="P32">
        <v>1</v>
      </c>
    </row>
    <row r="33" spans="1:16" x14ac:dyDescent="0.25">
      <c r="A33">
        <f t="shared" si="0"/>
        <v>6</v>
      </c>
      <c r="B33">
        <f t="shared" si="1"/>
        <v>10</v>
      </c>
      <c r="C33">
        <f t="shared" si="2"/>
        <v>1.3899999999999999E-4</v>
      </c>
      <c r="D33">
        <f t="shared" si="3"/>
        <v>6.0500000000000007E-4</v>
      </c>
      <c r="E33">
        <v>1</v>
      </c>
      <c r="F33">
        <v>0</v>
      </c>
      <c r="I33">
        <f t="shared" si="4"/>
        <v>102.45833333333336</v>
      </c>
      <c r="J33">
        <v>5</v>
      </c>
      <c r="K33">
        <v>9</v>
      </c>
      <c r="L33">
        <v>2.647116</v>
      </c>
      <c r="M33">
        <v>11.52162</v>
      </c>
      <c r="N33">
        <v>138</v>
      </c>
      <c r="O33">
        <v>34250.68307279377</v>
      </c>
      <c r="P33">
        <v>1</v>
      </c>
    </row>
    <row r="34" spans="1:16" x14ac:dyDescent="0.25">
      <c r="A34">
        <f t="shared" si="0"/>
        <v>7</v>
      </c>
      <c r="B34">
        <f t="shared" si="1"/>
        <v>8</v>
      </c>
      <c r="C34">
        <f t="shared" si="2"/>
        <v>1.5899999999999999E-4</v>
      </c>
      <c r="D34">
        <f>M34/(N34^2/P34)</f>
        <v>6.1399999999999996E-4</v>
      </c>
      <c r="E34">
        <v>1</v>
      </c>
      <c r="F34">
        <v>0</v>
      </c>
      <c r="I34">
        <f t="shared" si="4"/>
        <v>0.69166666666666676</v>
      </c>
      <c r="J34">
        <v>6</v>
      </c>
      <c r="K34">
        <v>7</v>
      </c>
      <c r="L34">
        <v>3.0279959999999999</v>
      </c>
      <c r="M34">
        <v>11.693016</v>
      </c>
      <c r="N34">
        <v>138</v>
      </c>
      <c r="O34">
        <v>231.2164859733129</v>
      </c>
      <c r="P34">
        <v>1</v>
      </c>
    </row>
    <row r="35" spans="1:16" x14ac:dyDescent="0.25">
      <c r="A35">
        <v>24</v>
      </c>
      <c r="B35">
        <v>3</v>
      </c>
      <c r="C35">
        <f>0.0023*0.01</f>
        <v>2.3E-5</v>
      </c>
      <c r="D35">
        <f>0.0839*0.01</f>
        <v>8.3900000000000001E-4</v>
      </c>
      <c r="E35">
        <v>1</v>
      </c>
      <c r="F35">
        <v>1</v>
      </c>
      <c r="G35">
        <v>1.03</v>
      </c>
      <c r="H35">
        <v>0</v>
      </c>
      <c r="I35">
        <v>0</v>
      </c>
    </row>
    <row r="36" spans="1:16" x14ac:dyDescent="0.25">
      <c r="A36">
        <v>11</v>
      </c>
      <c r="B36">
        <v>9</v>
      </c>
      <c r="C36">
        <f t="shared" ref="C36:C39" si="5">0.0023*0.01</f>
        <v>2.3E-5</v>
      </c>
      <c r="D36">
        <f t="shared" ref="D36:D39" si="6">0.0839*0.01</f>
        <v>8.3900000000000001E-4</v>
      </c>
      <c r="E36">
        <v>1</v>
      </c>
      <c r="F36">
        <v>1</v>
      </c>
      <c r="G36">
        <v>1.03</v>
      </c>
      <c r="H36">
        <v>0</v>
      </c>
      <c r="I36">
        <v>0</v>
      </c>
    </row>
    <row r="37" spans="1:16" x14ac:dyDescent="0.25">
      <c r="A37">
        <v>12</v>
      </c>
      <c r="B37">
        <v>9</v>
      </c>
      <c r="C37">
        <f t="shared" si="5"/>
        <v>2.3E-5</v>
      </c>
      <c r="D37">
        <f t="shared" si="6"/>
        <v>8.3900000000000001E-4</v>
      </c>
      <c r="E37">
        <v>1</v>
      </c>
      <c r="F37">
        <v>1</v>
      </c>
      <c r="G37">
        <v>1.03</v>
      </c>
      <c r="H37">
        <v>0</v>
      </c>
      <c r="I37">
        <v>0</v>
      </c>
    </row>
    <row r="38" spans="1:16" x14ac:dyDescent="0.25">
      <c r="A38">
        <v>11</v>
      </c>
      <c r="B38">
        <v>10</v>
      </c>
      <c r="C38">
        <f t="shared" si="5"/>
        <v>2.3E-5</v>
      </c>
      <c r="D38">
        <f t="shared" si="6"/>
        <v>8.3900000000000001E-4</v>
      </c>
      <c r="E38">
        <v>1</v>
      </c>
      <c r="F38">
        <v>1</v>
      </c>
      <c r="G38">
        <v>1.02</v>
      </c>
      <c r="H38">
        <v>0</v>
      </c>
      <c r="I38">
        <v>0</v>
      </c>
    </row>
    <row r="39" spans="1:16" x14ac:dyDescent="0.25">
      <c r="A39">
        <v>12</v>
      </c>
      <c r="B39">
        <v>10</v>
      </c>
      <c r="C39">
        <f t="shared" si="5"/>
        <v>2.3E-5</v>
      </c>
      <c r="D39">
        <f t="shared" si="6"/>
        <v>8.3900000000000001E-4</v>
      </c>
      <c r="E39">
        <v>1</v>
      </c>
      <c r="F39">
        <v>1</v>
      </c>
      <c r="G39">
        <v>1.02</v>
      </c>
      <c r="H39">
        <v>0</v>
      </c>
      <c r="I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95C5-53DB-4ADC-8784-306D59B1FF1B}">
  <dimension ref="A1:N25"/>
  <sheetViews>
    <sheetView workbookViewId="0">
      <selection activeCell="D15" sqref="D15"/>
    </sheetView>
  </sheetViews>
  <sheetFormatPr defaultRowHeight="13.8" x14ac:dyDescent="0.25"/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7</v>
      </c>
      <c r="J1" t="s">
        <v>29</v>
      </c>
      <c r="K1" t="s">
        <v>27</v>
      </c>
      <c r="L1" t="s">
        <v>28</v>
      </c>
      <c r="M1" t="s">
        <v>26</v>
      </c>
      <c r="N1" t="s">
        <v>30</v>
      </c>
    </row>
    <row r="2" spans="1:14" x14ac:dyDescent="0.25">
      <c r="A2">
        <v>1</v>
      </c>
      <c r="B2" t="s">
        <v>23</v>
      </c>
      <c r="C2">
        <f>(J2+M2-K2)/N2</f>
        <v>64</v>
      </c>
      <c r="D2">
        <f>-L2/N2</f>
        <v>-22</v>
      </c>
      <c r="E2">
        <v>0</v>
      </c>
      <c r="H2">
        <v>1.0349999999999999</v>
      </c>
      <c r="J2">
        <f>10+76+76</f>
        <v>162</v>
      </c>
      <c r="K2">
        <v>108</v>
      </c>
      <c r="L2">
        <v>22</v>
      </c>
      <c r="M2">
        <v>10</v>
      </c>
      <c r="N2">
        <v>1</v>
      </c>
    </row>
    <row r="3" spans="1:14" x14ac:dyDescent="0.25">
      <c r="A3">
        <v>2</v>
      </c>
      <c r="B3" t="s">
        <v>23</v>
      </c>
      <c r="C3">
        <f t="shared" ref="C3:C25" si="0">(J3+M3-K3)/N3</f>
        <v>75</v>
      </c>
      <c r="D3">
        <f t="shared" ref="D3:D25" si="1">-L3/N3</f>
        <v>-20</v>
      </c>
      <c r="E3">
        <v>0</v>
      </c>
      <c r="H3">
        <v>1.0349999999999999</v>
      </c>
      <c r="J3">
        <f>10+76+76</f>
        <v>162</v>
      </c>
      <c r="K3">
        <v>97</v>
      </c>
      <c r="L3">
        <v>20</v>
      </c>
      <c r="M3">
        <v>10</v>
      </c>
      <c r="N3">
        <v>1</v>
      </c>
    </row>
    <row r="4" spans="1:14" x14ac:dyDescent="0.25">
      <c r="A4">
        <v>3</v>
      </c>
      <c r="B4" t="s">
        <v>25</v>
      </c>
      <c r="C4">
        <f t="shared" si="0"/>
        <v>-180</v>
      </c>
      <c r="D4">
        <f t="shared" si="1"/>
        <v>-37</v>
      </c>
      <c r="E4">
        <v>0</v>
      </c>
      <c r="J4">
        <v>0</v>
      </c>
      <c r="K4">
        <v>180</v>
      </c>
      <c r="L4">
        <v>37</v>
      </c>
      <c r="M4">
        <v>0</v>
      </c>
      <c r="N4">
        <v>1</v>
      </c>
    </row>
    <row r="5" spans="1:14" x14ac:dyDescent="0.25">
      <c r="A5">
        <v>4</v>
      </c>
      <c r="B5" t="s">
        <v>25</v>
      </c>
      <c r="C5">
        <f t="shared" si="0"/>
        <v>-74</v>
      </c>
      <c r="D5">
        <f t="shared" si="1"/>
        <v>-15</v>
      </c>
      <c r="E5">
        <v>0</v>
      </c>
      <c r="J5">
        <v>0</v>
      </c>
      <c r="K5">
        <v>74</v>
      </c>
      <c r="L5">
        <v>15</v>
      </c>
      <c r="M5">
        <v>0</v>
      </c>
      <c r="N5">
        <v>1</v>
      </c>
    </row>
    <row r="6" spans="1:14" x14ac:dyDescent="0.25">
      <c r="A6">
        <v>5</v>
      </c>
      <c r="B6" t="s">
        <v>25</v>
      </c>
      <c r="C6">
        <f t="shared" si="0"/>
        <v>-71</v>
      </c>
      <c r="D6">
        <f t="shared" si="1"/>
        <v>-14</v>
      </c>
      <c r="E6">
        <v>0</v>
      </c>
      <c r="J6">
        <v>0</v>
      </c>
      <c r="K6">
        <v>71</v>
      </c>
      <c r="L6">
        <v>14</v>
      </c>
      <c r="M6">
        <v>0</v>
      </c>
      <c r="N6">
        <v>1</v>
      </c>
    </row>
    <row r="7" spans="1:14" x14ac:dyDescent="0.25">
      <c r="A7">
        <v>6</v>
      </c>
      <c r="B7" t="s">
        <v>25</v>
      </c>
      <c r="C7">
        <f t="shared" si="0"/>
        <v>-136</v>
      </c>
      <c r="D7">
        <f t="shared" si="1"/>
        <v>-28</v>
      </c>
      <c r="E7">
        <v>1</v>
      </c>
      <c r="F7">
        <v>0</v>
      </c>
      <c r="G7">
        <v>-100</v>
      </c>
      <c r="J7">
        <v>0</v>
      </c>
      <c r="K7">
        <f>136</f>
        <v>136</v>
      </c>
      <c r="L7">
        <f>28</f>
        <v>28</v>
      </c>
      <c r="M7">
        <v>0</v>
      </c>
      <c r="N7">
        <v>1</v>
      </c>
    </row>
    <row r="8" spans="1:14" x14ac:dyDescent="0.25">
      <c r="A8">
        <v>7</v>
      </c>
      <c r="B8" t="s">
        <v>23</v>
      </c>
      <c r="C8">
        <f t="shared" si="0"/>
        <v>115</v>
      </c>
      <c r="D8">
        <f t="shared" si="1"/>
        <v>-25</v>
      </c>
      <c r="E8">
        <v>0</v>
      </c>
      <c r="H8">
        <v>1.0249999999999999</v>
      </c>
      <c r="J8">
        <f>80+80</f>
        <v>160</v>
      </c>
      <c r="K8">
        <v>125</v>
      </c>
      <c r="L8">
        <v>25</v>
      </c>
      <c r="M8">
        <v>80</v>
      </c>
      <c r="N8">
        <v>1</v>
      </c>
    </row>
    <row r="9" spans="1:14" x14ac:dyDescent="0.25">
      <c r="A9">
        <v>8</v>
      </c>
      <c r="B9" t="s">
        <v>25</v>
      </c>
      <c r="C9">
        <f t="shared" si="0"/>
        <v>-171</v>
      </c>
      <c r="D9">
        <f t="shared" si="1"/>
        <v>-35</v>
      </c>
      <c r="E9">
        <v>0</v>
      </c>
      <c r="J9">
        <v>0</v>
      </c>
      <c r="K9">
        <v>171</v>
      </c>
      <c r="L9">
        <v>35</v>
      </c>
      <c r="M9">
        <v>0</v>
      </c>
      <c r="N9">
        <v>1</v>
      </c>
    </row>
    <row r="10" spans="1:14" x14ac:dyDescent="0.25">
      <c r="A10">
        <v>9</v>
      </c>
      <c r="B10" t="s">
        <v>25</v>
      </c>
      <c r="C10">
        <f t="shared" si="0"/>
        <v>-175</v>
      </c>
      <c r="D10">
        <f t="shared" si="1"/>
        <v>-36</v>
      </c>
      <c r="E10">
        <v>0</v>
      </c>
      <c r="J10">
        <v>0</v>
      </c>
      <c r="K10">
        <v>175</v>
      </c>
      <c r="L10">
        <v>36</v>
      </c>
      <c r="M10">
        <v>0</v>
      </c>
      <c r="N10">
        <v>1</v>
      </c>
    </row>
    <row r="11" spans="1:14" x14ac:dyDescent="0.25">
      <c r="A11">
        <v>10</v>
      </c>
      <c r="B11" t="s">
        <v>25</v>
      </c>
      <c r="C11">
        <f t="shared" si="0"/>
        <v>-195</v>
      </c>
      <c r="D11">
        <f t="shared" si="1"/>
        <v>-40</v>
      </c>
      <c r="E11">
        <v>0</v>
      </c>
      <c r="J11">
        <v>0</v>
      </c>
      <c r="K11">
        <v>195</v>
      </c>
      <c r="L11">
        <v>40</v>
      </c>
      <c r="M11">
        <v>0</v>
      </c>
      <c r="N11">
        <v>1</v>
      </c>
    </row>
    <row r="12" spans="1:14" x14ac:dyDescent="0.25">
      <c r="A12">
        <v>11</v>
      </c>
      <c r="B12" t="s">
        <v>25</v>
      </c>
      <c r="C12">
        <f t="shared" si="0"/>
        <v>0</v>
      </c>
      <c r="D12">
        <f t="shared" si="1"/>
        <v>0</v>
      </c>
      <c r="E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 x14ac:dyDescent="0.25">
      <c r="A13">
        <v>12</v>
      </c>
      <c r="B13" t="s">
        <v>25</v>
      </c>
      <c r="C13">
        <f t="shared" si="0"/>
        <v>0</v>
      </c>
      <c r="D13">
        <f t="shared" si="1"/>
        <v>0</v>
      </c>
      <c r="E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>
        <v>13</v>
      </c>
      <c r="B14" t="s">
        <v>24</v>
      </c>
      <c r="C14">
        <f t="shared" si="0"/>
        <v>-74.800000000000011</v>
      </c>
      <c r="D14">
        <f t="shared" si="1"/>
        <v>-54</v>
      </c>
      <c r="E14">
        <v>0</v>
      </c>
      <c r="H14">
        <v>1.02</v>
      </c>
      <c r="I14">
        <v>0</v>
      </c>
      <c r="J14">
        <f>95.1*2</f>
        <v>190.2</v>
      </c>
      <c r="K14">
        <v>265</v>
      </c>
      <c r="L14">
        <v>54</v>
      </c>
      <c r="M14">
        <v>0</v>
      </c>
      <c r="N14">
        <v>1</v>
      </c>
    </row>
    <row r="15" spans="1:14" x14ac:dyDescent="0.25">
      <c r="A15">
        <v>14</v>
      </c>
      <c r="B15" t="s">
        <v>23</v>
      </c>
      <c r="C15">
        <f t="shared" si="0"/>
        <v>-194</v>
      </c>
      <c r="D15">
        <f t="shared" si="1"/>
        <v>-39</v>
      </c>
      <c r="E15">
        <v>0</v>
      </c>
      <c r="H15">
        <v>0.98</v>
      </c>
      <c r="J15">
        <v>0</v>
      </c>
      <c r="K15">
        <v>194</v>
      </c>
      <c r="L15">
        <v>39</v>
      </c>
      <c r="M15">
        <v>0</v>
      </c>
      <c r="N15">
        <v>1</v>
      </c>
    </row>
    <row r="16" spans="1:14" x14ac:dyDescent="0.25">
      <c r="A16">
        <v>15</v>
      </c>
      <c r="B16" t="s">
        <v>23</v>
      </c>
      <c r="C16">
        <f t="shared" si="0"/>
        <v>-102</v>
      </c>
      <c r="D16">
        <f t="shared" si="1"/>
        <v>-64</v>
      </c>
      <c r="E16">
        <v>0</v>
      </c>
      <c r="H16">
        <v>1.014</v>
      </c>
      <c r="J16">
        <f>12*4+155</f>
        <v>203</v>
      </c>
      <c r="K16">
        <v>317</v>
      </c>
      <c r="L16">
        <v>64</v>
      </c>
      <c r="M16">
        <v>12</v>
      </c>
      <c r="N16">
        <v>1</v>
      </c>
    </row>
    <row r="17" spans="1:14" x14ac:dyDescent="0.25">
      <c r="A17">
        <v>16</v>
      </c>
      <c r="B17" t="s">
        <v>23</v>
      </c>
      <c r="C17">
        <f t="shared" si="0"/>
        <v>55</v>
      </c>
      <c r="D17">
        <f t="shared" si="1"/>
        <v>-20</v>
      </c>
      <c r="E17">
        <v>0</v>
      </c>
      <c r="H17">
        <v>1.0169999999999999</v>
      </c>
      <c r="J17">
        <v>0</v>
      </c>
      <c r="K17">
        <v>100</v>
      </c>
      <c r="L17">
        <v>20</v>
      </c>
      <c r="M17">
        <v>155</v>
      </c>
      <c r="N17">
        <v>1</v>
      </c>
    </row>
    <row r="18" spans="1:14" x14ac:dyDescent="0.25">
      <c r="A18">
        <v>17</v>
      </c>
      <c r="B18" t="s">
        <v>25</v>
      </c>
      <c r="C18">
        <f t="shared" si="0"/>
        <v>0</v>
      </c>
      <c r="D18">
        <f t="shared" si="1"/>
        <v>0</v>
      </c>
      <c r="E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x14ac:dyDescent="0.25">
      <c r="A19">
        <v>18</v>
      </c>
      <c r="B19" t="s">
        <v>23</v>
      </c>
      <c r="C19">
        <f t="shared" si="0"/>
        <v>67</v>
      </c>
      <c r="D19">
        <f t="shared" si="1"/>
        <v>-68</v>
      </c>
      <c r="E19">
        <v>0</v>
      </c>
      <c r="H19">
        <v>1.05</v>
      </c>
      <c r="J19">
        <v>0</v>
      </c>
      <c r="K19">
        <v>333</v>
      </c>
      <c r="L19">
        <v>68</v>
      </c>
      <c r="M19">
        <v>400</v>
      </c>
      <c r="N19">
        <v>1</v>
      </c>
    </row>
    <row r="20" spans="1:14" x14ac:dyDescent="0.25">
      <c r="A20">
        <v>19</v>
      </c>
      <c r="B20" t="s">
        <v>25</v>
      </c>
      <c r="C20">
        <f t="shared" si="0"/>
        <v>-181</v>
      </c>
      <c r="D20">
        <f t="shared" si="1"/>
        <v>-37</v>
      </c>
      <c r="E20">
        <v>0</v>
      </c>
      <c r="J20">
        <v>0</v>
      </c>
      <c r="K20">
        <v>181</v>
      </c>
      <c r="L20">
        <v>37</v>
      </c>
      <c r="M20">
        <v>0</v>
      </c>
      <c r="N20">
        <v>1</v>
      </c>
    </row>
    <row r="21" spans="1:14" x14ac:dyDescent="0.25">
      <c r="A21">
        <v>20</v>
      </c>
      <c r="B21" t="s">
        <v>25</v>
      </c>
      <c r="C21">
        <f t="shared" si="0"/>
        <v>-128</v>
      </c>
      <c r="D21">
        <f t="shared" si="1"/>
        <v>-26</v>
      </c>
      <c r="E21">
        <v>0</v>
      </c>
      <c r="J21">
        <v>0</v>
      </c>
      <c r="K21">
        <v>128</v>
      </c>
      <c r="L21">
        <v>26</v>
      </c>
      <c r="M21">
        <v>0</v>
      </c>
      <c r="N21">
        <v>1</v>
      </c>
    </row>
    <row r="22" spans="1:14" x14ac:dyDescent="0.25">
      <c r="A22">
        <v>21</v>
      </c>
      <c r="B22" t="s">
        <v>23</v>
      </c>
      <c r="C22">
        <f t="shared" si="0"/>
        <v>400</v>
      </c>
      <c r="D22">
        <f t="shared" si="1"/>
        <v>0</v>
      </c>
      <c r="E22">
        <v>0</v>
      </c>
      <c r="H22">
        <v>1.05</v>
      </c>
      <c r="J22">
        <v>0</v>
      </c>
      <c r="K22">
        <v>0</v>
      </c>
      <c r="L22">
        <v>0</v>
      </c>
      <c r="M22">
        <v>400</v>
      </c>
      <c r="N22">
        <v>1</v>
      </c>
    </row>
    <row r="23" spans="1:14" x14ac:dyDescent="0.25">
      <c r="A23">
        <v>22</v>
      </c>
      <c r="B23" t="s">
        <v>23</v>
      </c>
      <c r="C23">
        <f t="shared" si="0"/>
        <v>300</v>
      </c>
      <c r="D23">
        <f t="shared" si="1"/>
        <v>0</v>
      </c>
      <c r="E23">
        <v>0</v>
      </c>
      <c r="H23">
        <v>1.05</v>
      </c>
      <c r="J23">
        <f>50*5</f>
        <v>250</v>
      </c>
      <c r="K23">
        <v>0</v>
      </c>
      <c r="L23">
        <v>0</v>
      </c>
      <c r="M23">
        <v>50</v>
      </c>
      <c r="N23">
        <v>1</v>
      </c>
    </row>
    <row r="24" spans="1:14" x14ac:dyDescent="0.25">
      <c r="A24">
        <v>23</v>
      </c>
      <c r="B24" t="s">
        <v>23</v>
      </c>
      <c r="C24">
        <f t="shared" si="0"/>
        <v>660</v>
      </c>
      <c r="D24">
        <f t="shared" si="1"/>
        <v>0</v>
      </c>
      <c r="E24">
        <v>0</v>
      </c>
      <c r="H24">
        <v>1.05</v>
      </c>
      <c r="J24">
        <f>155+350</f>
        <v>505</v>
      </c>
      <c r="K24">
        <v>0</v>
      </c>
      <c r="L24">
        <v>0</v>
      </c>
      <c r="M24">
        <v>155</v>
      </c>
      <c r="N24">
        <v>1</v>
      </c>
    </row>
    <row r="25" spans="1:14" x14ac:dyDescent="0.25">
      <c r="A25">
        <v>24</v>
      </c>
      <c r="B25" t="s">
        <v>25</v>
      </c>
      <c r="C25">
        <f t="shared" si="0"/>
        <v>0</v>
      </c>
      <c r="D25">
        <f t="shared" si="1"/>
        <v>0</v>
      </c>
      <c r="E25">
        <v>0</v>
      </c>
      <c r="J25">
        <v>0</v>
      </c>
      <c r="K25">
        <v>0</v>
      </c>
      <c r="L25">
        <v>0</v>
      </c>
      <c r="M25">
        <v>0</v>
      </c>
      <c r="N2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马 闻清</cp:lastModifiedBy>
  <dcterms:created xsi:type="dcterms:W3CDTF">2015-06-05T18:19:34Z</dcterms:created>
  <dcterms:modified xsi:type="dcterms:W3CDTF">2022-08-24T08:33:58Z</dcterms:modified>
</cp:coreProperties>
</file>