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4f4520578ef2c/Documents/"/>
    </mc:Choice>
  </mc:AlternateContent>
  <xr:revisionPtr revIDLastSave="66" documentId="8_{F0808369-0FCD-4756-B173-9E10F4CB4D65}" xr6:coauthVersionLast="45" xr6:coauthVersionMax="45" xr10:uidLastSave="{45F2964E-A17A-4420-954A-0A37EE221422}"/>
  <bookViews>
    <workbookView xWindow="-120" yWindow="-120" windowWidth="29040" windowHeight="15840" xr2:uid="{9867BC40-12F7-4F2C-A149-47C2035CC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" l="1"/>
  <c r="H6" i="1"/>
  <c r="X3" i="1"/>
  <c r="T2" i="1" s="1"/>
  <c r="X1" i="1"/>
  <c r="X2" i="1"/>
  <c r="T1" i="1"/>
  <c r="P7" i="1"/>
  <c r="P6" i="1"/>
  <c r="P8" i="1" s="1"/>
  <c r="O4" i="1"/>
  <c r="N3" i="1"/>
  <c r="O3" i="1" s="1"/>
  <c r="M5" i="1"/>
  <c r="M6" i="1" s="1"/>
  <c r="N5" i="1" l="1"/>
  <c r="N6" i="1" s="1"/>
  <c r="O5" i="1"/>
  <c r="O6" i="1" s="1"/>
  <c r="P5" i="1"/>
  <c r="P2" i="1" s="1"/>
  <c r="G7" i="1"/>
  <c r="C7" i="1"/>
  <c r="B7" i="1" s="1"/>
  <c r="E8" i="1"/>
  <c r="G8" i="1" s="1"/>
  <c r="E6" i="1"/>
  <c r="G6" i="1" s="1"/>
  <c r="E5" i="1"/>
  <c r="G5" i="1" s="1"/>
  <c r="C4" i="1"/>
  <c r="E4" i="1" s="1"/>
  <c r="G4" i="1" s="1"/>
  <c r="D3" i="1"/>
  <c r="E3" i="1" s="1"/>
  <c r="G3" i="1" s="1"/>
  <c r="E2" i="1"/>
  <c r="G2" i="1" s="1"/>
  <c r="H1" i="1" l="1"/>
  <c r="H3" i="1" s="1"/>
  <c r="H5" i="1" s="1"/>
</calcChain>
</file>

<file path=xl/sharedStrings.xml><?xml version="1.0" encoding="utf-8"?>
<sst xmlns="http://schemas.openxmlformats.org/spreadsheetml/2006/main" count="25" uniqueCount="21">
  <si>
    <t>Amps</t>
  </si>
  <si>
    <t>Device</t>
  </si>
  <si>
    <t>Volts</t>
  </si>
  <si>
    <t>Watts</t>
  </si>
  <si>
    <t>Quantity</t>
  </si>
  <si>
    <t>Total Watts</t>
  </si>
  <si>
    <t>NEMA 1.8 degree existing</t>
  </si>
  <si>
    <t>NEMA .9 degree</t>
  </si>
  <si>
    <t>Resistence</t>
  </si>
  <si>
    <t>?</t>
  </si>
  <si>
    <t>Heated Bed</t>
  </si>
  <si>
    <t>Controller Board</t>
  </si>
  <si>
    <t>Extruder</t>
  </si>
  <si>
    <t>Max Demand Wattage</t>
  </si>
  <si>
    <t>Efficiency</t>
  </si>
  <si>
    <t>Required Mains Wattage</t>
  </si>
  <si>
    <t>Voltage</t>
  </si>
  <si>
    <t>Raspberry Pi</t>
  </si>
  <si>
    <t>tube</t>
  </si>
  <si>
    <t>extruder</t>
  </si>
  <si>
    <t>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</si>
</sst>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8F37-624C-4F68-A970-710D6CB2E81D}">
  <dimension ref="A1:Y10"/>
  <sheetViews>
    <sheetView tabSelected="1" topLeftCell="B1" workbookViewId="0">
      <selection activeCell="H11" sqref="H11"/>
    </sheetView>
  </sheetViews>
  <sheetFormatPr defaultRowHeight="15" x14ac:dyDescent="0.25"/>
  <cols>
    <col min="1" max="1" width="24" bestFit="1" customWidth="1"/>
    <col min="2" max="2" width="10.5703125" bestFit="1" customWidth="1"/>
    <col min="7" max="7" width="11" bestFit="1" customWidth="1"/>
    <col min="8" max="8" width="8" bestFit="1" customWidth="1"/>
    <col min="9" max="9" width="23.140625" bestFit="1" customWidth="1"/>
  </cols>
  <sheetData>
    <row r="1" spans="1:25" x14ac:dyDescent="0.25">
      <c r="A1" t="s">
        <v>1</v>
      </c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>
        <f>SUM(G:G)</f>
        <v>339.04</v>
      </c>
      <c r="I1" t="s">
        <v>13</v>
      </c>
      <c r="R1">
        <v>13.99</v>
      </c>
      <c r="S1">
        <v>4</v>
      </c>
      <c r="T1">
        <f>R1*S1</f>
        <v>55.96</v>
      </c>
      <c r="V1">
        <v>9.99</v>
      </c>
      <c r="W1">
        <v>1</v>
      </c>
      <c r="X1">
        <f>V1*W1</f>
        <v>9.99</v>
      </c>
      <c r="Y1" t="s">
        <v>18</v>
      </c>
    </row>
    <row r="2" spans="1:25" x14ac:dyDescent="0.25">
      <c r="A2" t="s">
        <v>6</v>
      </c>
      <c r="B2" t="s">
        <v>9</v>
      </c>
      <c r="C2">
        <v>0.9</v>
      </c>
      <c r="D2">
        <v>24</v>
      </c>
      <c r="E2">
        <f>D2*C2</f>
        <v>21.6</v>
      </c>
      <c r="F2">
        <v>4</v>
      </c>
      <c r="G2">
        <f t="shared" ref="G2:G8" si="0">E2*F2</f>
        <v>86.4</v>
      </c>
      <c r="H2" s="1">
        <v>0.7</v>
      </c>
      <c r="I2" t="s">
        <v>14</v>
      </c>
      <c r="M2">
        <v>0.54</v>
      </c>
      <c r="N2">
        <v>0.55800000000000005</v>
      </c>
      <c r="O2">
        <v>0.6</v>
      </c>
      <c r="P2">
        <f>P6*P5</f>
        <v>0.70000000000000007</v>
      </c>
      <c r="T2">
        <f>SUM(X:X)</f>
        <v>52.940000000000005</v>
      </c>
      <c r="V2">
        <v>7.99</v>
      </c>
      <c r="W2">
        <v>4</v>
      </c>
      <c r="X2">
        <f>V2*W2</f>
        <v>31.96</v>
      </c>
      <c r="Y2" t="s">
        <v>19</v>
      </c>
    </row>
    <row r="3" spans="1:25" x14ac:dyDescent="0.25">
      <c r="A3" t="s">
        <v>7</v>
      </c>
      <c r="B3" t="s">
        <v>9</v>
      </c>
      <c r="C3">
        <v>0.9</v>
      </c>
      <c r="D3">
        <f>D2</f>
        <v>24</v>
      </c>
      <c r="E3">
        <f>D3*C3</f>
        <v>21.6</v>
      </c>
      <c r="F3">
        <v>2</v>
      </c>
      <c r="G3">
        <f t="shared" si="0"/>
        <v>43.2</v>
      </c>
      <c r="H3">
        <f>ROUND(H1/H2,0)</f>
        <v>484</v>
      </c>
      <c r="I3" t="s">
        <v>15</v>
      </c>
      <c r="M3">
        <v>8</v>
      </c>
      <c r="N3">
        <f>M3</f>
        <v>8</v>
      </c>
      <c r="O3">
        <f>N3</f>
        <v>8</v>
      </c>
      <c r="V3">
        <v>10.99</v>
      </c>
      <c r="W3">
        <v>1</v>
      </c>
      <c r="X3">
        <f>V3*W3</f>
        <v>10.99</v>
      </c>
      <c r="Y3" t="s">
        <v>20</v>
      </c>
    </row>
    <row r="4" spans="1:25" x14ac:dyDescent="0.25">
      <c r="A4" t="s">
        <v>10</v>
      </c>
      <c r="B4">
        <v>4.8899999999999997</v>
      </c>
      <c r="C4">
        <f>ROUND(D4/B4,2)</f>
        <v>4.91</v>
      </c>
      <c r="D4">
        <v>24</v>
      </c>
      <c r="E4">
        <f>D4*C4</f>
        <v>117.84</v>
      </c>
      <c r="F4">
        <v>1</v>
      </c>
      <c r="G4">
        <f t="shared" si="0"/>
        <v>117.84</v>
      </c>
      <c r="H4">
        <v>120</v>
      </c>
      <c r="I4" t="s">
        <v>16</v>
      </c>
      <c r="M4">
        <v>6.8000000000000005E-2</v>
      </c>
      <c r="N4">
        <v>0.05</v>
      </c>
      <c r="O4">
        <f>N4</f>
        <v>0.05</v>
      </c>
    </row>
    <row r="5" spans="1:25" x14ac:dyDescent="0.25">
      <c r="A5" t="s">
        <v>6</v>
      </c>
      <c r="B5" t="s">
        <v>9</v>
      </c>
      <c r="C5">
        <v>0.9</v>
      </c>
      <c r="D5">
        <v>24</v>
      </c>
      <c r="E5">
        <f>D5*C5</f>
        <v>21.6</v>
      </c>
      <c r="F5">
        <v>1</v>
      </c>
      <c r="G5">
        <f t="shared" si="0"/>
        <v>21.6</v>
      </c>
      <c r="H5">
        <f>ROUND(H3/H4,0)</f>
        <v>4</v>
      </c>
      <c r="I5" t="s">
        <v>0</v>
      </c>
      <c r="M5">
        <f>M3*M4</f>
        <v>0.54400000000000004</v>
      </c>
      <c r="N5">
        <f>N3*N4</f>
        <v>0.4</v>
      </c>
      <c r="O5">
        <f>O3*O4</f>
        <v>0.4</v>
      </c>
      <c r="P5">
        <f>O5</f>
        <v>0.4</v>
      </c>
    </row>
    <row r="6" spans="1:25" x14ac:dyDescent="0.25">
      <c r="A6" t="s">
        <v>11</v>
      </c>
      <c r="C6">
        <v>1</v>
      </c>
      <c r="D6">
        <v>5</v>
      </c>
      <c r="E6">
        <f>D6*C6</f>
        <v>5</v>
      </c>
      <c r="F6">
        <v>1</v>
      </c>
      <c r="G6">
        <f t="shared" si="0"/>
        <v>5</v>
      </c>
      <c r="H6">
        <f>ROUND(H3/MAX(D:D),0)</f>
        <v>20</v>
      </c>
      <c r="M6">
        <f>M2/M5</f>
        <v>0.99264705882352944</v>
      </c>
      <c r="N6">
        <f>N2/N5</f>
        <v>1.395</v>
      </c>
      <c r="O6">
        <f>O2/O5</f>
        <v>1.4999999999999998</v>
      </c>
      <c r="P6">
        <f>1.75</f>
        <v>1.75</v>
      </c>
    </row>
    <row r="7" spans="1:25" x14ac:dyDescent="0.25">
      <c r="A7" t="s">
        <v>12</v>
      </c>
      <c r="B7">
        <f>ROUND(D7/C7,2)</f>
        <v>11.54</v>
      </c>
      <c r="C7">
        <f>ROUND(E7/D7,2)</f>
        <v>2.08</v>
      </c>
      <c r="D7">
        <v>24</v>
      </c>
      <c r="E7">
        <v>50</v>
      </c>
      <c r="F7">
        <v>1</v>
      </c>
      <c r="G7">
        <f t="shared" si="0"/>
        <v>50</v>
      </c>
      <c r="P7">
        <f>P6*15</f>
        <v>26.25</v>
      </c>
    </row>
    <row r="8" spans="1:25" x14ac:dyDescent="0.25">
      <c r="A8" t="s">
        <v>17</v>
      </c>
      <c r="C8">
        <v>3</v>
      </c>
      <c r="D8">
        <v>5</v>
      </c>
      <c r="E8">
        <f>D8*C8</f>
        <v>15</v>
      </c>
      <c r="F8">
        <v>1</v>
      </c>
      <c r="G8">
        <f t="shared" si="0"/>
        <v>15</v>
      </c>
      <c r="P8">
        <f>P6*24</f>
        <v>42</v>
      </c>
    </row>
    <row r="9" spans="1:25" x14ac:dyDescent="0.25">
      <c r="H9">
        <v>400</v>
      </c>
    </row>
    <row r="10" spans="1:25" x14ac:dyDescent="0.25">
      <c r="H10">
        <f>H9/24</f>
        <v>16.666666666666668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Whited</dc:creator>
  <cp:lastModifiedBy>Matthew Whited</cp:lastModifiedBy>
  <dcterms:created xsi:type="dcterms:W3CDTF">2020-04-01T13:58:21Z</dcterms:created>
  <dcterms:modified xsi:type="dcterms:W3CDTF">2020-04-02T04:47:07Z</dcterms:modified>
</cp:coreProperties>
</file>