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lanco\Desktop\"/>
    </mc:Choice>
  </mc:AlternateContent>
  <bookViews>
    <workbookView xWindow="0" yWindow="0" windowWidth="28800" windowHeight="12300" tabRatio="467"/>
  </bookViews>
  <sheets>
    <sheet name="Exh 1-2 TO DO" sheetId="14" r:id="rId1"/>
  </sheets>
  <definedNames>
    <definedName name="_xlnm.Print_Area" localSheetId="0">'Exh 1-2 TO DO'!$A$1:$J$93</definedName>
  </definedNames>
  <calcPr calcId="162913" concurrentCalc="0"/>
</workbook>
</file>

<file path=xl/calcChain.xml><?xml version="1.0" encoding="utf-8"?>
<calcChain xmlns="http://schemas.openxmlformats.org/spreadsheetml/2006/main">
  <c r="H91" i="14" l="1"/>
  <c r="I91" i="14"/>
  <c r="H90" i="14"/>
  <c r="I90" i="14"/>
  <c r="H89" i="14"/>
  <c r="I89" i="14"/>
  <c r="E78" i="14"/>
  <c r="D78" i="14"/>
  <c r="C78" i="14"/>
  <c r="B78" i="14"/>
  <c r="E75" i="14"/>
  <c r="E74" i="14"/>
  <c r="E76" i="14"/>
  <c r="D75" i="14"/>
  <c r="C75" i="14"/>
  <c r="B75" i="14"/>
  <c r="D74" i="14"/>
  <c r="D84" i="14"/>
  <c r="C74" i="14"/>
  <c r="C84" i="14"/>
  <c r="B74" i="14"/>
  <c r="B76" i="14"/>
  <c r="B84" i="14"/>
  <c r="B73" i="14"/>
  <c r="C73" i="14"/>
  <c r="D73" i="14"/>
  <c r="E73" i="14"/>
  <c r="G73" i="14"/>
  <c r="H73" i="14"/>
  <c r="I73" i="14"/>
  <c r="E62" i="14"/>
  <c r="D62" i="14"/>
  <c r="C62" i="14"/>
  <c r="B62" i="14"/>
  <c r="E54" i="14"/>
  <c r="E56" i="14"/>
  <c r="D54" i="14"/>
  <c r="D56" i="14"/>
  <c r="C54" i="14"/>
  <c r="C56" i="14"/>
  <c r="B54" i="14"/>
  <c r="B49" i="14"/>
  <c r="H48" i="14"/>
  <c r="H72" i="14"/>
  <c r="H45" i="14"/>
  <c r="H39" i="14"/>
  <c r="I39" i="14"/>
  <c r="H34" i="14"/>
  <c r="I34" i="14"/>
  <c r="H29" i="14"/>
  <c r="I29" i="14"/>
  <c r="H28" i="14"/>
  <c r="I28" i="14"/>
  <c r="I27" i="14"/>
  <c r="G27" i="14"/>
  <c r="E24" i="14"/>
  <c r="D24" i="14"/>
  <c r="C24" i="14"/>
  <c r="E22" i="14"/>
  <c r="D22" i="14"/>
  <c r="C22" i="14"/>
  <c r="E12" i="14"/>
  <c r="D12" i="14"/>
  <c r="C12" i="14"/>
  <c r="B12" i="14"/>
  <c r="E9" i="14"/>
  <c r="E13" i="14"/>
  <c r="E15" i="14"/>
  <c r="E17" i="14"/>
  <c r="D9" i="14"/>
  <c r="C9" i="14"/>
  <c r="B9" i="14"/>
  <c r="B13" i="14"/>
  <c r="B15" i="14"/>
  <c r="B17" i="14"/>
  <c r="C5" i="14"/>
  <c r="D5" i="14"/>
  <c r="D49" i="14"/>
  <c r="C49" i="14"/>
  <c r="E5" i="14"/>
  <c r="E49" i="14"/>
  <c r="G49" i="14"/>
  <c r="H49" i="14"/>
  <c r="I49" i="14"/>
  <c r="C13" i="14"/>
  <c r="C15" i="14"/>
  <c r="C17" i="14"/>
  <c r="B56" i="14"/>
  <c r="E84" i="14"/>
  <c r="D13" i="14"/>
  <c r="C76" i="14"/>
  <c r="D15" i="14"/>
  <c r="D17" i="14"/>
  <c r="D18" i="14"/>
  <c r="G69" i="14"/>
  <c r="H69" i="14"/>
  <c r="I69" i="14"/>
  <c r="G5" i="14"/>
  <c r="H5" i="14"/>
  <c r="I5" i="14"/>
  <c r="D76" i="14"/>
  <c r="E18" i="14"/>
  <c r="E19" i="14"/>
  <c r="E66" i="14"/>
  <c r="C18" i="14"/>
  <c r="C19" i="14"/>
  <c r="C66" i="14"/>
  <c r="B18" i="14"/>
  <c r="B19" i="14"/>
  <c r="B66" i="14"/>
  <c r="D19" i="14"/>
  <c r="D66" i="14"/>
  <c r="B67" i="14"/>
  <c r="C65" i="14"/>
  <c r="D65" i="14"/>
  <c r="C67" i="14"/>
  <c r="B85" i="14"/>
  <c r="B86" i="14"/>
  <c r="B79" i="14"/>
  <c r="B80" i="14"/>
  <c r="B81" i="14"/>
  <c r="B68" i="14"/>
  <c r="C85" i="14"/>
  <c r="C86" i="14"/>
  <c r="C79" i="14"/>
  <c r="C80" i="14"/>
  <c r="C81" i="14"/>
  <c r="C68" i="14"/>
  <c r="D67" i="14"/>
  <c r="E65" i="14"/>
  <c r="E67" i="14"/>
  <c r="E85" i="14"/>
  <c r="E86" i="14"/>
  <c r="E79" i="14"/>
  <c r="E80" i="14"/>
  <c r="E81" i="14"/>
  <c r="E68" i="14"/>
  <c r="D79" i="14"/>
  <c r="D80" i="14"/>
  <c r="D81" i="14"/>
  <c r="D68" i="14"/>
  <c r="D85" i="14"/>
  <c r="D86" i="14"/>
</calcChain>
</file>

<file path=xl/comments1.xml><?xml version="1.0" encoding="utf-8"?>
<comments xmlns="http://schemas.openxmlformats.org/spreadsheetml/2006/main">
  <authors>
    <author>EMartinezAbascal</author>
  </authors>
  <commentList>
    <comment ref="A16" authorId="0" shapeId="0">
      <text>
        <r>
          <rPr>
            <b/>
            <sz val="8"/>
            <color indexed="81"/>
            <rFont val="Tahoma"/>
            <family val="2"/>
          </rPr>
          <t xml:space="preserve">EMartinezAbascal
</t>
        </r>
        <r>
          <rPr>
            <sz val="8"/>
            <color indexed="81"/>
            <rFont val="Tahoma"/>
            <family val="2"/>
          </rPr>
          <t xml:space="preserve">Financial revenue minus financial expenses. Include the appropriate sign (+ o -). 
</t>
        </r>
      </text>
    </comment>
    <comment ref="G16" authorId="0" shapeId="0">
      <text>
        <r>
          <rPr>
            <b/>
            <sz val="8"/>
            <color indexed="81"/>
            <rFont val="Tahoma"/>
            <family val="2"/>
          </rPr>
          <t>EMartinezAbascal:</t>
        </r>
        <r>
          <rPr>
            <sz val="8"/>
            <color indexed="81"/>
            <rFont val="Tahoma"/>
            <family val="2"/>
          </rPr>
          <t xml:space="preserve">
You have to activate the iteration to solve the circular reference. 
Excel 2003. Tools. Options. Calculation. Iteration. 
Excel 2007. Office Button. Excel Options. Formulas. Iteration. 
</t>
        </r>
      </text>
    </comment>
    <comment ref="A86" authorId="0" shapeId="0">
      <text>
        <r>
          <rPr>
            <b/>
            <sz val="8"/>
            <color indexed="81"/>
            <rFont val="Tahoma"/>
            <family val="2"/>
          </rPr>
          <t>EMartinezAbascal:</t>
        </r>
        <r>
          <rPr>
            <sz val="8"/>
            <color indexed="81"/>
            <rFont val="Tahoma"/>
            <family val="2"/>
          </rPr>
          <t xml:space="preserve">
Net credit = Credit minus cash in the balance sheet. </t>
        </r>
      </text>
    </comment>
  </commentList>
</comments>
</file>

<file path=xl/sharedStrings.xml><?xml version="1.0" encoding="utf-8"?>
<sst xmlns="http://schemas.openxmlformats.org/spreadsheetml/2006/main" count="103" uniqueCount="89">
  <si>
    <t>EBIT</t>
  </si>
  <si>
    <t>2004-2007</t>
  </si>
  <si>
    <t>Media</t>
  </si>
  <si>
    <t xml:space="preserve">EBITDA </t>
  </si>
  <si>
    <t>−</t>
  </si>
  <si>
    <t>daily sales</t>
  </si>
  <si>
    <t>2004-07</t>
  </si>
  <si>
    <t>daily purchases</t>
  </si>
  <si>
    <t>daily COGS</t>
  </si>
  <si>
    <t>P&amp;L with Opex growing 7%/year</t>
  </si>
  <si>
    <t>Daily Sales and COGS</t>
  </si>
  <si>
    <t>Profit &amp; Loss Account</t>
  </si>
  <si>
    <r>
      <t xml:space="preserve">P&amp;L </t>
    </r>
    <r>
      <rPr>
        <b/>
        <sz val="8"/>
        <rFont val="Arial"/>
        <family val="2"/>
      </rPr>
      <t>(thousand euros)</t>
    </r>
  </si>
  <si>
    <t>Forecast</t>
  </si>
  <si>
    <t>Sales</t>
  </si>
  <si>
    <t>COGS</t>
  </si>
  <si>
    <t>Transportation &amp; commercial exp.</t>
  </si>
  <si>
    <t>Gross margin</t>
  </si>
  <si>
    <t>Salaries</t>
  </si>
  <si>
    <t>Overhead</t>
  </si>
  <si>
    <t>Opex. Operational expenses</t>
  </si>
  <si>
    <t>Depreciation</t>
  </si>
  <si>
    <t>Financial results</t>
  </si>
  <si>
    <t>Profit before taxes</t>
  </si>
  <si>
    <t>Taxes (25%)</t>
  </si>
  <si>
    <t>Net income</t>
  </si>
  <si>
    <t>Purchases</t>
  </si>
  <si>
    <t>Salary of Mr. Lichstein</t>
  </si>
  <si>
    <t>New investments in FA</t>
  </si>
  <si>
    <t>P&amp;L ratios</t>
  </si>
  <si>
    <t>Growth of sales</t>
  </si>
  <si>
    <t>COGS / Sales</t>
  </si>
  <si>
    <t>Gross Margin / Sales</t>
  </si>
  <si>
    <t>Growth of salaries</t>
  </si>
  <si>
    <t>Growth of opex</t>
  </si>
  <si>
    <t>Opex / Sales</t>
  </si>
  <si>
    <t>EBITDA / Sales</t>
  </si>
  <si>
    <t>s / Sales</t>
  </si>
  <si>
    <t>ROS (Net income / Sales)</t>
  </si>
  <si>
    <t>RONA (EBIT / Net assets)</t>
  </si>
  <si>
    <t>ROE (Net income  / Equity)</t>
  </si>
  <si>
    <t>Interest rate, average</t>
  </si>
  <si>
    <t>Guidelines</t>
  </si>
  <si>
    <r>
      <t>Balance  (thousand</t>
    </r>
    <r>
      <rPr>
        <b/>
        <sz val="8"/>
        <rFont val="Arial"/>
        <family val="2"/>
      </rPr>
      <t xml:space="preserve"> €)</t>
    </r>
  </si>
  <si>
    <t>Cash</t>
  </si>
  <si>
    <t>Receivables</t>
  </si>
  <si>
    <t>Other</t>
  </si>
  <si>
    <t>Inventory</t>
  </si>
  <si>
    <t>Current assets</t>
  </si>
  <si>
    <t>TOTAL ASSETS</t>
  </si>
  <si>
    <t>Payables to suppliers</t>
  </si>
  <si>
    <t>Bank lines of credit</t>
  </si>
  <si>
    <t xml:space="preserve">Current liabilities </t>
  </si>
  <si>
    <t xml:space="preserve">1. Calculate the P6L ratios and then do your analysis. </t>
  </si>
  <si>
    <t>Other liabilities</t>
  </si>
  <si>
    <t>Long term debt</t>
  </si>
  <si>
    <t>Capital</t>
  </si>
  <si>
    <t>Reserves</t>
  </si>
  <si>
    <t>Net income of the year</t>
  </si>
  <si>
    <t>Equity</t>
  </si>
  <si>
    <t>LIABILITIES + EQUITY</t>
  </si>
  <si>
    <t>Leave it empty. See line 68.</t>
  </si>
  <si>
    <t>Credit needed</t>
  </si>
  <si>
    <t>Short Balance Sheet</t>
  </si>
  <si>
    <t>NFO</t>
  </si>
  <si>
    <t>NCA, not current asset, net</t>
  </si>
  <si>
    <t>NA, net assets</t>
  </si>
  <si>
    <t>D, Bank debt</t>
  </si>
  <si>
    <t>E, Equity</t>
  </si>
  <si>
    <t>Liabilities + Equity</t>
  </si>
  <si>
    <t>Cash surplus (+) or credit (-)</t>
  </si>
  <si>
    <t>WC</t>
  </si>
  <si>
    <t>Cash  (+) or credit (-) net</t>
  </si>
  <si>
    <t>Balance ratios</t>
  </si>
  <si>
    <t>Days of collection</t>
  </si>
  <si>
    <t>Days of inventory</t>
  </si>
  <si>
    <t>Days of payment</t>
  </si>
  <si>
    <t>NFO / Sales</t>
  </si>
  <si>
    <t>Assumptions</t>
  </si>
  <si>
    <t>Pro memoriam:</t>
  </si>
  <si>
    <t>Transportation / Sales</t>
  </si>
  <si>
    <t>Promissory notes with supplier</t>
  </si>
  <si>
    <t>NFO vs. WC</t>
  </si>
  <si>
    <r>
      <t xml:space="preserve">2. For the forecast, use the assumptions </t>
    </r>
    <r>
      <rPr>
        <b/>
        <sz val="8"/>
        <rFont val="Arial"/>
        <family val="2"/>
      </rPr>
      <t>in bold and green.</t>
    </r>
  </si>
  <si>
    <t>(TO DO)</t>
  </si>
  <si>
    <t>Exhibit 1.  PolyPanel</t>
  </si>
  <si>
    <t>Exhibit 2.  PolyPanel.   Balance sheets</t>
  </si>
  <si>
    <t>Growth of overhead</t>
  </si>
  <si>
    <t>Noncurrent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</si>
</sst>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%"/>
    <numFmt numFmtId="165" formatCode="#,##0.0"/>
    <numFmt numFmtId="166" formatCode="0.0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/>
    <xf numFmtId="3" fontId="4" fillId="0" borderId="0" xfId="0" applyNumberFormat="1" applyFont="1"/>
    <xf numFmtId="1" fontId="4" fillId="0" borderId="0" xfId="0" applyNumberFormat="1" applyFont="1" applyBorder="1"/>
    <xf numFmtId="3" fontId="4" fillId="0" borderId="2" xfId="0" applyNumberFormat="1" applyFont="1" applyBorder="1"/>
    <xf numFmtId="0" fontId="6" fillId="0" borderId="0" xfId="0" applyFont="1"/>
    <xf numFmtId="3" fontId="4" fillId="0" borderId="0" xfId="0" applyNumberFormat="1" applyFont="1" applyBorder="1"/>
    <xf numFmtId="0" fontId="4" fillId="0" borderId="0" xfId="0" applyFont="1" applyAlignment="1">
      <alignment horizontal="left" indent="1"/>
    </xf>
    <xf numFmtId="1" fontId="4" fillId="0" borderId="0" xfId="0" applyNumberFormat="1" applyFont="1"/>
    <xf numFmtId="9" fontId="4" fillId="0" borderId="0" xfId="2" applyFont="1"/>
    <xf numFmtId="0" fontId="4" fillId="0" borderId="0" xfId="0" applyFont="1" applyBorder="1"/>
    <xf numFmtId="0" fontId="4" fillId="0" borderId="0" xfId="0" applyFont="1" applyAlignment="1"/>
    <xf numFmtId="3" fontId="4" fillId="0" borderId="0" xfId="1" applyNumberFormat="1" applyFont="1" applyAlignment="1"/>
    <xf numFmtId="3" fontId="4" fillId="0" borderId="2" xfId="1" applyNumberFormat="1" applyFont="1" applyBorder="1" applyAlignment="1"/>
    <xf numFmtId="3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3" fontId="4" fillId="0" borderId="0" xfId="1" applyNumberFormat="1" applyFont="1" applyBorder="1"/>
    <xf numFmtId="3" fontId="4" fillId="0" borderId="2" xfId="1" applyNumberFormat="1" applyFont="1" applyBorder="1"/>
    <xf numFmtId="3" fontId="6" fillId="0" borderId="0" xfId="1" applyNumberFormat="1" applyFont="1" applyBorder="1"/>
    <xf numFmtId="9" fontId="4" fillId="0" borderId="0" xfId="2" applyFont="1" applyAlignment="1">
      <alignment horizontal="right"/>
    </xf>
    <xf numFmtId="9" fontId="4" fillId="0" borderId="0" xfId="2" applyNumberFormat="1" applyFont="1"/>
    <xf numFmtId="1" fontId="4" fillId="0" borderId="2" xfId="0" applyNumberFormat="1" applyFont="1" applyBorder="1"/>
    <xf numFmtId="0" fontId="4" fillId="0" borderId="2" xfId="0" applyFont="1" applyBorder="1"/>
    <xf numFmtId="164" fontId="4" fillId="0" borderId="0" xfId="2" applyNumberFormat="1" applyFont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6" fillId="2" borderId="3" xfId="0" applyFont="1" applyFill="1" applyBorder="1"/>
    <xf numFmtId="3" fontId="4" fillId="0" borderId="4" xfId="0" applyNumberFormat="1" applyFont="1" applyBorder="1"/>
    <xf numFmtId="0" fontId="4" fillId="3" borderId="1" xfId="0" applyFont="1" applyFill="1" applyBorder="1"/>
    <xf numFmtId="9" fontId="4" fillId="0" borderId="0" xfId="0" applyNumberFormat="1" applyFont="1"/>
    <xf numFmtId="9" fontId="4" fillId="0" borderId="0" xfId="2" applyNumberFormat="1" applyFont="1" applyAlignment="1">
      <alignment horizontal="right"/>
    </xf>
    <xf numFmtId="3" fontId="6" fillId="3" borderId="0" xfId="0" applyNumberFormat="1" applyFont="1" applyFill="1" applyBorder="1"/>
    <xf numFmtId="9" fontId="4" fillId="3" borderId="0" xfId="0" applyNumberFormat="1" applyFont="1" applyFill="1"/>
    <xf numFmtId="1" fontId="4" fillId="0" borderId="2" xfId="0" applyNumberFormat="1" applyFont="1" applyFill="1" applyBorder="1"/>
    <xf numFmtId="0" fontId="4" fillId="0" borderId="2" xfId="0" applyFont="1" applyFill="1" applyBorder="1"/>
    <xf numFmtId="9" fontId="6" fillId="3" borderId="0" xfId="0" applyNumberFormat="1" applyFont="1" applyFill="1" applyBorder="1"/>
    <xf numFmtId="0" fontId="6" fillId="3" borderId="0" xfId="0" applyFont="1" applyFill="1"/>
    <xf numFmtId="0" fontId="4" fillId="3" borderId="0" xfId="0" applyFont="1" applyFill="1"/>
    <xf numFmtId="0" fontId="2" fillId="3" borderId="1" xfId="0" applyFont="1" applyFill="1" applyBorder="1"/>
    <xf numFmtId="3" fontId="4" fillId="0" borderId="0" xfId="1" applyNumberFormat="1" applyFont="1" applyBorder="1" applyAlignment="1"/>
    <xf numFmtId="3" fontId="4" fillId="0" borderId="0" xfId="0" applyNumberFormat="1" applyFont="1" applyBorder="1" applyAlignment="1"/>
    <xf numFmtId="3" fontId="4" fillId="0" borderId="5" xfId="0" applyNumberFormat="1" applyFont="1" applyBorder="1"/>
    <xf numFmtId="3" fontId="6" fillId="3" borderId="5" xfId="0" applyNumberFormat="1" applyFont="1" applyFill="1" applyBorder="1"/>
    <xf numFmtId="3" fontId="4" fillId="0" borderId="6" xfId="0" applyNumberFormat="1" applyFont="1" applyBorder="1"/>
    <xf numFmtId="9" fontId="6" fillId="0" borderId="0" xfId="0" applyNumberFormat="1" applyFont="1" applyFill="1" applyBorder="1"/>
    <xf numFmtId="9" fontId="6" fillId="3" borderId="0" xfId="2" applyFont="1" applyFill="1"/>
    <xf numFmtId="0" fontId="4" fillId="2" borderId="0" xfId="0" applyFont="1" applyFill="1"/>
    <xf numFmtId="0" fontId="6" fillId="2" borderId="0" xfId="0" applyFont="1" applyFill="1"/>
    <xf numFmtId="0" fontId="4" fillId="2" borderId="4" xfId="0" applyFont="1" applyFill="1" applyBorder="1"/>
    <xf numFmtId="9" fontId="6" fillId="0" borderId="0" xfId="2" applyFont="1" applyFill="1"/>
    <xf numFmtId="9" fontId="4" fillId="0" borderId="0" xfId="0" applyNumberFormat="1" applyFont="1" applyFill="1"/>
    <xf numFmtId="3" fontId="6" fillId="3" borderId="2" xfId="0" applyNumberFormat="1" applyFont="1" applyFill="1" applyBorder="1"/>
    <xf numFmtId="1" fontId="6" fillId="3" borderId="4" xfId="0" applyNumberFormat="1" applyFont="1" applyFill="1" applyBorder="1"/>
    <xf numFmtId="3" fontId="4" fillId="0" borderId="7" xfId="0" applyNumberFormat="1" applyFont="1" applyBorder="1"/>
    <xf numFmtId="0" fontId="4" fillId="0" borderId="0" xfId="0" applyFont="1" applyFill="1" applyBorder="1"/>
    <xf numFmtId="0" fontId="6" fillId="0" borderId="0" xfId="0" applyFont="1" applyFill="1" applyBorder="1"/>
    <xf numFmtId="0" fontId="4" fillId="2" borderId="0" xfId="0" applyFont="1" applyFill="1" applyBorder="1"/>
    <xf numFmtId="1" fontId="4" fillId="0" borderId="0" xfId="0" applyNumberFormat="1" applyFont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6" fillId="3" borderId="0" xfId="0" applyNumberFormat="1" applyFont="1" applyFill="1"/>
    <xf numFmtId="1" fontId="4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3" fontId="6" fillId="3" borderId="4" xfId="0" applyNumberFormat="1" applyFont="1" applyFill="1" applyBorder="1"/>
    <xf numFmtId="3" fontId="6" fillId="3" borderId="0" xfId="0" applyNumberFormat="1" applyFont="1" applyFill="1"/>
    <xf numFmtId="3" fontId="6" fillId="4" borderId="11" xfId="0" applyNumberFormat="1" applyFont="1" applyFill="1" applyBorder="1"/>
    <xf numFmtId="3" fontId="6" fillId="3" borderId="12" xfId="0" applyNumberFormat="1" applyFont="1" applyFill="1" applyBorder="1"/>
    <xf numFmtId="0" fontId="6" fillId="4" borderId="0" xfId="0" applyFont="1" applyFill="1"/>
    <xf numFmtId="0" fontId="4" fillId="4" borderId="0" xfId="0" applyFont="1" applyFill="1"/>
    <xf numFmtId="0" fontId="2" fillId="0" borderId="0" xfId="0" applyFont="1" applyFill="1" applyBorder="1"/>
    <xf numFmtId="1" fontId="4" fillId="0" borderId="0" xfId="0" applyNumberFormat="1" applyFont="1" applyFill="1" applyBorder="1"/>
    <xf numFmtId="0" fontId="6" fillId="4" borderId="0" xfId="0" applyFont="1" applyFill="1" applyBorder="1"/>
    <xf numFmtId="9" fontId="6" fillId="4" borderId="0" xfId="2" applyFont="1" applyFill="1"/>
    <xf numFmtId="0" fontId="10" fillId="2" borderId="0" xfId="0" applyFont="1" applyFill="1" applyBorder="1"/>
    <xf numFmtId="0" fontId="11" fillId="2" borderId="0" xfId="0" applyFont="1" applyFill="1"/>
    <xf numFmtId="0" fontId="10" fillId="2" borderId="0" xfId="0" applyFont="1" applyFill="1"/>
    <xf numFmtId="0" fontId="11" fillId="2" borderId="1" xfId="0" applyFont="1" applyFill="1" applyBorder="1"/>
    <xf numFmtId="9" fontId="5" fillId="0" borderId="0" xfId="0" applyNumberFormat="1" applyFont="1"/>
    <xf numFmtId="0" fontId="2" fillId="2" borderId="0" xfId="0" applyFont="1" applyFill="1" applyBorder="1"/>
    <xf numFmtId="0" fontId="2" fillId="2" borderId="0" xfId="0" applyFont="1" applyFill="1"/>
    <xf numFmtId="0" fontId="8" fillId="0" borderId="0" xfId="0" applyFont="1"/>
    <xf numFmtId="9" fontId="8" fillId="0" borderId="0" xfId="2" applyFont="1" applyAlignment="1">
      <alignment horizontal="right"/>
    </xf>
    <xf numFmtId="9" fontId="8" fillId="0" borderId="0" xfId="2" applyNumberFormat="1" applyFont="1" applyAlignment="1">
      <alignment horizontal="right"/>
    </xf>
    <xf numFmtId="0" fontId="8" fillId="0" borderId="0" xfId="0" applyFont="1" applyAlignment="1">
      <alignment horizontal="right"/>
    </xf>
    <xf numFmtId="9" fontId="8" fillId="0" borderId="0" xfId="2" applyFont="1"/>
    <xf numFmtId="1" fontId="8" fillId="0" borderId="0" xfId="0" applyNumberFormat="1" applyFont="1"/>
    <xf numFmtId="9" fontId="8" fillId="0" borderId="0" xfId="2" applyFont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65" fontId="4" fillId="0" borderId="0" xfId="0" applyNumberFormat="1" applyFont="1"/>
    <xf numFmtId="9" fontId="6" fillId="3" borderId="0" xfId="0" applyNumberFormat="1" applyFont="1" applyFill="1"/>
    <xf numFmtId="9" fontId="8" fillId="0" borderId="0" xfId="2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center"/>
    </xf>
    <xf numFmtId="9" fontId="8" fillId="0" borderId="0" xfId="2" applyFont="1" applyBorder="1" applyAlignment="1">
      <alignment horizontal="right"/>
    </xf>
    <xf numFmtId="9" fontId="8" fillId="0" borderId="0" xfId="2" applyFont="1" applyBorder="1"/>
    <xf numFmtId="1" fontId="6" fillId="0" borderId="1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0" xfId="2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Fill="1" applyBorder="1"/>
    <xf numFmtId="9" fontId="6" fillId="3" borderId="0" xfId="2" applyNumberFormat="1" applyFont="1" applyFill="1" applyAlignment="1">
      <alignment horizontal="right"/>
    </xf>
    <xf numFmtId="3" fontId="6" fillId="0" borderId="0" xfId="0" applyNumberFormat="1" applyFont="1"/>
    <xf numFmtId="0" fontId="6" fillId="0" borderId="0" xfId="0" applyFont="1" applyFill="1"/>
    <xf numFmtId="0" fontId="11" fillId="2" borderId="1" xfId="0" applyFont="1" applyFill="1" applyBorder="1" applyAlignment="1"/>
    <xf numFmtId="0" fontId="13" fillId="2" borderId="8" xfId="0" applyFont="1" applyFill="1" applyBorder="1" applyAlignment="1">
      <alignment horizontal="center"/>
    </xf>
    <xf numFmtId="9" fontId="6" fillId="0" borderId="0" xfId="0" applyNumberFormat="1" applyFont="1" applyFill="1"/>
    <xf numFmtId="3" fontId="4" fillId="0" borderId="0" xfId="1" applyNumberFormat="1" applyFont="1" applyFill="1" applyBorder="1"/>
    <xf numFmtId="1" fontId="4" fillId="0" borderId="0" xfId="0" applyNumberFormat="1" applyFont="1" applyFill="1" applyBorder="1" applyAlignment="1">
      <alignment horizontal="center"/>
    </xf>
    <xf numFmtId="164" fontId="8" fillId="0" borderId="0" xfId="2" applyNumberFormat="1" applyFont="1" applyAlignment="1">
      <alignment horizontal="right"/>
    </xf>
    <xf numFmtId="164" fontId="8" fillId="0" borderId="0" xfId="2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 indent="1"/>
    </xf>
    <xf numFmtId="9" fontId="6" fillId="4" borderId="0" xfId="2" applyNumberFormat="1" applyFont="1" applyFill="1" applyBorder="1"/>
    <xf numFmtId="9" fontId="6" fillId="4" borderId="0" xfId="2" applyNumberFormat="1" applyFont="1" applyFill="1"/>
    <xf numFmtId="164" fontId="8" fillId="0" borderId="0" xfId="2" applyNumberFormat="1" applyFont="1"/>
    <xf numFmtId="0" fontId="2" fillId="2" borderId="1" xfId="0" applyFont="1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12" fillId="2" borderId="1" xfId="0" applyFont="1" applyFill="1" applyBorder="1" applyAlignment="1">
      <alignment horizontal="left" indent="1"/>
    </xf>
    <xf numFmtId="0" fontId="8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9" fontId="8" fillId="0" borderId="0" xfId="2" applyNumberFormat="1" applyFont="1" applyFill="1" applyBorder="1" applyAlignment="1">
      <alignment horizontal="right"/>
    </xf>
    <xf numFmtId="166" fontId="4" fillId="0" borderId="0" xfId="0" applyNumberFormat="1" applyFo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3" fontId="4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2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left" indent="1"/>
    </xf>
    <xf numFmtId="9" fontId="16" fillId="0" borderId="0" xfId="2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abSelected="1" zoomScale="145" zoomScaleNormal="170" zoomScaleSheetLayoutView="145" workbookViewId="0">
      <selection activeCell="I9" sqref="I9"/>
    </sheetView>
  </sheetViews>
  <sheetFormatPr defaultColWidth="11.42578125" defaultRowHeight="11.25" outlineLevelCol="1" x14ac:dyDescent="0.2"/>
  <cols>
    <col min="1" max="1" width="22.7109375" style="1" customWidth="1"/>
    <col min="2" max="5" width="7.7109375" style="1" customWidth="1"/>
    <col min="6" max="6" width="9" style="1" customWidth="1"/>
    <col min="7" max="8" width="7.42578125" style="1" customWidth="1"/>
    <col min="9" max="9" width="7.28515625" style="1" customWidth="1"/>
    <col min="10" max="13" width="5.85546875" style="1" hidden="1" customWidth="1" outlineLevel="1"/>
    <col min="14" max="14" width="5.85546875" style="1" customWidth="1" collapsed="1"/>
    <col min="15" max="19" width="5.85546875" style="1" customWidth="1"/>
    <col min="20" max="16384" width="11.42578125" style="1"/>
  </cols>
  <sheetData>
    <row r="1" spans="1:17" ht="18" customHeight="1" x14ac:dyDescent="0.25">
      <c r="D1" s="2" t="s">
        <v>85</v>
      </c>
      <c r="H1" s="26" t="s">
        <v>84</v>
      </c>
    </row>
    <row r="2" spans="1:17" ht="15" customHeight="1" x14ac:dyDescent="0.25">
      <c r="A2" s="27"/>
      <c r="D2" s="2" t="s">
        <v>11</v>
      </c>
      <c r="H2" s="26"/>
      <c r="I2" s="131"/>
    </row>
    <row r="3" spans="1:17" ht="15" customHeight="1" x14ac:dyDescent="0.2">
      <c r="A3" s="27"/>
      <c r="C3" s="28"/>
      <c r="D3" s="27"/>
      <c r="E3" s="27"/>
      <c r="F3" s="27"/>
      <c r="G3" s="27"/>
    </row>
    <row r="4" spans="1:17" ht="15" customHeight="1" x14ac:dyDescent="0.2">
      <c r="B4" s="13"/>
      <c r="G4" s="81"/>
      <c r="H4" s="82" t="s">
        <v>13</v>
      </c>
      <c r="I4" s="83"/>
      <c r="K4" s="138" t="s">
        <v>10</v>
      </c>
      <c r="L4" s="12"/>
    </row>
    <row r="5" spans="1:17" ht="15" customHeight="1" thickBot="1" x14ac:dyDescent="0.25">
      <c r="A5" s="126" t="s">
        <v>12</v>
      </c>
      <c r="B5" s="84">
        <v>2004</v>
      </c>
      <c r="C5" s="84">
        <f>B5+1</f>
        <v>2005</v>
      </c>
      <c r="D5" s="84">
        <f>C5+1</f>
        <v>2006</v>
      </c>
      <c r="E5" s="84">
        <f>D5+1</f>
        <v>2007</v>
      </c>
      <c r="F5" s="60"/>
      <c r="G5" s="84">
        <f>E5+1</f>
        <v>2008</v>
      </c>
      <c r="H5" s="84">
        <f>G5+1</f>
        <v>2009</v>
      </c>
      <c r="I5" s="84">
        <f>H5+1</f>
        <v>2010</v>
      </c>
      <c r="J5" s="137">
        <v>2007</v>
      </c>
      <c r="K5" s="7"/>
      <c r="L5" s="137">
        <v>2008</v>
      </c>
    </row>
    <row r="6" spans="1:17" ht="15" customHeight="1" x14ac:dyDescent="0.2">
      <c r="A6" s="130" t="s">
        <v>14</v>
      </c>
      <c r="B6" s="14">
        <v>977</v>
      </c>
      <c r="C6" s="4">
        <v>1500</v>
      </c>
      <c r="D6" s="4">
        <v>2200</v>
      </c>
      <c r="E6" s="8">
        <v>2936</v>
      </c>
      <c r="F6" s="8"/>
      <c r="G6" s="36">
        <v>3650</v>
      </c>
      <c r="H6" s="8"/>
      <c r="I6" s="8"/>
      <c r="J6" s="139"/>
      <c r="K6" s="105" t="s">
        <v>5</v>
      </c>
      <c r="L6" s="139"/>
    </row>
    <row r="7" spans="1:17" ht="15" customHeight="1" x14ac:dyDescent="0.2">
      <c r="A7" s="130" t="s">
        <v>15</v>
      </c>
      <c r="B7" s="14">
        <v>684</v>
      </c>
      <c r="C7" s="14">
        <v>1035</v>
      </c>
      <c r="D7" s="14">
        <v>1540</v>
      </c>
      <c r="E7" s="44">
        <v>2052</v>
      </c>
      <c r="F7" s="44"/>
      <c r="G7" s="8"/>
      <c r="H7" s="8"/>
      <c r="I7" s="8"/>
      <c r="J7" s="139"/>
      <c r="K7" s="29" t="s">
        <v>8</v>
      </c>
      <c r="L7" s="139"/>
      <c r="P7" s="25"/>
      <c r="Q7" s="25"/>
    </row>
    <row r="8" spans="1:17" ht="15" customHeight="1" x14ac:dyDescent="0.2">
      <c r="A8" s="130" t="s">
        <v>16</v>
      </c>
      <c r="B8" s="15">
        <v>69</v>
      </c>
      <c r="C8" s="6">
        <v>108</v>
      </c>
      <c r="D8" s="6">
        <v>145</v>
      </c>
      <c r="E8" s="6">
        <v>208</v>
      </c>
      <c r="F8" s="8"/>
      <c r="G8" s="6"/>
      <c r="H8" s="6"/>
      <c r="I8" s="6"/>
      <c r="K8" s="11"/>
      <c r="L8" s="25"/>
      <c r="M8" s="25"/>
      <c r="N8" s="25"/>
      <c r="O8" s="25"/>
      <c r="P8" s="22"/>
      <c r="Q8" s="22"/>
    </row>
    <row r="9" spans="1:17" ht="15" customHeight="1" x14ac:dyDescent="0.2">
      <c r="A9" s="127" t="s">
        <v>17</v>
      </c>
      <c r="B9" s="14">
        <f>B6-B7-B8</f>
        <v>224</v>
      </c>
      <c r="C9" s="14">
        <f>C6-C7-C8</f>
        <v>357</v>
      </c>
      <c r="D9" s="14">
        <f>D6-D7-D8</f>
        <v>515</v>
      </c>
      <c r="E9" s="44">
        <f>E6-E7-E8</f>
        <v>676</v>
      </c>
      <c r="F9" s="44"/>
      <c r="G9" s="58"/>
      <c r="H9" s="58"/>
      <c r="I9" s="58"/>
      <c r="K9" s="11"/>
      <c r="L9" s="11"/>
      <c r="M9" s="11"/>
      <c r="N9" s="11"/>
      <c r="O9" s="11"/>
      <c r="P9" s="11"/>
      <c r="Q9" s="11"/>
    </row>
    <row r="10" spans="1:17" ht="15" customHeight="1" x14ac:dyDescent="0.2">
      <c r="A10" s="140" t="s">
        <v>18</v>
      </c>
      <c r="B10" s="14">
        <v>166.11199999999999</v>
      </c>
      <c r="C10" s="4">
        <v>203.1155</v>
      </c>
      <c r="D10" s="4">
        <v>253</v>
      </c>
      <c r="E10" s="8">
        <v>336</v>
      </c>
      <c r="F10" s="8"/>
      <c r="G10" s="101" t="s">
        <v>4</v>
      </c>
      <c r="H10" s="101" t="s">
        <v>4</v>
      </c>
      <c r="I10" s="101" t="s">
        <v>4</v>
      </c>
      <c r="J10" s="134" t="s">
        <v>9</v>
      </c>
      <c r="K10" s="134"/>
      <c r="L10" s="135"/>
      <c r="M10" s="134"/>
    </row>
    <row r="11" spans="1:17" ht="15" customHeight="1" thickBot="1" x14ac:dyDescent="0.25">
      <c r="A11" s="140" t="s">
        <v>19</v>
      </c>
      <c r="B11" s="44">
        <v>120.325</v>
      </c>
      <c r="C11" s="8">
        <v>152.6537142857143</v>
      </c>
      <c r="D11" s="8">
        <v>181</v>
      </c>
      <c r="E11" s="8">
        <v>221</v>
      </c>
      <c r="F11" s="8"/>
      <c r="G11" s="101" t="s">
        <v>4</v>
      </c>
      <c r="H11" s="101" t="s">
        <v>4</v>
      </c>
      <c r="I11" s="101" t="s">
        <v>4</v>
      </c>
      <c r="J11" s="3">
        <v>2008</v>
      </c>
      <c r="K11" s="3">
        <v>2009</v>
      </c>
      <c r="L11" s="3">
        <v>2010</v>
      </c>
    </row>
    <row r="12" spans="1:17" ht="15" customHeight="1" x14ac:dyDescent="0.2">
      <c r="A12" s="130" t="s">
        <v>20</v>
      </c>
      <c r="B12" s="15">
        <f>B10+B11</f>
        <v>286.43700000000001</v>
      </c>
      <c r="C12" s="15">
        <f>C10+C11</f>
        <v>355.76921428571427</v>
      </c>
      <c r="D12" s="15">
        <f>D10+D11</f>
        <v>434</v>
      </c>
      <c r="E12" s="15">
        <f>E10+E11</f>
        <v>557</v>
      </c>
      <c r="F12" s="8"/>
      <c r="G12" s="15"/>
      <c r="H12" s="15"/>
      <c r="I12" s="15"/>
      <c r="J12" s="107"/>
      <c r="K12" s="107"/>
      <c r="L12" s="107"/>
      <c r="M12" s="4"/>
      <c r="N12" s="4"/>
      <c r="O12" s="4"/>
    </row>
    <row r="13" spans="1:17" ht="15" customHeight="1" x14ac:dyDescent="0.2">
      <c r="A13" s="127" t="s">
        <v>3</v>
      </c>
      <c r="B13" s="14">
        <f>B9-B10-B11</f>
        <v>-62.436999999999998</v>
      </c>
      <c r="C13" s="14">
        <f>C9-C10-C11</f>
        <v>1.2307857142857017</v>
      </c>
      <c r="D13" s="14">
        <f>D9-D10-D11</f>
        <v>81</v>
      </c>
      <c r="E13" s="44">
        <f>E9-E10-E11</f>
        <v>119</v>
      </c>
      <c r="F13" s="44"/>
      <c r="G13" s="8"/>
      <c r="H13" s="8"/>
      <c r="I13" s="8"/>
      <c r="J13" s="107"/>
      <c r="K13" s="107"/>
      <c r="L13" s="107"/>
      <c r="M13" s="4"/>
      <c r="N13" s="4"/>
      <c r="O13" s="4"/>
    </row>
    <row r="14" spans="1:17" ht="15" customHeight="1" x14ac:dyDescent="0.2">
      <c r="A14" s="130" t="s">
        <v>21</v>
      </c>
      <c r="B14" s="15">
        <v>20.484999999999999</v>
      </c>
      <c r="C14" s="15">
        <v>33</v>
      </c>
      <c r="D14" s="15">
        <v>31</v>
      </c>
      <c r="E14" s="15">
        <v>31</v>
      </c>
      <c r="F14" s="44"/>
      <c r="G14" s="56">
        <v>30</v>
      </c>
      <c r="H14" s="56">
        <v>30</v>
      </c>
      <c r="I14" s="56">
        <v>30</v>
      </c>
      <c r="J14" s="107"/>
      <c r="K14" s="108"/>
      <c r="L14" s="108"/>
      <c r="M14" s="4"/>
      <c r="N14" s="4"/>
      <c r="O14" s="4"/>
    </row>
    <row r="15" spans="1:17" ht="15" customHeight="1" x14ac:dyDescent="0.2">
      <c r="A15" s="127" t="s">
        <v>0</v>
      </c>
      <c r="B15" s="14">
        <f>B13-B14</f>
        <v>-82.921999999999997</v>
      </c>
      <c r="C15" s="14">
        <f>C13-C14</f>
        <v>-31.769214285714298</v>
      </c>
      <c r="D15" s="14">
        <f>D13-D14</f>
        <v>50</v>
      </c>
      <c r="E15" s="44">
        <f>E13-E14</f>
        <v>88</v>
      </c>
      <c r="F15" s="44"/>
      <c r="G15" s="8"/>
      <c r="H15" s="8"/>
      <c r="I15" s="8"/>
      <c r="J15" s="107"/>
      <c r="K15" s="107"/>
      <c r="L15" s="107"/>
      <c r="M15" s="4"/>
      <c r="N15" s="4"/>
      <c r="O15" s="4"/>
    </row>
    <row r="16" spans="1:17" ht="15" customHeight="1" x14ac:dyDescent="0.2">
      <c r="A16" s="130" t="s">
        <v>22</v>
      </c>
      <c r="B16" s="38">
        <v>-8</v>
      </c>
      <c r="C16" s="39">
        <v>-15</v>
      </c>
      <c r="D16" s="39">
        <v>-22</v>
      </c>
      <c r="E16" s="39">
        <v>-30</v>
      </c>
      <c r="F16" s="59"/>
      <c r="G16" s="6"/>
      <c r="H16" s="6"/>
      <c r="I16" s="6"/>
      <c r="J16" s="107"/>
      <c r="K16" s="108"/>
      <c r="L16" s="108"/>
      <c r="M16" s="4"/>
      <c r="N16" s="4"/>
      <c r="O16" s="4"/>
    </row>
    <row r="17" spans="1:16" ht="15" customHeight="1" x14ac:dyDescent="0.2">
      <c r="A17" s="130" t="s">
        <v>23</v>
      </c>
      <c r="B17" s="14">
        <f>B15+B16</f>
        <v>-90.921999999999997</v>
      </c>
      <c r="C17" s="14">
        <f>C15+C16</f>
        <v>-46.769214285714298</v>
      </c>
      <c r="D17" s="14">
        <f>D15+D16</f>
        <v>28</v>
      </c>
      <c r="E17" s="14">
        <f>E15+E16</f>
        <v>58</v>
      </c>
      <c r="F17" s="44"/>
      <c r="G17" s="8"/>
      <c r="H17" s="8"/>
      <c r="I17" s="8"/>
      <c r="J17" s="108"/>
      <c r="K17" s="108"/>
      <c r="L17" s="108"/>
      <c r="M17" s="4"/>
      <c r="N17" s="4"/>
      <c r="O17" s="4"/>
    </row>
    <row r="18" spans="1:16" ht="15" customHeight="1" x14ac:dyDescent="0.2">
      <c r="A18" s="130" t="s">
        <v>24</v>
      </c>
      <c r="B18" s="15">
        <f>-25%*B17</f>
        <v>22.730499999999999</v>
      </c>
      <c r="C18" s="15">
        <f>-25%*C17</f>
        <v>11.692303571428575</v>
      </c>
      <c r="D18" s="15">
        <f>-25%*D17</f>
        <v>-7</v>
      </c>
      <c r="E18" s="15">
        <f>-25%*E17</f>
        <v>-14.5</v>
      </c>
      <c r="F18" s="44"/>
      <c r="G18" s="6"/>
      <c r="H18" s="6"/>
      <c r="I18" s="6"/>
      <c r="J18" s="136"/>
      <c r="K18" s="136"/>
      <c r="L18" s="136"/>
      <c r="M18" s="4"/>
      <c r="N18" s="4"/>
      <c r="O18" s="4"/>
    </row>
    <row r="19" spans="1:16" ht="15" customHeight="1" x14ac:dyDescent="0.2">
      <c r="A19" s="127" t="s">
        <v>25</v>
      </c>
      <c r="B19" s="14">
        <f>B17+B18</f>
        <v>-68.191499999999991</v>
      </c>
      <c r="C19" s="14">
        <f>C17+C18</f>
        <v>-35.076910714285724</v>
      </c>
      <c r="D19" s="14">
        <f>D17+D18</f>
        <v>21</v>
      </c>
      <c r="E19" s="44">
        <f>E17+E18</f>
        <v>43.5</v>
      </c>
      <c r="F19" s="44"/>
      <c r="G19" s="8"/>
      <c r="H19" s="8"/>
      <c r="I19" s="8"/>
      <c r="J19" s="108"/>
      <c r="K19" s="108"/>
      <c r="L19" s="108"/>
      <c r="M19" s="4"/>
      <c r="N19" s="4"/>
      <c r="O19" s="4"/>
    </row>
    <row r="20" spans="1:16" ht="15" customHeight="1" x14ac:dyDescent="0.2">
      <c r="B20" s="14"/>
      <c r="C20" s="14"/>
      <c r="D20" s="14"/>
      <c r="E20" s="44"/>
      <c r="F20" s="44"/>
      <c r="G20" s="8"/>
      <c r="H20" s="8"/>
      <c r="I20" s="8"/>
      <c r="K20" s="29" t="s">
        <v>7</v>
      </c>
    </row>
    <row r="21" spans="1:16" ht="15" customHeight="1" x14ac:dyDescent="0.2">
      <c r="A21" s="131" t="s">
        <v>79</v>
      </c>
      <c r="B21" s="14"/>
      <c r="C21" s="14"/>
      <c r="D21" s="14"/>
      <c r="E21" s="44"/>
      <c r="F21" s="44"/>
      <c r="G21" s="8"/>
      <c r="H21" s="8"/>
      <c r="I21" s="8"/>
      <c r="J21" s="106">
        <v>2007</v>
      </c>
      <c r="L21" s="106">
        <v>2008</v>
      </c>
    </row>
    <row r="22" spans="1:16" ht="15" customHeight="1" x14ac:dyDescent="0.2">
      <c r="A22" s="131" t="s">
        <v>26</v>
      </c>
      <c r="B22" s="16">
        <v>775</v>
      </c>
      <c r="C22" s="16">
        <f>C7+C53-B53</f>
        <v>1051.7339999999999</v>
      </c>
      <c r="D22" s="16">
        <f>D7+D53-C53</f>
        <v>1656.396</v>
      </c>
      <c r="E22" s="45">
        <f>E7+E53-D53</f>
        <v>2179</v>
      </c>
      <c r="F22" s="45"/>
      <c r="G22" s="45"/>
      <c r="H22" s="45"/>
      <c r="I22" s="45"/>
      <c r="J22" s="98"/>
      <c r="L22" s="133"/>
    </row>
    <row r="23" spans="1:16" ht="15" customHeight="1" x14ac:dyDescent="0.2">
      <c r="A23" s="131" t="s">
        <v>27</v>
      </c>
      <c r="B23" s="16">
        <v>60</v>
      </c>
      <c r="C23" s="16">
        <v>90</v>
      </c>
      <c r="D23" s="16">
        <v>90</v>
      </c>
      <c r="E23" s="45">
        <v>100</v>
      </c>
      <c r="F23" s="45"/>
      <c r="G23" s="45"/>
      <c r="H23" s="45"/>
      <c r="I23" s="45"/>
      <c r="J23" s="98"/>
    </row>
    <row r="24" spans="1:16" ht="15" customHeight="1" x14ac:dyDescent="0.2">
      <c r="A24" s="131" t="s">
        <v>28</v>
      </c>
      <c r="B24" s="16">
        <v>1</v>
      </c>
      <c r="C24" s="16">
        <f>C55-B55+C14</f>
        <v>116.961</v>
      </c>
      <c r="D24" s="16">
        <f>D55-C55+D14</f>
        <v>9.4329999999999927</v>
      </c>
      <c r="E24" s="16">
        <f>E55-D55+E14</f>
        <v>8.4350000000000023</v>
      </c>
      <c r="F24" s="45"/>
      <c r="G24" s="8"/>
      <c r="H24" s="4"/>
      <c r="I24" s="4"/>
    </row>
    <row r="25" spans="1:16" ht="15" customHeight="1" x14ac:dyDescent="0.2">
      <c r="B25" s="16"/>
      <c r="C25" s="16"/>
      <c r="D25" s="16"/>
      <c r="E25" s="16"/>
      <c r="K25" s="12"/>
      <c r="L25" s="12"/>
      <c r="M25" s="12"/>
      <c r="N25" s="12"/>
      <c r="O25" s="12"/>
      <c r="P25" s="12"/>
    </row>
    <row r="26" spans="1:16" ht="15" customHeight="1" thickBot="1" x14ac:dyDescent="0.25">
      <c r="A26" s="128" t="s">
        <v>29</v>
      </c>
      <c r="B26" s="88"/>
      <c r="C26" s="88"/>
      <c r="D26" s="88"/>
      <c r="E26" s="88"/>
      <c r="F26" s="121" t="s">
        <v>2</v>
      </c>
      <c r="G26" s="33"/>
      <c r="H26" s="43" t="s">
        <v>78</v>
      </c>
      <c r="I26" s="33"/>
      <c r="K26" s="86"/>
      <c r="L26" s="61"/>
      <c r="M26" s="61"/>
      <c r="N26" s="61"/>
      <c r="O26" s="61"/>
      <c r="P26" s="61"/>
    </row>
    <row r="27" spans="1:16" ht="15" customHeight="1" x14ac:dyDescent="0.2">
      <c r="A27" s="122" t="s">
        <v>30</v>
      </c>
      <c r="B27" s="89">
        <v>1.7</v>
      </c>
      <c r="C27" s="89"/>
      <c r="D27" s="89"/>
      <c r="E27" s="89"/>
      <c r="F27" s="94"/>
      <c r="G27" s="132">
        <f>G6/E6-1</f>
        <v>0.24318801089918263</v>
      </c>
      <c r="H27" s="99">
        <v>0.25</v>
      </c>
      <c r="I27" s="99">
        <f>H27</f>
        <v>0.25</v>
      </c>
      <c r="P27" s="12"/>
    </row>
    <row r="28" spans="1:16" ht="15" customHeight="1" x14ac:dyDescent="0.2">
      <c r="A28" s="129" t="s">
        <v>31</v>
      </c>
      <c r="B28" s="90"/>
      <c r="C28" s="90"/>
      <c r="D28" s="90"/>
      <c r="E28" s="90"/>
      <c r="F28" s="21"/>
      <c r="G28" s="40">
        <v>0.7</v>
      </c>
      <c r="H28" s="115">
        <f>G28</f>
        <v>0.7</v>
      </c>
      <c r="I28" s="115">
        <f>H28</f>
        <v>0.7</v>
      </c>
      <c r="P28" s="12"/>
    </row>
    <row r="29" spans="1:16" ht="15" customHeight="1" x14ac:dyDescent="0.2">
      <c r="A29" s="129" t="s">
        <v>80</v>
      </c>
      <c r="B29" s="90"/>
      <c r="C29" s="90"/>
      <c r="D29" s="90"/>
      <c r="E29" s="90"/>
      <c r="F29" s="21"/>
      <c r="G29" s="40">
        <v>7.0000000000000007E-2</v>
      </c>
      <c r="H29" s="115">
        <f>G29</f>
        <v>7.0000000000000007E-2</v>
      </c>
      <c r="I29" s="115">
        <f>H29</f>
        <v>7.0000000000000007E-2</v>
      </c>
      <c r="P29" s="12"/>
    </row>
    <row r="30" spans="1:16" ht="15" customHeight="1" x14ac:dyDescent="0.2">
      <c r="A30" s="122" t="s">
        <v>32</v>
      </c>
      <c r="B30" s="90"/>
      <c r="C30" s="90"/>
      <c r="D30" s="90"/>
      <c r="E30" s="90"/>
      <c r="F30" s="35"/>
      <c r="G30" s="90"/>
      <c r="H30" s="90"/>
      <c r="I30" s="90"/>
      <c r="P30" s="12"/>
    </row>
    <row r="31" spans="1:16" ht="15" customHeight="1" x14ac:dyDescent="0.2">
      <c r="A31" s="129" t="s">
        <v>33</v>
      </c>
      <c r="B31" s="144">
        <v>0.46</v>
      </c>
      <c r="C31" s="89"/>
      <c r="D31" s="89"/>
      <c r="E31" s="89"/>
      <c r="F31" s="94"/>
      <c r="G31" s="101" t="s">
        <v>4</v>
      </c>
      <c r="H31" s="101" t="s">
        <v>4</v>
      </c>
      <c r="I31" s="101" t="s">
        <v>4</v>
      </c>
    </row>
    <row r="32" spans="1:16" ht="15" customHeight="1" x14ac:dyDescent="0.2">
      <c r="A32" s="129" t="s">
        <v>87</v>
      </c>
      <c r="B32" s="144">
        <v>0.2</v>
      </c>
      <c r="C32" s="89"/>
      <c r="D32" s="89"/>
      <c r="E32" s="89"/>
      <c r="F32" s="94"/>
      <c r="G32" s="101" t="s">
        <v>4</v>
      </c>
      <c r="H32" s="101" t="s">
        <v>4</v>
      </c>
      <c r="I32" s="101" t="s">
        <v>4</v>
      </c>
    </row>
    <row r="33" spans="1:15" ht="15" customHeight="1" x14ac:dyDescent="0.2">
      <c r="A33" s="129" t="s">
        <v>34</v>
      </c>
      <c r="B33" s="144">
        <v>0.33820190400814476</v>
      </c>
      <c r="C33" s="89"/>
      <c r="D33" s="89"/>
      <c r="E33" s="89"/>
      <c r="F33" s="94"/>
      <c r="G33" s="101"/>
      <c r="H33" s="101"/>
      <c r="I33" s="101"/>
    </row>
    <row r="34" spans="1:15" ht="15" customHeight="1" x14ac:dyDescent="0.2">
      <c r="A34" s="122" t="s">
        <v>35</v>
      </c>
      <c r="B34" s="89"/>
      <c r="C34" s="89"/>
      <c r="D34" s="89"/>
      <c r="E34" s="90"/>
      <c r="F34" s="21"/>
      <c r="G34" s="110">
        <v>0.19</v>
      </c>
      <c r="H34" s="49">
        <f>G34</f>
        <v>0.19</v>
      </c>
      <c r="I34" s="49">
        <f>H34</f>
        <v>0.19</v>
      </c>
      <c r="J34" s="22"/>
      <c r="K34" s="22"/>
      <c r="L34" s="22"/>
    </row>
    <row r="35" spans="1:15" ht="15" customHeight="1" x14ac:dyDescent="0.2">
      <c r="A35" s="122" t="s">
        <v>36</v>
      </c>
      <c r="B35" s="89"/>
      <c r="C35" s="89"/>
      <c r="D35" s="89"/>
      <c r="E35" s="90"/>
      <c r="F35" s="21"/>
      <c r="G35" s="100"/>
      <c r="H35" s="100"/>
      <c r="I35" s="100"/>
      <c r="J35" s="22"/>
      <c r="K35" s="22"/>
      <c r="L35" s="22"/>
    </row>
    <row r="36" spans="1:15" ht="15" customHeight="1" x14ac:dyDescent="0.2">
      <c r="A36" s="122" t="s">
        <v>38</v>
      </c>
      <c r="B36" s="90"/>
      <c r="C36" s="90"/>
      <c r="D36" s="118"/>
      <c r="E36" s="118"/>
      <c r="F36" s="21"/>
      <c r="G36" s="119"/>
      <c r="H36" s="118"/>
      <c r="I36" s="118"/>
      <c r="J36" s="25"/>
      <c r="K36" s="25"/>
      <c r="L36" s="25"/>
    </row>
    <row r="37" spans="1:15" ht="15" customHeight="1" x14ac:dyDescent="0.2">
      <c r="A37" s="122" t="s">
        <v>39</v>
      </c>
      <c r="B37" s="89"/>
      <c r="C37" s="89"/>
      <c r="D37" s="89"/>
      <c r="E37" s="89"/>
      <c r="F37" s="21"/>
      <c r="G37" s="102"/>
      <c r="H37" s="89"/>
      <c r="I37" s="89"/>
    </row>
    <row r="38" spans="1:15" ht="15" customHeight="1" x14ac:dyDescent="0.2">
      <c r="A38" s="122" t="s">
        <v>40</v>
      </c>
      <c r="B38" s="91"/>
      <c r="C38" s="91"/>
      <c r="D38" s="92"/>
      <c r="E38" s="92"/>
      <c r="F38" s="11"/>
      <c r="G38" s="103"/>
      <c r="H38" s="92"/>
      <c r="I38" s="92"/>
    </row>
    <row r="39" spans="1:15" ht="15" customHeight="1" x14ac:dyDescent="0.2">
      <c r="A39" s="122" t="s">
        <v>41</v>
      </c>
      <c r="B39" s="125"/>
      <c r="C39" s="125"/>
      <c r="D39" s="125"/>
      <c r="E39" s="125"/>
      <c r="F39" s="11"/>
      <c r="G39" s="40">
        <v>0.06</v>
      </c>
      <c r="H39" s="49">
        <f>G39</f>
        <v>0.06</v>
      </c>
      <c r="I39" s="49">
        <f>H39</f>
        <v>0.06</v>
      </c>
    </row>
    <row r="40" spans="1:15" ht="15" customHeight="1" x14ac:dyDescent="0.2">
      <c r="B40" s="11"/>
      <c r="C40" s="11"/>
      <c r="D40" s="11"/>
      <c r="E40" s="11"/>
      <c r="F40" s="11"/>
      <c r="G40" s="49"/>
      <c r="H40" s="34"/>
      <c r="I40" s="34"/>
    </row>
    <row r="41" spans="1:15" ht="15" customHeight="1" thickBot="1" x14ac:dyDescent="0.25">
      <c r="A41" s="126" t="s">
        <v>42</v>
      </c>
      <c r="B41" s="11"/>
      <c r="C41" s="11"/>
      <c r="D41" s="11"/>
      <c r="E41" s="11"/>
      <c r="F41" s="11"/>
      <c r="G41" s="49"/>
      <c r="H41" s="34"/>
      <c r="I41" s="34"/>
    </row>
    <row r="42" spans="1:15" ht="15" customHeight="1" x14ac:dyDescent="0.2">
      <c r="A42" s="130" t="s">
        <v>53</v>
      </c>
      <c r="B42" s="11"/>
      <c r="C42" s="11"/>
      <c r="D42" s="11"/>
      <c r="E42" s="54"/>
      <c r="F42" s="54"/>
      <c r="G42" s="49"/>
      <c r="H42" s="55"/>
      <c r="I42" s="34"/>
    </row>
    <row r="43" spans="1:15" ht="15" customHeight="1" x14ac:dyDescent="0.2">
      <c r="A43" s="130" t="s">
        <v>83</v>
      </c>
      <c r="B43" s="11"/>
      <c r="C43" s="50"/>
      <c r="D43" s="37"/>
      <c r="G43" s="54"/>
      <c r="H43" s="55"/>
      <c r="I43" s="34"/>
    </row>
    <row r="44" spans="1:15" ht="15" customHeight="1" x14ac:dyDescent="0.2">
      <c r="A44" s="9"/>
      <c r="B44" s="11"/>
      <c r="C44" s="11"/>
      <c r="D44" s="11"/>
      <c r="G44" s="54"/>
      <c r="H44" s="55"/>
      <c r="I44" s="34"/>
    </row>
    <row r="45" spans="1:15" ht="18" customHeight="1" x14ac:dyDescent="0.25">
      <c r="B45" s="11"/>
      <c r="D45" s="2" t="s">
        <v>86</v>
      </c>
      <c r="H45" s="85" t="str">
        <f>H1</f>
        <v>(TO DO)</v>
      </c>
    </row>
    <row r="46" spans="1:15" ht="18" customHeight="1" x14ac:dyDescent="0.25">
      <c r="B46" s="11"/>
      <c r="D46" s="2"/>
      <c r="H46" s="85"/>
      <c r="I46" s="131"/>
    </row>
    <row r="47" spans="1:15" ht="15" customHeight="1" x14ac:dyDescent="0.25">
      <c r="B47" s="11"/>
      <c r="C47" s="11"/>
      <c r="D47" s="2"/>
      <c r="H47" s="85"/>
    </row>
    <row r="48" spans="1:15" ht="15" customHeight="1" x14ac:dyDescent="0.2">
      <c r="B48" s="17"/>
      <c r="F48" s="114"/>
      <c r="G48" s="53"/>
      <c r="H48" s="87" t="str">
        <f>H4</f>
        <v>Forecast</v>
      </c>
      <c r="I48" s="51"/>
      <c r="J48" s="59"/>
      <c r="K48" s="59"/>
      <c r="L48" s="59"/>
      <c r="M48" s="59"/>
      <c r="N48" s="59"/>
      <c r="O48" s="59"/>
    </row>
    <row r="49" spans="1:15" ht="15" customHeight="1" thickBot="1" x14ac:dyDescent="0.25">
      <c r="A49" s="126" t="s">
        <v>43</v>
      </c>
      <c r="B49" s="113">
        <f>B5</f>
        <v>2004</v>
      </c>
      <c r="C49" s="113">
        <f>C5</f>
        <v>2005</v>
      </c>
      <c r="D49" s="113">
        <f>D5</f>
        <v>2006</v>
      </c>
      <c r="E49" s="113">
        <f>E5</f>
        <v>2007</v>
      </c>
      <c r="F49" s="64" t="s">
        <v>6</v>
      </c>
      <c r="G49" s="31">
        <f>E49+1</f>
        <v>2008</v>
      </c>
      <c r="H49" s="3">
        <f>G49+1</f>
        <v>2009</v>
      </c>
      <c r="I49" s="3">
        <f>H49+1</f>
        <v>2010</v>
      </c>
      <c r="J49" s="59"/>
      <c r="K49" s="77"/>
      <c r="L49" s="59"/>
      <c r="M49" s="59"/>
      <c r="N49" s="59"/>
      <c r="O49" s="59"/>
    </row>
    <row r="50" spans="1:15" ht="15" customHeight="1" x14ac:dyDescent="0.2">
      <c r="A50" s="130" t="s">
        <v>44</v>
      </c>
      <c r="B50" s="10">
        <v>1</v>
      </c>
      <c r="C50" s="10">
        <v>8</v>
      </c>
      <c r="D50" s="1">
        <v>6</v>
      </c>
      <c r="E50" s="10">
        <v>6</v>
      </c>
      <c r="F50" s="68"/>
      <c r="G50" s="74">
        <v>0</v>
      </c>
      <c r="H50" s="72">
        <v>0</v>
      </c>
      <c r="I50" s="72">
        <v>0</v>
      </c>
      <c r="J50" s="59"/>
      <c r="K50" s="78"/>
      <c r="L50" s="59"/>
      <c r="M50" s="59"/>
      <c r="N50" s="59"/>
      <c r="O50" s="59"/>
    </row>
    <row r="51" spans="1:15" ht="15" customHeight="1" x14ac:dyDescent="0.2">
      <c r="A51" s="130" t="s">
        <v>45</v>
      </c>
      <c r="B51" s="10">
        <v>187.977</v>
      </c>
      <c r="C51" s="10">
        <v>305</v>
      </c>
      <c r="D51" s="1">
        <v>473</v>
      </c>
      <c r="E51" s="10">
        <v>649</v>
      </c>
      <c r="F51" s="95"/>
      <c r="G51" s="32"/>
      <c r="H51" s="8"/>
      <c r="I51" s="8"/>
      <c r="J51" s="123"/>
      <c r="K51" s="79" t="s">
        <v>37</v>
      </c>
      <c r="M51" s="10"/>
      <c r="N51" s="10"/>
      <c r="O51" s="10"/>
    </row>
    <row r="52" spans="1:15" ht="15" customHeight="1" x14ac:dyDescent="0.2">
      <c r="A52" s="130" t="s">
        <v>46</v>
      </c>
      <c r="B52" s="10">
        <v>42</v>
      </c>
      <c r="C52" s="10">
        <v>56</v>
      </c>
      <c r="D52" s="10">
        <v>38</v>
      </c>
      <c r="E52" s="10">
        <v>18</v>
      </c>
      <c r="F52" s="68"/>
      <c r="G52" s="57">
        <v>0</v>
      </c>
      <c r="H52" s="67">
        <v>0</v>
      </c>
      <c r="I52" s="67">
        <v>0</v>
      </c>
      <c r="J52" s="59"/>
      <c r="K52" s="59"/>
      <c r="L52" s="59"/>
      <c r="M52" s="10"/>
      <c r="N52" s="10"/>
      <c r="O52" s="10"/>
    </row>
    <row r="53" spans="1:15" ht="15" customHeight="1" x14ac:dyDescent="0.2">
      <c r="A53" s="130" t="s">
        <v>47</v>
      </c>
      <c r="B53" s="23">
        <v>191.87</v>
      </c>
      <c r="C53" s="23">
        <v>208.60400000000001</v>
      </c>
      <c r="D53" s="24">
        <v>325</v>
      </c>
      <c r="E53" s="23">
        <v>452</v>
      </c>
      <c r="F53" s="96"/>
      <c r="G53" s="46"/>
      <c r="H53" s="6"/>
      <c r="I53" s="6"/>
      <c r="J53" s="124"/>
      <c r="K53" s="79" t="s">
        <v>37</v>
      </c>
      <c r="M53" s="10"/>
      <c r="N53" s="10"/>
      <c r="O53" s="10"/>
    </row>
    <row r="54" spans="1:15" ht="15" customHeight="1" x14ac:dyDescent="0.2">
      <c r="A54" s="127" t="s">
        <v>48</v>
      </c>
      <c r="B54" s="4">
        <f>B50+B51+B52+B53</f>
        <v>422.84699999999998</v>
      </c>
      <c r="C54" s="4">
        <f>C50+C51+C52+C53</f>
        <v>577.60400000000004</v>
      </c>
      <c r="D54" s="4">
        <f>D50+D51+D52+D53</f>
        <v>842</v>
      </c>
      <c r="E54" s="4">
        <f>E50+E51+E52+E53</f>
        <v>1125</v>
      </c>
      <c r="F54" s="68"/>
      <c r="G54" s="48"/>
      <c r="H54" s="8"/>
      <c r="I54" s="8"/>
      <c r="M54" s="10"/>
      <c r="N54" s="10"/>
      <c r="O54" s="10"/>
    </row>
    <row r="55" spans="1:15" ht="15" customHeight="1" x14ac:dyDescent="0.2">
      <c r="A55" s="127" t="s">
        <v>88</v>
      </c>
      <c r="B55" s="19">
        <v>60.171000000000006</v>
      </c>
      <c r="C55" s="19">
        <v>144.13200000000001</v>
      </c>
      <c r="D55" s="19">
        <v>122.565</v>
      </c>
      <c r="E55" s="19">
        <v>100</v>
      </c>
      <c r="F55" s="69"/>
      <c r="G55" s="47">
        <v>100</v>
      </c>
      <c r="H55" s="56">
        <v>100</v>
      </c>
      <c r="I55" s="56">
        <v>100</v>
      </c>
      <c r="M55" s="10"/>
      <c r="N55" s="10"/>
      <c r="O55" s="10"/>
    </row>
    <row r="56" spans="1:15" ht="15" customHeight="1" x14ac:dyDescent="0.2">
      <c r="A56" s="127" t="s">
        <v>49</v>
      </c>
      <c r="B56" s="20">
        <f>B55+B54</f>
        <v>483.01799999999997</v>
      </c>
      <c r="C56" s="20">
        <f>C55+C54</f>
        <v>721.7360000000001</v>
      </c>
      <c r="D56" s="20">
        <f>D55+D54</f>
        <v>964.56500000000005</v>
      </c>
      <c r="E56" s="20">
        <f>E55+E54</f>
        <v>1225</v>
      </c>
      <c r="F56" s="70"/>
      <c r="G56" s="32"/>
      <c r="H56" s="8"/>
      <c r="I56" s="8"/>
      <c r="M56" s="10"/>
      <c r="N56" s="10"/>
      <c r="O56" s="10"/>
    </row>
    <row r="57" spans="1:15" ht="15" customHeight="1" x14ac:dyDescent="0.2">
      <c r="A57" s="127"/>
      <c r="B57" s="20"/>
      <c r="C57" s="20"/>
      <c r="E57" s="5"/>
      <c r="F57" s="66"/>
      <c r="G57" s="8"/>
      <c r="H57" s="8"/>
      <c r="I57" s="8"/>
      <c r="M57" s="10"/>
      <c r="N57" s="10"/>
      <c r="O57" s="10"/>
    </row>
    <row r="58" spans="1:15" ht="15" customHeight="1" x14ac:dyDescent="0.2">
      <c r="A58" s="130" t="s">
        <v>50</v>
      </c>
      <c r="B58" s="10">
        <v>131</v>
      </c>
      <c r="C58" s="10">
        <v>210</v>
      </c>
      <c r="D58" s="1">
        <v>390</v>
      </c>
      <c r="E58" s="10">
        <v>400</v>
      </c>
      <c r="F58" s="97"/>
      <c r="G58" s="8"/>
      <c r="H58" s="8"/>
      <c r="I58" s="8"/>
      <c r="J58" s="124"/>
      <c r="K58" s="79" t="s">
        <v>37</v>
      </c>
      <c r="M58" s="10"/>
      <c r="N58" s="10"/>
      <c r="O58" s="10"/>
    </row>
    <row r="59" spans="1:15" ht="15" customHeight="1" x14ac:dyDescent="0.2">
      <c r="A59" s="130" t="s">
        <v>81</v>
      </c>
      <c r="B59" s="10"/>
      <c r="C59" s="10"/>
      <c r="E59" s="10">
        <v>162</v>
      </c>
      <c r="F59" s="97"/>
      <c r="G59" s="8"/>
      <c r="H59" s="8"/>
      <c r="I59" s="8"/>
      <c r="J59" s="80"/>
      <c r="K59" s="79"/>
      <c r="M59" s="10"/>
      <c r="N59" s="10"/>
      <c r="O59" s="10"/>
    </row>
    <row r="60" spans="1:15" ht="15" customHeight="1" x14ac:dyDescent="0.2">
      <c r="A60" s="130" t="s">
        <v>54</v>
      </c>
      <c r="B60" s="18">
        <v>151</v>
      </c>
      <c r="C60" s="18">
        <v>74</v>
      </c>
      <c r="D60" s="1">
        <v>35</v>
      </c>
      <c r="E60" s="10">
        <v>22</v>
      </c>
      <c r="F60" s="65"/>
      <c r="G60" s="36">
        <v>0</v>
      </c>
      <c r="H60" s="36">
        <v>0</v>
      </c>
      <c r="I60" s="36">
        <v>0</v>
      </c>
      <c r="M60" s="10"/>
      <c r="N60" s="10"/>
      <c r="O60" s="10"/>
    </row>
    <row r="61" spans="1:15" ht="15" customHeight="1" x14ac:dyDescent="0.2">
      <c r="A61" s="130" t="s">
        <v>51</v>
      </c>
      <c r="B61" s="23">
        <v>100</v>
      </c>
      <c r="C61" s="23">
        <v>122</v>
      </c>
      <c r="D61" s="24">
        <v>202</v>
      </c>
      <c r="E61" s="23">
        <v>310</v>
      </c>
      <c r="F61" s="104"/>
      <c r="G61" s="46"/>
      <c r="H61" s="30" t="s">
        <v>61</v>
      </c>
      <c r="I61" s="6"/>
      <c r="K61" s="10"/>
    </row>
    <row r="62" spans="1:15" ht="15" customHeight="1" x14ac:dyDescent="0.2">
      <c r="A62" s="127" t="s">
        <v>52</v>
      </c>
      <c r="B62" s="8">
        <f>B58+B60+B61</f>
        <v>382</v>
      </c>
      <c r="C62" s="8">
        <f>C58+C60+C61</f>
        <v>406</v>
      </c>
      <c r="D62" s="8">
        <f>D58+D60+D61</f>
        <v>627</v>
      </c>
      <c r="E62" s="8">
        <f>SUM(E58:E61)</f>
        <v>894</v>
      </c>
      <c r="F62" s="65"/>
      <c r="G62" s="32"/>
      <c r="H62" s="4"/>
      <c r="I62" s="4"/>
      <c r="K62" s="10"/>
    </row>
    <row r="63" spans="1:15" ht="15" customHeight="1" x14ac:dyDescent="0.2">
      <c r="A63" s="127" t="s">
        <v>55</v>
      </c>
      <c r="B63" s="10">
        <v>100</v>
      </c>
      <c r="C63" s="10">
        <v>200</v>
      </c>
      <c r="D63" s="1">
        <v>200</v>
      </c>
      <c r="E63" s="10">
        <v>150</v>
      </c>
      <c r="F63" s="97"/>
      <c r="G63" s="71">
        <v>120</v>
      </c>
      <c r="H63" s="72">
        <v>90</v>
      </c>
      <c r="I63" s="72">
        <v>60</v>
      </c>
      <c r="K63" s="10"/>
    </row>
    <row r="64" spans="1:15" ht="15" customHeight="1" x14ac:dyDescent="0.2">
      <c r="A64" s="141" t="s">
        <v>56</v>
      </c>
      <c r="B64" s="10">
        <v>150</v>
      </c>
      <c r="C64" s="10">
        <v>300</v>
      </c>
      <c r="D64" s="10">
        <v>300</v>
      </c>
      <c r="E64" s="10">
        <v>300</v>
      </c>
      <c r="F64" s="65"/>
      <c r="G64" s="32"/>
      <c r="H64" s="4"/>
      <c r="I64" s="4"/>
      <c r="K64" s="10"/>
    </row>
    <row r="65" spans="1:12" ht="15" customHeight="1" x14ac:dyDescent="0.2">
      <c r="A65" s="141" t="s">
        <v>57</v>
      </c>
      <c r="B65" s="10">
        <v>-80.646749999999997</v>
      </c>
      <c r="C65" s="10">
        <f>B65+B66</f>
        <v>-148.83824999999999</v>
      </c>
      <c r="D65" s="10">
        <f>C65+C66</f>
        <v>-183.91516071428572</v>
      </c>
      <c r="E65" s="10">
        <f>D65+D66</f>
        <v>-162.91516071428572</v>
      </c>
      <c r="F65" s="65"/>
      <c r="G65" s="32"/>
      <c r="H65" s="4"/>
      <c r="I65" s="4"/>
      <c r="K65" s="10"/>
    </row>
    <row r="66" spans="1:12" ht="15" customHeight="1" x14ac:dyDescent="0.2">
      <c r="A66" s="141" t="s">
        <v>58</v>
      </c>
      <c r="B66" s="10">
        <f>B19</f>
        <v>-68.191499999999991</v>
      </c>
      <c r="C66" s="10">
        <f>C19</f>
        <v>-35.076910714285724</v>
      </c>
      <c r="D66" s="10">
        <f>D19</f>
        <v>21</v>
      </c>
      <c r="E66" s="10">
        <f>E19</f>
        <v>43.5</v>
      </c>
      <c r="F66" s="65"/>
      <c r="G66" s="32"/>
      <c r="H66" s="4"/>
      <c r="I66" s="4"/>
      <c r="K66" s="10"/>
      <c r="L66" s="10"/>
    </row>
    <row r="67" spans="1:12" ht="15" customHeight="1" x14ac:dyDescent="0.2">
      <c r="A67" s="127" t="s">
        <v>59</v>
      </c>
      <c r="B67" s="19">
        <f>B64+B65+B66</f>
        <v>1.1617500000000121</v>
      </c>
      <c r="C67" s="19">
        <f>C64+C65+C66</f>
        <v>116.08483928571428</v>
      </c>
      <c r="D67" s="19">
        <f>D64+D65+D66</f>
        <v>137.08483928571428</v>
      </c>
      <c r="E67" s="19">
        <f>E64+E65+E66</f>
        <v>180.58483928571428</v>
      </c>
      <c r="F67" s="104"/>
      <c r="G67" s="46"/>
      <c r="H67" s="6"/>
      <c r="I67" s="6"/>
      <c r="K67" s="10"/>
    </row>
    <row r="68" spans="1:12" ht="15" customHeight="1" x14ac:dyDescent="0.2">
      <c r="A68" s="127" t="s">
        <v>60</v>
      </c>
      <c r="B68" s="20">
        <f>B62+B63+B67</f>
        <v>483.16174999999998</v>
      </c>
      <c r="C68" s="20">
        <f>C62+C63+C67</f>
        <v>722.08483928571422</v>
      </c>
      <c r="D68" s="20">
        <f>D62+D63+D67</f>
        <v>964.08483928571422</v>
      </c>
      <c r="E68" s="20">
        <f>E62+E63+E67</f>
        <v>1224.5848392857142</v>
      </c>
      <c r="F68" s="68"/>
      <c r="G68" s="8"/>
      <c r="H68" s="8"/>
      <c r="I68" s="8"/>
    </row>
    <row r="69" spans="1:12" ht="15" customHeight="1" x14ac:dyDescent="0.2">
      <c r="A69" s="127"/>
      <c r="B69" s="18"/>
      <c r="C69" s="18"/>
      <c r="D69" s="18"/>
      <c r="F69" s="142" t="s">
        <v>62</v>
      </c>
      <c r="G69" s="73">
        <f>G56-G68</f>
        <v>0</v>
      </c>
      <c r="H69" s="73">
        <f>H56-H68</f>
        <v>0</v>
      </c>
      <c r="I69" s="73">
        <f>I56-I68</f>
        <v>0</v>
      </c>
      <c r="J69" s="75"/>
      <c r="K69" s="76"/>
      <c r="L69" s="76"/>
    </row>
    <row r="70" spans="1:12" s="59" customFormat="1" ht="15" customHeight="1" x14ac:dyDescent="0.2">
      <c r="A70" s="143"/>
      <c r="B70" s="116"/>
      <c r="C70" s="116"/>
      <c r="D70" s="116"/>
      <c r="E70" s="116"/>
      <c r="F70" s="117"/>
      <c r="G70" s="109"/>
      <c r="H70" s="109"/>
      <c r="I70" s="109"/>
      <c r="J70" s="60"/>
    </row>
    <row r="71" spans="1:12" ht="15" customHeight="1" x14ac:dyDescent="0.2">
      <c r="A71" s="127"/>
      <c r="B71" s="18"/>
      <c r="C71" s="18"/>
      <c r="D71" s="18"/>
      <c r="E71" s="18"/>
      <c r="F71" s="62"/>
      <c r="G71" s="109"/>
      <c r="H71" s="109"/>
      <c r="I71" s="109"/>
      <c r="J71" s="75"/>
      <c r="K71" s="76"/>
      <c r="L71" s="76"/>
    </row>
    <row r="72" spans="1:12" ht="11.25" customHeight="1" x14ac:dyDescent="0.2">
      <c r="A72" s="127"/>
      <c r="B72" s="13"/>
      <c r="F72" s="63"/>
      <c r="G72" s="61"/>
      <c r="H72" s="52" t="str">
        <f>H48</f>
        <v>Forecast</v>
      </c>
      <c r="I72" s="51"/>
    </row>
    <row r="73" spans="1:12" ht="15" customHeight="1" thickBot="1" x14ac:dyDescent="0.25">
      <c r="A73" s="126" t="s">
        <v>63</v>
      </c>
      <c r="B73" s="3">
        <f>B5</f>
        <v>2004</v>
      </c>
      <c r="C73" s="3">
        <f>B73+1</f>
        <v>2005</v>
      </c>
      <c r="D73" s="3">
        <f>C73+1</f>
        <v>2006</v>
      </c>
      <c r="E73" s="3">
        <f>D73+1</f>
        <v>2007</v>
      </c>
      <c r="F73" s="64" t="s">
        <v>1</v>
      </c>
      <c r="G73" s="3">
        <f>E73+1</f>
        <v>2008</v>
      </c>
      <c r="H73" s="3">
        <f>G73+1</f>
        <v>2009</v>
      </c>
      <c r="I73" s="3">
        <f>H73+1</f>
        <v>2010</v>
      </c>
    </row>
    <row r="74" spans="1:12" ht="15" customHeight="1" x14ac:dyDescent="0.2">
      <c r="A74" s="130" t="s">
        <v>64</v>
      </c>
      <c r="B74" s="18">
        <f>B51+B52+B53-B58-B59-B60</f>
        <v>139.84699999999998</v>
      </c>
      <c r="C74" s="18">
        <f>C51+C52+C53-C58-C59-C60</f>
        <v>285.60400000000004</v>
      </c>
      <c r="D74" s="18">
        <f>D51+D52+D53-D58-D59-D60</f>
        <v>411</v>
      </c>
      <c r="E74" s="18">
        <f>E51+E52+E53-E58-E59-E60</f>
        <v>535</v>
      </c>
      <c r="F74" s="120"/>
      <c r="G74" s="18"/>
      <c r="H74" s="18"/>
      <c r="I74" s="18"/>
    </row>
    <row r="75" spans="1:12" ht="15" customHeight="1" x14ac:dyDescent="0.2">
      <c r="A75" s="130" t="s">
        <v>65</v>
      </c>
      <c r="B75" s="19">
        <f>B55</f>
        <v>60.171000000000006</v>
      </c>
      <c r="C75" s="19">
        <f>C55</f>
        <v>144.13200000000001</v>
      </c>
      <c r="D75" s="19">
        <f>D55</f>
        <v>122.565</v>
      </c>
      <c r="E75" s="19">
        <f>E55</f>
        <v>100</v>
      </c>
      <c r="F75" s="66"/>
      <c r="G75" s="19"/>
      <c r="H75" s="19"/>
      <c r="I75" s="19"/>
    </row>
    <row r="76" spans="1:12" ht="15" customHeight="1" x14ac:dyDescent="0.2">
      <c r="A76" s="130" t="s">
        <v>66</v>
      </c>
      <c r="B76" s="18">
        <f>B74+B75</f>
        <v>200.01799999999997</v>
      </c>
      <c r="C76" s="18">
        <f>C74+C75</f>
        <v>429.73600000000005</v>
      </c>
      <c r="D76" s="18">
        <f>D74+D75</f>
        <v>533.56500000000005</v>
      </c>
      <c r="E76" s="18">
        <f>E74+E75</f>
        <v>635</v>
      </c>
      <c r="F76" s="66"/>
      <c r="G76" s="18"/>
      <c r="H76" s="18"/>
      <c r="I76" s="18"/>
    </row>
    <row r="77" spans="1:12" ht="6.75" customHeight="1" x14ac:dyDescent="0.2">
      <c r="A77" s="9"/>
      <c r="F77" s="66"/>
    </row>
    <row r="78" spans="1:12" ht="15" customHeight="1" x14ac:dyDescent="0.2">
      <c r="A78" s="130" t="s">
        <v>67</v>
      </c>
      <c r="B78" s="10">
        <f>B61+B63</f>
        <v>200</v>
      </c>
      <c r="C78" s="10">
        <f>C61+C63</f>
        <v>322</v>
      </c>
      <c r="D78" s="10">
        <f>D61+D63</f>
        <v>402</v>
      </c>
      <c r="E78" s="10">
        <f>E61+E63</f>
        <v>460</v>
      </c>
      <c r="F78" s="120"/>
      <c r="G78" s="10"/>
      <c r="H78" s="10"/>
      <c r="I78" s="10"/>
      <c r="J78" s="41"/>
      <c r="K78" s="42"/>
      <c r="L78" s="42"/>
    </row>
    <row r="79" spans="1:12" ht="15" customHeight="1" x14ac:dyDescent="0.2">
      <c r="A79" s="130" t="s">
        <v>68</v>
      </c>
      <c r="B79" s="6">
        <f>B67</f>
        <v>1.1617500000000121</v>
      </c>
      <c r="C79" s="6">
        <f>C67</f>
        <v>116.08483928571428</v>
      </c>
      <c r="D79" s="6">
        <f>D67</f>
        <v>137.08483928571428</v>
      </c>
      <c r="E79" s="6">
        <f>E67</f>
        <v>180.58483928571428</v>
      </c>
      <c r="F79" s="120"/>
      <c r="G79" s="6"/>
      <c r="H79" s="6"/>
      <c r="I79" s="6"/>
    </row>
    <row r="80" spans="1:12" ht="15" customHeight="1" x14ac:dyDescent="0.2">
      <c r="A80" s="130" t="s">
        <v>69</v>
      </c>
      <c r="B80" s="18">
        <f>B78+B79</f>
        <v>201.16175000000001</v>
      </c>
      <c r="C80" s="18">
        <f>C78+C79</f>
        <v>438.08483928571428</v>
      </c>
      <c r="D80" s="18">
        <f>D78+D79</f>
        <v>539.08483928571422</v>
      </c>
      <c r="E80" s="18">
        <f>E78+E79</f>
        <v>640.58483928571422</v>
      </c>
      <c r="F80" s="66"/>
      <c r="G80" s="18"/>
      <c r="H80" s="18"/>
      <c r="I80" s="18"/>
    </row>
    <row r="81" spans="1:12" ht="15" customHeight="1" x14ac:dyDescent="0.2">
      <c r="A81" s="131" t="s">
        <v>70</v>
      </c>
      <c r="B81" s="4">
        <f>B80-B76</f>
        <v>1.1437500000000398</v>
      </c>
      <c r="C81" s="4">
        <f>C80-C76</f>
        <v>8.3488392857142344</v>
      </c>
      <c r="D81" s="4">
        <f>D80-D76</f>
        <v>5.5198392857141698</v>
      </c>
      <c r="E81" s="4">
        <f>E80-E76</f>
        <v>5.5848392857142244</v>
      </c>
      <c r="F81" s="66"/>
      <c r="G81" s="4"/>
      <c r="H81" s="4"/>
      <c r="I81" s="4"/>
      <c r="J81" s="75"/>
      <c r="K81" s="76"/>
      <c r="L81" s="76"/>
    </row>
    <row r="82" spans="1:12" ht="15" customHeight="1" x14ac:dyDescent="0.2">
      <c r="A82" s="9"/>
      <c r="B82" s="4"/>
      <c r="C82" s="4"/>
      <c r="D82" s="4"/>
      <c r="E82" s="4"/>
      <c r="F82" s="66"/>
      <c r="G82" s="4"/>
      <c r="H82" s="4"/>
      <c r="I82" s="4"/>
      <c r="J82" s="75"/>
      <c r="K82" s="76"/>
      <c r="L82" s="76"/>
    </row>
    <row r="83" spans="1:12" ht="15" customHeight="1" thickBot="1" x14ac:dyDescent="0.25">
      <c r="A83" s="126" t="s">
        <v>82</v>
      </c>
    </row>
    <row r="84" spans="1:12" ht="15" customHeight="1" x14ac:dyDescent="0.2">
      <c r="A84" s="130" t="s">
        <v>64</v>
      </c>
      <c r="B84" s="4">
        <f>B74</f>
        <v>139.84699999999998</v>
      </c>
      <c r="C84" s="4">
        <f>C74</f>
        <v>285.60400000000004</v>
      </c>
      <c r="D84" s="4">
        <f>D74</f>
        <v>411</v>
      </c>
      <c r="E84" s="4">
        <f>E74</f>
        <v>535</v>
      </c>
      <c r="F84" s="66"/>
      <c r="G84" s="4"/>
      <c r="H84" s="4"/>
      <c r="I84" s="4"/>
    </row>
    <row r="85" spans="1:12" ht="15" customHeight="1" x14ac:dyDescent="0.2">
      <c r="A85" s="130" t="s">
        <v>71</v>
      </c>
      <c r="B85" s="6">
        <f>B67+B63-B55</f>
        <v>40.990750000000006</v>
      </c>
      <c r="C85" s="6">
        <f>C67+C63-C55</f>
        <v>171.95283928571428</v>
      </c>
      <c r="D85" s="6">
        <f>D67+D63-D55</f>
        <v>214.51983928571428</v>
      </c>
      <c r="E85" s="6">
        <f>E67+E63-E55</f>
        <v>230.58483928571428</v>
      </c>
      <c r="F85" s="66"/>
      <c r="G85" s="6"/>
      <c r="H85" s="6"/>
      <c r="I85" s="6"/>
    </row>
    <row r="86" spans="1:12" ht="15" customHeight="1" x14ac:dyDescent="0.2">
      <c r="A86" s="127" t="s">
        <v>72</v>
      </c>
      <c r="B86" s="4">
        <f>B85-B84</f>
        <v>-98.856249999999974</v>
      </c>
      <c r="C86" s="4">
        <f>C85-C84</f>
        <v>-113.65116071428577</v>
      </c>
      <c r="D86" s="4">
        <f>D85-D84</f>
        <v>-196.48016071428572</v>
      </c>
      <c r="E86" s="4">
        <f>E85-E84</f>
        <v>-304.41516071428572</v>
      </c>
      <c r="F86" s="4"/>
      <c r="G86" s="111"/>
      <c r="H86" s="111"/>
      <c r="I86" s="111"/>
      <c r="J86" s="75"/>
      <c r="K86" s="76"/>
      <c r="L86" s="76"/>
    </row>
    <row r="87" spans="1:12" ht="15" customHeight="1" x14ac:dyDescent="0.2">
      <c r="A87" s="127"/>
      <c r="B87" s="4"/>
      <c r="C87" s="4"/>
      <c r="D87" s="4"/>
      <c r="E87" s="4"/>
      <c r="F87" s="4"/>
      <c r="G87" s="111"/>
      <c r="H87" s="111"/>
      <c r="I87" s="111"/>
      <c r="J87" s="75"/>
      <c r="K87" s="76"/>
      <c r="L87" s="76"/>
    </row>
    <row r="88" spans="1:12" ht="15" customHeight="1" thickBot="1" x14ac:dyDescent="0.25">
      <c r="A88" s="126" t="s">
        <v>73</v>
      </c>
    </row>
    <row r="89" spans="1:12" ht="15" customHeight="1" x14ac:dyDescent="0.2">
      <c r="A89" s="122" t="s">
        <v>74</v>
      </c>
      <c r="B89" s="93"/>
      <c r="C89" s="93"/>
      <c r="D89" s="93"/>
      <c r="E89" s="93"/>
      <c r="F89" s="10"/>
      <c r="G89" s="41">
        <v>80</v>
      </c>
      <c r="H89" s="112">
        <f t="shared" ref="H89:I91" si="0">G89</f>
        <v>80</v>
      </c>
      <c r="I89" s="112">
        <f t="shared" si="0"/>
        <v>80</v>
      </c>
    </row>
    <row r="90" spans="1:12" ht="15" customHeight="1" x14ac:dyDescent="0.2">
      <c r="A90" s="122" t="s">
        <v>75</v>
      </c>
      <c r="B90" s="93"/>
      <c r="C90" s="93"/>
      <c r="D90" s="93"/>
      <c r="E90" s="93"/>
      <c r="F90" s="10"/>
      <c r="G90" s="41">
        <v>80</v>
      </c>
      <c r="H90" s="112">
        <f t="shared" si="0"/>
        <v>80</v>
      </c>
      <c r="I90" s="112">
        <f t="shared" si="0"/>
        <v>80</v>
      </c>
    </row>
    <row r="91" spans="1:12" ht="15" customHeight="1" x14ac:dyDescent="0.2">
      <c r="A91" s="122" t="s">
        <v>76</v>
      </c>
      <c r="B91" s="93"/>
      <c r="C91" s="93"/>
      <c r="D91" s="93"/>
      <c r="E91" s="93"/>
      <c r="F91" s="10"/>
      <c r="G91" s="41">
        <v>90</v>
      </c>
      <c r="H91" s="112">
        <f t="shared" si="0"/>
        <v>90</v>
      </c>
      <c r="I91" s="112">
        <f t="shared" si="0"/>
        <v>90</v>
      </c>
    </row>
    <row r="92" spans="1:12" ht="15" customHeight="1" x14ac:dyDescent="0.2">
      <c r="A92" s="122" t="s">
        <v>77</v>
      </c>
      <c r="B92" s="92"/>
      <c r="C92" s="92"/>
      <c r="D92" s="92"/>
      <c r="E92" s="92"/>
      <c r="F92" s="11"/>
      <c r="G92" s="22"/>
      <c r="H92" s="22"/>
      <c r="I92" s="22"/>
      <c r="J92" s="75"/>
      <c r="K92" s="76"/>
      <c r="L92" s="76"/>
    </row>
    <row r="93" spans="1:12" ht="15" customHeight="1" x14ac:dyDescent="0.2">
      <c r="A93" s="9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</sheetData>
  <pageMargins left="0.78740157480314965" right="0.35433070866141736" top="0.55118110236220474" bottom="0.55118110236220474" header="0.51181102362204722" footer="0.51181102362204722"/>
  <pageSetup paperSize="9" orientation="portrait" r:id="rId1"/>
  <headerFooter alignWithMargins="0"/>
  <rowBreaks count="1" manualBreakCount="1">
    <brk id="44" max="9" man="1"/>
  </rowBreaks>
  <colBreaks count="1" manualBreakCount="1">
    <brk id="9" max="10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 1-2 TO DO</vt:lpstr>
      <vt:lpstr>'Exh 1-2 TO DO'!Print_Area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MTrujillo-Bencomo</dc:creator>
  <cp:lastModifiedBy>Blanco, Miriam</cp:lastModifiedBy>
  <cp:lastPrinted>2012-10-26T14:56:20Z</cp:lastPrinted>
  <dcterms:created xsi:type="dcterms:W3CDTF">2007-11-08T12:25:40Z</dcterms:created>
  <dcterms:modified xsi:type="dcterms:W3CDTF">2019-04-10T13:42:11Z</dcterms:modified>
</cp:coreProperties>
</file>