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MSE551\vasp_HW1\"/>
    </mc:Choice>
  </mc:AlternateContent>
  <bookViews>
    <workbookView xWindow="0" yWindow="0" windowWidth="24000" windowHeight="9510" activeTab="1"/>
  </bookViews>
  <sheets>
    <sheet name="Problem 2" sheetId="1" r:id="rId1"/>
    <sheet name="Problem 3" sheetId="2" r:id="rId2"/>
  </sheets>
  <definedNames>
    <definedName name="_xlnm._FilterDatabase" localSheetId="0" hidden="1">'Problem 2'!$C$4:$C$16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2" l="1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20" i="1"/>
  <c r="B5" i="1"/>
  <c r="B6" i="1"/>
  <c r="B7" i="1"/>
  <c r="B8" i="1"/>
  <c r="B9" i="1"/>
  <c r="B10" i="1"/>
  <c r="B11" i="1"/>
  <c r="B12" i="1"/>
  <c r="B13" i="1"/>
  <c r="B14" i="1"/>
  <c r="B15" i="1"/>
  <c r="B16" i="1"/>
  <c r="B4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4" i="1"/>
  <c r="E5" i="1"/>
  <c r="E6" i="1"/>
  <c r="E7" i="1"/>
  <c r="E8" i="1"/>
  <c r="E9" i="1"/>
  <c r="E10" i="1"/>
  <c r="E11" i="1"/>
  <c r="E12" i="1"/>
  <c r="E13" i="1"/>
  <c r="E14" i="1"/>
  <c r="E15" i="1"/>
  <c r="E16" i="1"/>
</calcChain>
</file>

<file path=xl/sharedStrings.xml><?xml version="1.0" encoding="utf-8"?>
<sst xmlns="http://schemas.openxmlformats.org/spreadsheetml/2006/main" count="24" uniqueCount="9">
  <si>
    <t>F</t>
  </si>
  <si>
    <t>E0</t>
  </si>
  <si>
    <t>dE</t>
  </si>
  <si>
    <t>a</t>
  </si>
  <si>
    <t>FCC</t>
  </si>
  <si>
    <t>Diamond</t>
  </si>
  <si>
    <t>a^3</t>
  </si>
  <si>
    <t>M</t>
  </si>
  <si>
    <t>ENCUT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</si>
</sst>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FCC</a:t>
            </a:r>
            <a:r>
              <a:rPr lang="en-US" baseline="0"/>
              <a:t> Energy vs. Volume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2'!$D$3</c:f>
              <c:strCache>
                <c:ptCount val="1"/>
                <c:pt idx="0">
                  <c:v>E0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6958655889383225E-2"/>
                  <c:y val="-0.410374856946443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2'!$B$4:$B$16</c:f>
              <c:numCache>
                <c:formatCode>General</c:formatCode>
                <c:ptCount val="13"/>
                <c:pt idx="0">
                  <c:v>42.875</c:v>
                </c:pt>
                <c:pt idx="1">
                  <c:v>46.656000000000006</c:v>
                </c:pt>
                <c:pt idx="2">
                  <c:v>50.653000000000006</c:v>
                </c:pt>
                <c:pt idx="3">
                  <c:v>54.871999999999993</c:v>
                </c:pt>
                <c:pt idx="4">
                  <c:v>59.318999999999996</c:v>
                </c:pt>
                <c:pt idx="5">
                  <c:v>64</c:v>
                </c:pt>
                <c:pt idx="6">
                  <c:v>68.920999999999992</c:v>
                </c:pt>
                <c:pt idx="7">
                  <c:v>74.088000000000008</c:v>
                </c:pt>
                <c:pt idx="8">
                  <c:v>79.506999999999991</c:v>
                </c:pt>
                <c:pt idx="9">
                  <c:v>85.184000000000026</c:v>
                </c:pt>
                <c:pt idx="10">
                  <c:v>91.125</c:v>
                </c:pt>
                <c:pt idx="11">
                  <c:v>97.33599999999997</c:v>
                </c:pt>
                <c:pt idx="12">
                  <c:v>103.82300000000002</c:v>
                </c:pt>
              </c:numCache>
            </c:numRef>
          </c:xVal>
          <c:yVal>
            <c:numRef>
              <c:f>'Problem 2'!$D$4:$D$16</c:f>
              <c:numCache>
                <c:formatCode>General</c:formatCode>
                <c:ptCount val="13"/>
                <c:pt idx="0">
                  <c:v>-3.0281867</c:v>
                </c:pt>
                <c:pt idx="1">
                  <c:v>-3.7891007000000001</c:v>
                </c:pt>
                <c:pt idx="2">
                  <c:v>-4.3537314</c:v>
                </c:pt>
                <c:pt idx="3">
                  <c:v>-4.7694742000000003</c:v>
                </c:pt>
                <c:pt idx="4">
                  <c:v>-5.0643254000000004</c:v>
                </c:pt>
                <c:pt idx="5">
                  <c:v>-5.2786616000000004</c:v>
                </c:pt>
                <c:pt idx="6">
                  <c:v>-5.4084975000000002</c:v>
                </c:pt>
                <c:pt idx="7">
                  <c:v>-5.4753698999999996</c:v>
                </c:pt>
                <c:pt idx="8">
                  <c:v>-5.4966879000000004</c:v>
                </c:pt>
                <c:pt idx="9">
                  <c:v>-5.4780715999999998</c:v>
                </c:pt>
                <c:pt idx="10">
                  <c:v>-5.4312225999999999</c:v>
                </c:pt>
                <c:pt idx="11">
                  <c:v>-5.3560356000000002</c:v>
                </c:pt>
                <c:pt idx="12">
                  <c:v>-5.2591611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77-45AE-8799-E7C1D969F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46416"/>
        <c:axId val="357446744"/>
      </c:scatterChart>
      <c:valAx>
        <c:axId val="35744641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a^3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46744"/>
        <c:crosses val="autoZero"/>
        <c:crossBetween val="midCat"/>
      </c:valAx>
      <c:valAx>
        <c:axId val="35744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4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Diamond</a:t>
            </a:r>
            <a:r>
              <a:rPr lang="en-US" baseline="0"/>
              <a:t> Energy vs. Volume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2'!$D$3</c:f>
              <c:strCache>
                <c:ptCount val="1"/>
                <c:pt idx="0">
                  <c:v>E0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2.6958655889383225E-2"/>
                  <c:y val="-0.410374856946443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2'!$B$20:$B$35</c:f>
              <c:numCache>
                <c:formatCode>General</c:formatCode>
                <c:ptCount val="16"/>
                <c:pt idx="0">
                  <c:v>91.125</c:v>
                </c:pt>
                <c:pt idx="1">
                  <c:v>97.33599999999997</c:v>
                </c:pt>
                <c:pt idx="2">
                  <c:v>103.82300000000002</c:v>
                </c:pt>
                <c:pt idx="3">
                  <c:v>110.592</c:v>
                </c:pt>
                <c:pt idx="4">
                  <c:v>117.64900000000003</c:v>
                </c:pt>
                <c:pt idx="5">
                  <c:v>125</c:v>
                </c:pt>
                <c:pt idx="6">
                  <c:v>132.65099999999998</c:v>
                </c:pt>
                <c:pt idx="7">
                  <c:v>140.60800000000003</c:v>
                </c:pt>
                <c:pt idx="8">
                  <c:v>148.87699999999998</c:v>
                </c:pt>
                <c:pt idx="9">
                  <c:v>157.46400000000003</c:v>
                </c:pt>
                <c:pt idx="10">
                  <c:v>166.375</c:v>
                </c:pt>
                <c:pt idx="11">
                  <c:v>175.61599999999996</c:v>
                </c:pt>
                <c:pt idx="12">
                  <c:v>185.19300000000001</c:v>
                </c:pt>
                <c:pt idx="13">
                  <c:v>195.11199999999999</c:v>
                </c:pt>
                <c:pt idx="14">
                  <c:v>205.37900000000002</c:v>
                </c:pt>
                <c:pt idx="15">
                  <c:v>215.99999999999898</c:v>
                </c:pt>
              </c:numCache>
            </c:numRef>
          </c:xVal>
          <c:yVal>
            <c:numRef>
              <c:f>'Problem 2'!$D$20:$D$35</c:f>
              <c:numCache>
                <c:formatCode>General</c:formatCode>
                <c:ptCount val="16"/>
                <c:pt idx="0">
                  <c:v>-5.3579273000000001</c:v>
                </c:pt>
                <c:pt idx="1">
                  <c:v>-6.8972674999999999</c:v>
                </c:pt>
                <c:pt idx="2">
                  <c:v>-8.1653567999999996</c:v>
                </c:pt>
                <c:pt idx="3">
                  <c:v>-9.1949024000000001</c:v>
                </c:pt>
                <c:pt idx="4">
                  <c:v>-10.015858</c:v>
                </c:pt>
                <c:pt idx="5">
                  <c:v>-10.658242</c:v>
                </c:pt>
                <c:pt idx="6">
                  <c:v>-11.141985</c:v>
                </c:pt>
                <c:pt idx="7">
                  <c:v>-11.489001999999999</c:v>
                </c:pt>
                <c:pt idx="8">
                  <c:v>-11.718237999999999</c:v>
                </c:pt>
                <c:pt idx="9">
                  <c:v>-11.846639</c:v>
                </c:pt>
                <c:pt idx="10">
                  <c:v>-11.890392</c:v>
                </c:pt>
                <c:pt idx="11">
                  <c:v>-11.862925000000001</c:v>
                </c:pt>
                <c:pt idx="12">
                  <c:v>-11.77664</c:v>
                </c:pt>
                <c:pt idx="13">
                  <c:v>-11.640858</c:v>
                </c:pt>
                <c:pt idx="14">
                  <c:v>-11.465173999999999</c:v>
                </c:pt>
                <c:pt idx="15">
                  <c:v>-11.257023999999999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A7-4B1D-9BD9-32F92D263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446416"/>
        <c:axId val="357446744"/>
      </c:scatterChart>
      <c:valAx>
        <c:axId val="35744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a^3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46744"/>
        <c:crosses val="autoZero"/>
        <c:crossBetween val="midCat"/>
      </c:valAx>
      <c:valAx>
        <c:axId val="35744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4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K-Point Convergence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'Problem 3'!$B$2:$B$19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'Problem 3'!$D$2:$D$19</c:f>
              <c:numCache>
                <c:formatCode>General</c:formatCode>
                <c:ptCount val="18"/>
                <c:pt idx="0">
                  <c:v>-11.243857</c:v>
                </c:pt>
                <c:pt idx="1">
                  <c:v>-11.887778000000001</c:v>
                </c:pt>
                <c:pt idx="2">
                  <c:v>-11.820295</c:v>
                </c:pt>
                <c:pt idx="3">
                  <c:v>-11.890568</c:v>
                </c:pt>
                <c:pt idx="4">
                  <c:v>-11.880436</c:v>
                </c:pt>
                <c:pt idx="5">
                  <c:v>-11.89067</c:v>
                </c:pt>
                <c:pt idx="6">
                  <c:v>-11.889014</c:v>
                </c:pt>
                <c:pt idx="7">
                  <c:v>-11.890812</c:v>
                </c:pt>
                <c:pt idx="8">
                  <c:v>-11.890392</c:v>
                </c:pt>
                <c:pt idx="9">
                  <c:v>-11.890815</c:v>
                </c:pt>
                <c:pt idx="10">
                  <c:v>-11.890848</c:v>
                </c:pt>
                <c:pt idx="11">
                  <c:v>-11.890739</c:v>
                </c:pt>
                <c:pt idx="12">
                  <c:v>-11.890790000000001</c:v>
                </c:pt>
                <c:pt idx="13">
                  <c:v>-11.890802000000001</c:v>
                </c:pt>
                <c:pt idx="14">
                  <c:v>-11.89067</c:v>
                </c:pt>
                <c:pt idx="15">
                  <c:v>-11.890806</c:v>
                </c:pt>
                <c:pt idx="16">
                  <c:v>-11.890848</c:v>
                </c:pt>
                <c:pt idx="17">
                  <c:v>-11.890789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AC-4341-B575-0F77E3BAA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708192"/>
        <c:axId val="471712128"/>
      </c:scatterChart>
      <c:valAx>
        <c:axId val="47170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12128"/>
        <c:crosses val="autoZero"/>
        <c:crossBetween val="midCat"/>
      </c:valAx>
      <c:valAx>
        <c:axId val="47171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0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3'!$B$27:$B$42</c:f>
              <c:numCache>
                <c:formatCode>General</c:formatCode>
                <c:ptCount val="16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180</c:v>
                </c:pt>
                <c:pt idx="4">
                  <c:v>190</c:v>
                </c:pt>
                <c:pt idx="5">
                  <c:v>200</c:v>
                </c:pt>
                <c:pt idx="6">
                  <c:v>210</c:v>
                </c:pt>
                <c:pt idx="7">
                  <c:v>220</c:v>
                </c:pt>
                <c:pt idx="8">
                  <c:v>230</c:v>
                </c:pt>
                <c:pt idx="9">
                  <c:v>240</c:v>
                </c:pt>
                <c:pt idx="10">
                  <c:v>250</c:v>
                </c:pt>
                <c:pt idx="11">
                  <c:v>260</c:v>
                </c:pt>
                <c:pt idx="12">
                  <c:v>270</c:v>
                </c:pt>
                <c:pt idx="13">
                  <c:v>280</c:v>
                </c:pt>
                <c:pt idx="14">
                  <c:v>290</c:v>
                </c:pt>
                <c:pt idx="15">
                  <c:v>300</c:v>
                </c:pt>
              </c:numCache>
            </c:numRef>
          </c:xVal>
          <c:yVal>
            <c:numRef>
              <c:f>'Problem 3'!$D$27:$D$42</c:f>
              <c:numCache>
                <c:formatCode>0.00E+00</c:formatCode>
                <c:ptCount val="16"/>
                <c:pt idx="0">
                  <c:v>-11.805183</c:v>
                </c:pt>
                <c:pt idx="1">
                  <c:v>-11.817361</c:v>
                </c:pt>
                <c:pt idx="2">
                  <c:v>-11.829946</c:v>
                </c:pt>
                <c:pt idx="3">
                  <c:v>-11.842587999999999</c:v>
                </c:pt>
                <c:pt idx="4">
                  <c:v>-11.853840999999999</c:v>
                </c:pt>
                <c:pt idx="5">
                  <c:v>-11.863269000000001</c:v>
                </c:pt>
                <c:pt idx="6">
                  <c:v>-11.872323</c:v>
                </c:pt>
                <c:pt idx="7">
                  <c:v>-11.879327</c:v>
                </c:pt>
                <c:pt idx="8">
                  <c:v>-11.884744</c:v>
                </c:pt>
                <c:pt idx="9">
                  <c:v>-11.890392</c:v>
                </c:pt>
                <c:pt idx="10">
                  <c:v>-11.895349</c:v>
                </c:pt>
                <c:pt idx="11">
                  <c:v>-11.90038</c:v>
                </c:pt>
                <c:pt idx="12">
                  <c:v>-11.904717</c:v>
                </c:pt>
                <c:pt idx="13">
                  <c:v>-11.908189999999999</c:v>
                </c:pt>
                <c:pt idx="14">
                  <c:v>-11.91119</c:v>
                </c:pt>
                <c:pt idx="15">
                  <c:v>-11.913474000000001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12-43DF-A9BB-4029A9053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909640"/>
        <c:axId val="476909968"/>
      </c:scatterChart>
      <c:valAx>
        <c:axId val="476909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09968"/>
        <c:crosses val="autoZero"/>
        <c:crossBetween val="midCat"/>
      </c:valAx>
      <c:valAx>
        <c:axId val="4769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09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ENCUT Convergence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3'!$B$45:$B$68</c:f>
              <c:numCache>
                <c:formatCode>General</c:formatCode>
                <c:ptCount val="24"/>
                <c:pt idx="0">
                  <c:v>150</c:v>
                </c:pt>
                <c:pt idx="1">
                  <c:v>160</c:v>
                </c:pt>
                <c:pt idx="2">
                  <c:v>170</c:v>
                </c:pt>
                <c:pt idx="3">
                  <c:v>180</c:v>
                </c:pt>
                <c:pt idx="4">
                  <c:v>190</c:v>
                </c:pt>
                <c:pt idx="5">
                  <c:v>200</c:v>
                </c:pt>
                <c:pt idx="6">
                  <c:v>210</c:v>
                </c:pt>
                <c:pt idx="7">
                  <c:v>220</c:v>
                </c:pt>
                <c:pt idx="8">
                  <c:v>230</c:v>
                </c:pt>
                <c:pt idx="9">
                  <c:v>240</c:v>
                </c:pt>
                <c:pt idx="10">
                  <c:v>250</c:v>
                </c:pt>
                <c:pt idx="11">
                  <c:v>260</c:v>
                </c:pt>
                <c:pt idx="12">
                  <c:v>270</c:v>
                </c:pt>
                <c:pt idx="13">
                  <c:v>280</c:v>
                </c:pt>
                <c:pt idx="14">
                  <c:v>290</c:v>
                </c:pt>
                <c:pt idx="15">
                  <c:v>300</c:v>
                </c:pt>
                <c:pt idx="16">
                  <c:v>350</c:v>
                </c:pt>
                <c:pt idx="17">
                  <c:v>400</c:v>
                </c:pt>
                <c:pt idx="18">
                  <c:v>450</c:v>
                </c:pt>
                <c:pt idx="19">
                  <c:v>500</c:v>
                </c:pt>
                <c:pt idx="20">
                  <c:v>550</c:v>
                </c:pt>
                <c:pt idx="21">
                  <c:v>600</c:v>
                </c:pt>
                <c:pt idx="22">
                  <c:v>650</c:v>
                </c:pt>
                <c:pt idx="23">
                  <c:v>700</c:v>
                </c:pt>
              </c:numCache>
            </c:numRef>
          </c:xVal>
          <c:yVal>
            <c:numRef>
              <c:f>'Problem 3'!$D$45:$D$68</c:f>
              <c:numCache>
                <c:formatCode>General</c:formatCode>
                <c:ptCount val="24"/>
                <c:pt idx="0">
                  <c:v>-11.805183</c:v>
                </c:pt>
                <c:pt idx="1">
                  <c:v>-11.817361</c:v>
                </c:pt>
                <c:pt idx="2">
                  <c:v>-11.829946</c:v>
                </c:pt>
                <c:pt idx="3">
                  <c:v>-11.842587999999999</c:v>
                </c:pt>
                <c:pt idx="4">
                  <c:v>-11.853840999999999</c:v>
                </c:pt>
                <c:pt idx="5">
                  <c:v>-11.863269000000001</c:v>
                </c:pt>
                <c:pt idx="6">
                  <c:v>-11.872323</c:v>
                </c:pt>
                <c:pt idx="7">
                  <c:v>-11.879327</c:v>
                </c:pt>
                <c:pt idx="8">
                  <c:v>-11.884744</c:v>
                </c:pt>
                <c:pt idx="9">
                  <c:v>-11.890392</c:v>
                </c:pt>
                <c:pt idx="10">
                  <c:v>-11.895349</c:v>
                </c:pt>
                <c:pt idx="11">
                  <c:v>-11.90038</c:v>
                </c:pt>
                <c:pt idx="12">
                  <c:v>-11.904717</c:v>
                </c:pt>
                <c:pt idx="13">
                  <c:v>-11.908189999999999</c:v>
                </c:pt>
                <c:pt idx="14">
                  <c:v>-11.91119</c:v>
                </c:pt>
                <c:pt idx="15">
                  <c:v>-11.913474000000001</c:v>
                </c:pt>
                <c:pt idx="16">
                  <c:v>-11.918533</c:v>
                </c:pt>
                <c:pt idx="17">
                  <c:v>-11.92047</c:v>
                </c:pt>
                <c:pt idx="18">
                  <c:v>-11.920847999999999</c:v>
                </c:pt>
                <c:pt idx="19">
                  <c:v>-11.920866</c:v>
                </c:pt>
                <c:pt idx="20">
                  <c:v>-11.920963</c:v>
                </c:pt>
                <c:pt idx="21">
                  <c:v>-11.921110000000001</c:v>
                </c:pt>
                <c:pt idx="22">
                  <c:v>-11.921200000000001</c:v>
                </c:pt>
                <c:pt idx="23">
                  <c:v>-11.921232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71-464F-939D-FCDAAC688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171048"/>
        <c:axId val="480171376"/>
      </c:scatterChart>
      <c:valAx>
        <c:axId val="48017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ENCUT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171376"/>
        <c:crosses val="autoZero"/>
        <c:crossBetween val="midCat"/>
      </c:valAx>
      <c:valAx>
        <c:axId val="4801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171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180974</xdr:colOff>
      <xdr:row>1</xdr:row>
      <xdr:rowOff>38099</xdr:rowOff>
    </xdr:from>
    <xdr:to>
      <xdr:col>15</xdr:col>
      <xdr:colOff>180975</xdr:colOff>
      <xdr:row>15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94AFCB-4B10-4A90-8575-F226BA472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19</xdr:row>
      <xdr:rowOff>0</xdr:rowOff>
    </xdr:from>
    <xdr:to>
      <xdr:col>16</xdr:col>
      <xdr:colOff>1</xdr:colOff>
      <xdr:row>33</xdr:row>
      <xdr:rowOff>114301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C19CBE-9A40-4E6D-8956-E1B9A358B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7</xdr:row>
      <xdr:rowOff>180975</xdr:rowOff>
    </xdr:from>
    <xdr:to>
      <xdr:col>16</xdr:col>
      <xdr:colOff>47625</xdr:colOff>
      <xdr:row>22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75F435-E49E-4A93-95E7-11B727642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266700</xdr:colOff>
      <xdr:row>25</xdr:row>
      <xdr:rowOff>142875</xdr:rowOff>
    </xdr:from>
    <xdr:to>
      <xdr:col>12</xdr:col>
      <xdr:colOff>571500</xdr:colOff>
      <xdr:row>40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7817AB-B2F7-4AC4-9D06-1F5873C9D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95250</xdr:colOff>
      <xdr:row>46</xdr:row>
      <xdr:rowOff>180975</xdr:rowOff>
    </xdr:from>
    <xdr:to>
      <xdr:col>15</xdr:col>
      <xdr:colOff>400050</xdr:colOff>
      <xdr:row>61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B128B2-5A96-4E3B-A75F-0CA31E4C2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workbookViewId="0">
      <selection activeCell="F10" sqref="F10"/>
    </sheetView>
  </sheetViews>
  <sheetFormatPr defaultRowHeight="15" x14ac:dyDescent="0.25"/>
  <sheetData>
    <row r="2" spans="1:5" x14ac:dyDescent="0.25">
      <c r="B2" t="s">
        <v>4</v>
      </c>
    </row>
    <row r="3" spans="1:5" x14ac:dyDescent="0.25">
      <c r="A3" t="s">
        <v>3</v>
      </c>
      <c r="B3" s="2" t="s">
        <v>6</v>
      </c>
      <c r="C3" t="s">
        <v>0</v>
      </c>
      <c r="D3" t="s">
        <v>1</v>
      </c>
      <c r="E3" t="s">
        <v>2</v>
      </c>
    </row>
    <row r="4" spans="1:5" x14ac:dyDescent="0.25">
      <c r="A4">
        <v>3.5</v>
      </c>
      <c r="B4">
        <f>A4^3</f>
        <v>42.875</v>
      </c>
      <c r="C4" s="3">
        <v>-3.0286927000000001</v>
      </c>
      <c r="D4" s="3">
        <v>-3.0281867</v>
      </c>
      <c r="E4">
        <f>-0.00101207</f>
        <v>-1.0120699999999999E-3</v>
      </c>
    </row>
    <row r="5" spans="1:5" x14ac:dyDescent="0.25">
      <c r="A5">
        <v>3.6</v>
      </c>
      <c r="B5">
        <f t="shared" ref="B5:B16" si="0">A5^3</f>
        <v>46.656000000000006</v>
      </c>
      <c r="C5" s="3">
        <v>-3.7897509</v>
      </c>
      <c r="D5" s="3">
        <v>-3.7891007000000001</v>
      </c>
      <c r="E5">
        <f>-0.00130037</f>
        <v>-1.3003699999999999E-3</v>
      </c>
    </row>
    <row r="6" spans="1:5" x14ac:dyDescent="0.25">
      <c r="A6">
        <v>3.7</v>
      </c>
      <c r="B6">
        <f t="shared" si="0"/>
        <v>50.653000000000006</v>
      </c>
      <c r="C6" s="3">
        <v>-4.3541238</v>
      </c>
      <c r="D6" s="3">
        <v>-4.3537314</v>
      </c>
      <c r="E6">
        <f>-0.000784907</f>
        <v>-7.8490700000000005E-4</v>
      </c>
    </row>
    <row r="7" spans="1:5" x14ac:dyDescent="0.25">
      <c r="A7">
        <v>3.8</v>
      </c>
      <c r="B7">
        <f t="shared" si="0"/>
        <v>54.871999999999993</v>
      </c>
      <c r="C7" s="3">
        <v>-4.7696100000000001</v>
      </c>
      <c r="D7" s="3">
        <v>-4.7694742000000003</v>
      </c>
      <c r="E7">
        <f>-0.000271554</f>
        <v>-2.7155400000000002E-4</v>
      </c>
    </row>
    <row r="8" spans="1:5" x14ac:dyDescent="0.25">
      <c r="A8">
        <v>3.9</v>
      </c>
      <c r="B8">
        <f t="shared" si="0"/>
        <v>59.318999999999996</v>
      </c>
      <c r="C8" s="3">
        <v>-5.0661901</v>
      </c>
      <c r="D8" s="3">
        <v>-5.0643254000000004</v>
      </c>
      <c r="E8">
        <f>-0.00372939</f>
        <v>-3.72939E-3</v>
      </c>
    </row>
    <row r="9" spans="1:5" x14ac:dyDescent="0.25">
      <c r="A9">
        <v>4</v>
      </c>
      <c r="B9">
        <f t="shared" si="0"/>
        <v>64</v>
      </c>
      <c r="C9" s="3">
        <v>-5.279935</v>
      </c>
      <c r="D9" s="3">
        <v>-5.2786616000000004</v>
      </c>
      <c r="E9">
        <f>-0.0025468</f>
        <v>-2.5468000000000001E-3</v>
      </c>
    </row>
    <row r="10" spans="1:5" x14ac:dyDescent="0.25">
      <c r="A10">
        <v>4.0999999999999996</v>
      </c>
      <c r="B10">
        <f t="shared" si="0"/>
        <v>68.920999999999992</v>
      </c>
      <c r="C10" s="3">
        <v>-5.4104007999999997</v>
      </c>
      <c r="D10" s="3">
        <v>-5.4084975000000002</v>
      </c>
      <c r="E10">
        <f>-0.00380662</f>
        <v>-3.8066200000000001E-3</v>
      </c>
    </row>
    <row r="11" spans="1:5" x14ac:dyDescent="0.25">
      <c r="A11">
        <v>4.2</v>
      </c>
      <c r="B11">
        <f t="shared" si="0"/>
        <v>74.088000000000008</v>
      </c>
      <c r="C11" s="3">
        <v>-5.4771853000000004</v>
      </c>
      <c r="D11" s="3">
        <v>-5.4753698999999996</v>
      </c>
      <c r="E11">
        <f>-0.00363071</f>
        <v>-3.6307100000000001E-3</v>
      </c>
    </row>
    <row r="12" spans="1:5" x14ac:dyDescent="0.25">
      <c r="A12">
        <v>4.3</v>
      </c>
      <c r="B12">
        <f t="shared" si="0"/>
        <v>79.506999999999991</v>
      </c>
      <c r="C12" s="3">
        <v>-5.4979997999999997</v>
      </c>
      <c r="D12" s="3">
        <v>-5.4966879000000004</v>
      </c>
      <c r="E12">
        <f>-0.00262383</f>
        <v>-2.6238300000000002E-3</v>
      </c>
    </row>
    <row r="13" spans="1:5" x14ac:dyDescent="0.25">
      <c r="A13">
        <v>4.4000000000000004</v>
      </c>
      <c r="B13">
        <f t="shared" si="0"/>
        <v>85.184000000000026</v>
      </c>
      <c r="C13" s="3">
        <v>-5.4794733000000004</v>
      </c>
      <c r="D13" s="3">
        <v>-5.4780715999999998</v>
      </c>
      <c r="E13">
        <f>-0.0028034</f>
        <v>-2.8034000000000002E-3</v>
      </c>
    </row>
    <row r="14" spans="1:5" x14ac:dyDescent="0.25">
      <c r="A14">
        <v>4.5</v>
      </c>
      <c r="B14">
        <f t="shared" si="0"/>
        <v>91.125</v>
      </c>
      <c r="C14" s="3">
        <v>-5.4317836000000002</v>
      </c>
      <c r="D14" s="3">
        <v>-5.4312225999999999</v>
      </c>
      <c r="E14">
        <f>-0.00112207</f>
        <v>-1.12207E-3</v>
      </c>
    </row>
    <row r="15" spans="1:5" x14ac:dyDescent="0.25">
      <c r="A15">
        <v>4.5999999999999996</v>
      </c>
      <c r="B15">
        <f t="shared" si="0"/>
        <v>97.33599999999997</v>
      </c>
      <c r="C15" s="3">
        <v>-5.3568651000000003</v>
      </c>
      <c r="D15" s="3">
        <v>-5.3560356000000002</v>
      </c>
      <c r="E15">
        <f>-0.00165909</f>
        <v>-1.65909E-3</v>
      </c>
    </row>
    <row r="16" spans="1:5" x14ac:dyDescent="0.25">
      <c r="A16">
        <v>4.7</v>
      </c>
      <c r="B16">
        <f t="shared" si="0"/>
        <v>103.82300000000002</v>
      </c>
      <c r="C16" s="3">
        <v>-5.2605829999999996</v>
      </c>
      <c r="D16" s="3">
        <v>-5.2591611</v>
      </c>
      <c r="E16">
        <f>-0.00284382</f>
        <v>-2.8438199999999999E-3</v>
      </c>
    </row>
    <row r="18" spans="1:5" x14ac:dyDescent="0.25">
      <c r="B18" t="s">
        <v>5</v>
      </c>
    </row>
    <row r="19" spans="1:5" x14ac:dyDescent="0.25">
      <c r="A19" t="s">
        <v>3</v>
      </c>
      <c r="B19" t="s">
        <v>6</v>
      </c>
      <c r="C19" t="s">
        <v>0</v>
      </c>
      <c r="D19" t="s">
        <v>1</v>
      </c>
      <c r="E19" t="s">
        <v>2</v>
      </c>
    </row>
    <row r="20" spans="1:5" x14ac:dyDescent="0.25">
      <c r="A20">
        <v>4.5</v>
      </c>
      <c r="B20">
        <f>A20^3</f>
        <v>91.125</v>
      </c>
      <c r="C20" s="3">
        <v>-5.3589317999999997</v>
      </c>
      <c r="D20" s="3">
        <v>-5.3579273000000001</v>
      </c>
      <c r="E20">
        <f>-0.00200904</f>
        <v>-2.0090400000000001E-3</v>
      </c>
    </row>
    <row r="21" spans="1:5" x14ac:dyDescent="0.25">
      <c r="A21">
        <v>4.5999999999999996</v>
      </c>
      <c r="B21">
        <f t="shared" ref="B21:B35" si="1">A21^3</f>
        <v>97.33599999999997</v>
      </c>
      <c r="C21" s="3">
        <v>-6.8983045000000001</v>
      </c>
      <c r="D21" s="3">
        <v>-6.8972674999999999</v>
      </c>
      <c r="E21">
        <f>-0.00207408</f>
        <v>-2.0740799999999998E-3</v>
      </c>
    </row>
    <row r="22" spans="1:5" x14ac:dyDescent="0.25">
      <c r="A22">
        <v>4.7</v>
      </c>
      <c r="B22">
        <f t="shared" si="1"/>
        <v>103.82300000000002</v>
      </c>
      <c r="C22" s="3">
        <v>-8.1664244000000004</v>
      </c>
      <c r="D22" s="3">
        <v>-8.1653567999999996</v>
      </c>
      <c r="E22">
        <f>-0.00213516</f>
        <v>-2.1351600000000001E-3</v>
      </c>
    </row>
    <row r="23" spans="1:5" x14ac:dyDescent="0.25">
      <c r="A23">
        <v>4.8</v>
      </c>
      <c r="B23">
        <f t="shared" si="1"/>
        <v>110.592</v>
      </c>
      <c r="C23" s="3">
        <v>-9.1957087000000008</v>
      </c>
      <c r="D23" s="3">
        <v>-9.1949024000000001</v>
      </c>
      <c r="E23">
        <f>-0.00161252</f>
        <v>-1.6125200000000001E-3</v>
      </c>
    </row>
    <row r="24" spans="1:5" x14ac:dyDescent="0.25">
      <c r="A24">
        <v>4.9000000000000004</v>
      </c>
      <c r="B24">
        <f t="shared" si="1"/>
        <v>117.64900000000003</v>
      </c>
      <c r="C24" s="3">
        <v>-10.016753</v>
      </c>
      <c r="D24" s="3">
        <v>-10.015858</v>
      </c>
      <c r="E24">
        <f>-0.00178976</f>
        <v>-1.78976E-3</v>
      </c>
    </row>
    <row r="25" spans="1:5" x14ac:dyDescent="0.25">
      <c r="A25">
        <v>5</v>
      </c>
      <c r="B25">
        <f t="shared" si="1"/>
        <v>125</v>
      </c>
      <c r="C25" s="3">
        <v>-10.658867000000001</v>
      </c>
      <c r="D25" s="3">
        <v>-10.658242</v>
      </c>
      <c r="E25">
        <f>-0.00124816</f>
        <v>-1.2481599999999999E-3</v>
      </c>
    </row>
    <row r="26" spans="1:5" x14ac:dyDescent="0.25">
      <c r="A26">
        <v>5.0999999999999996</v>
      </c>
      <c r="B26">
        <f t="shared" si="1"/>
        <v>132.65099999999998</v>
      </c>
      <c r="C26" s="3">
        <v>-11.142312</v>
      </c>
      <c r="D26" s="3">
        <v>-11.141985</v>
      </c>
      <c r="E26">
        <f>-0.000653108</f>
        <v>-6.5310800000000001E-4</v>
      </c>
    </row>
    <row r="27" spans="1:5" x14ac:dyDescent="0.25">
      <c r="A27">
        <v>5.2</v>
      </c>
      <c r="B27">
        <f t="shared" si="1"/>
        <v>140.60800000000003</v>
      </c>
      <c r="C27" s="3">
        <v>-11.489162</v>
      </c>
      <c r="D27" s="3">
        <v>-11.489001999999999</v>
      </c>
      <c r="E27">
        <f>-0.00032031</f>
        <v>-3.2030999999999997E-4</v>
      </c>
    </row>
    <row r="28" spans="1:5" x14ac:dyDescent="0.25">
      <c r="A28">
        <v>5.3</v>
      </c>
      <c r="B28">
        <f t="shared" si="1"/>
        <v>148.87699999999998</v>
      </c>
      <c r="C28" s="3">
        <v>-11.718283</v>
      </c>
      <c r="D28" s="3">
        <v>-11.718237999999999</v>
      </c>
      <c r="E28">
        <f>-0.0000894876</f>
        <v>-8.9487599999999993E-5</v>
      </c>
    </row>
    <row r="29" spans="1:5" x14ac:dyDescent="0.25">
      <c r="A29">
        <v>5.4</v>
      </c>
      <c r="B29">
        <f t="shared" si="1"/>
        <v>157.46400000000003</v>
      </c>
      <c r="C29" s="3">
        <v>-11.846646</v>
      </c>
      <c r="D29" s="3">
        <v>-11.846639</v>
      </c>
      <c r="E29">
        <f>-0.0000146905</f>
        <v>-1.4690499999999999E-5</v>
      </c>
    </row>
    <row r="30" spans="1:5" x14ac:dyDescent="0.25">
      <c r="A30">
        <v>5.5</v>
      </c>
      <c r="B30">
        <f t="shared" si="1"/>
        <v>166.375</v>
      </c>
      <c r="C30" s="3">
        <v>-11.890393</v>
      </c>
      <c r="D30" s="3">
        <v>-11.890392</v>
      </c>
      <c r="E30">
        <f>-0.00000166097</f>
        <v>-1.6609700000000001E-6</v>
      </c>
    </row>
    <row r="31" spans="1:5" x14ac:dyDescent="0.25">
      <c r="A31">
        <v>5.6</v>
      </c>
      <c r="B31">
        <f t="shared" si="1"/>
        <v>175.61599999999996</v>
      </c>
      <c r="C31" s="3">
        <v>-11.862925000000001</v>
      </c>
      <c r="D31" s="3">
        <v>-11.862925000000001</v>
      </c>
      <c r="E31">
        <f>-0.000000140247</f>
        <v>-1.40247E-7</v>
      </c>
    </row>
    <row r="32" spans="1:5" x14ac:dyDescent="0.25">
      <c r="A32">
        <v>5.7</v>
      </c>
      <c r="B32">
        <f t="shared" si="1"/>
        <v>185.19300000000001</v>
      </c>
      <c r="C32" s="3">
        <v>-11.77664</v>
      </c>
      <c r="D32" s="3">
        <v>-11.77664</v>
      </c>
      <c r="E32">
        <f>-0.0000000129511</f>
        <v>-1.29511E-8</v>
      </c>
    </row>
    <row r="33" spans="1:5" x14ac:dyDescent="0.25">
      <c r="A33">
        <v>5.8</v>
      </c>
      <c r="B33">
        <f t="shared" si="1"/>
        <v>195.11199999999999</v>
      </c>
      <c r="C33" s="3">
        <v>-11.640858</v>
      </c>
      <c r="D33" s="3">
        <v>-11.640858</v>
      </c>
      <c r="E33">
        <f>-0.00000000118027</f>
        <v>-1.1802700000000001E-9</v>
      </c>
    </row>
    <row r="34" spans="1:5" x14ac:dyDescent="0.25">
      <c r="A34">
        <v>5.9</v>
      </c>
      <c r="B34">
        <f t="shared" si="1"/>
        <v>205.37900000000002</v>
      </c>
      <c r="C34" s="3">
        <v>-11.465173999999999</v>
      </c>
      <c r="D34" s="3">
        <v>-11.465173999999999</v>
      </c>
      <c r="E34">
        <f>-0.000000000217035</f>
        <v>-2.1703499999999999E-10</v>
      </c>
    </row>
    <row r="35" spans="1:5" x14ac:dyDescent="0.25">
      <c r="A35">
        <v>5.9999999999999902</v>
      </c>
      <c r="B35">
        <f t="shared" si="1"/>
        <v>215.99999999999898</v>
      </c>
      <c r="C35" s="3">
        <v>-11.257023999999999</v>
      </c>
      <c r="D35" s="3">
        <v>-11.257023999999999</v>
      </c>
      <c r="E35">
        <f>-0.0000000463291</f>
        <v>-4.6329100000000003E-8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8"/>
  <sheetViews>
    <sheetView tabSelected="1" topLeftCell="A37" workbookViewId="0">
      <selection activeCell="M65" sqref="M65"/>
    </sheetView>
  </sheetViews>
  <sheetFormatPr defaultRowHeight="15" x14ac:dyDescent="0.25"/>
  <cols>
    <col min="3" max="4" width="9.28515625" bestFit="1" customWidth="1"/>
    <col min="5" max="5" width="12.7109375" bestFit="1" customWidth="1"/>
  </cols>
  <sheetData>
    <row r="1" spans="2:5" x14ac:dyDescent="0.25">
      <c r="B1" t="s">
        <v>7</v>
      </c>
      <c r="C1" t="s">
        <v>0</v>
      </c>
      <c r="D1" t="s">
        <v>1</v>
      </c>
      <c r="E1" t="s">
        <v>2</v>
      </c>
    </row>
    <row r="2" spans="2:5" x14ac:dyDescent="0.25">
      <c r="B2">
        <v>3</v>
      </c>
      <c r="C2" s="3">
        <v>-11.243859</v>
      </c>
      <c r="D2" s="3">
        <v>-11.243857</v>
      </c>
      <c r="E2" s="3">
        <f>-0.0048319</f>
        <v>-4.8319000000000001E-3</v>
      </c>
    </row>
    <row r="3" spans="2:5" x14ac:dyDescent="0.25">
      <c r="B3">
        <v>4</v>
      </c>
      <c r="C3" s="3">
        <v>-11.887778000000001</v>
      </c>
      <c r="D3" s="3">
        <v>-11.887778000000001</v>
      </c>
      <c r="E3" s="3">
        <f>-11.8878</f>
        <v>-11.8878</v>
      </c>
    </row>
    <row r="4" spans="2:5" x14ac:dyDescent="0.25">
      <c r="B4">
        <v>5</v>
      </c>
      <c r="C4" s="3">
        <v>-11.820308000000001</v>
      </c>
      <c r="D4" s="3">
        <v>-11.820295</v>
      </c>
      <c r="E4" s="3">
        <f>-0.0000333064</f>
        <v>-3.3306399999999997E-5</v>
      </c>
    </row>
    <row r="5" spans="2:5" x14ac:dyDescent="0.25">
      <c r="B5">
        <v>6</v>
      </c>
      <c r="C5" s="3">
        <v>-11.890568</v>
      </c>
      <c r="D5" s="3">
        <v>-11.890568</v>
      </c>
      <c r="E5" s="3">
        <f>-11.8906</f>
        <v>-11.890599999999999</v>
      </c>
    </row>
    <row r="6" spans="2:5" x14ac:dyDescent="0.25">
      <c r="B6">
        <v>7</v>
      </c>
      <c r="C6" s="3">
        <v>-11.880442</v>
      </c>
      <c r="D6" s="3">
        <v>-11.880436</v>
      </c>
      <c r="E6" s="3">
        <f>-11.8804</f>
        <v>-11.8804</v>
      </c>
    </row>
    <row r="7" spans="2:5" x14ac:dyDescent="0.25">
      <c r="B7">
        <v>8</v>
      </c>
      <c r="C7" s="3">
        <v>-11.89067</v>
      </c>
      <c r="D7" s="3">
        <v>-11.89067</v>
      </c>
      <c r="E7" s="3">
        <f>-11.8907</f>
        <v>-11.890700000000001</v>
      </c>
    </row>
    <row r="8" spans="2:5" x14ac:dyDescent="0.25">
      <c r="B8">
        <v>9</v>
      </c>
      <c r="C8" s="3">
        <v>-11.889016</v>
      </c>
      <c r="D8" s="3">
        <v>-11.889014</v>
      </c>
      <c r="E8" s="3">
        <f>-11.889</f>
        <v>-11.888999999999999</v>
      </c>
    </row>
    <row r="9" spans="2:5" x14ac:dyDescent="0.25">
      <c r="B9">
        <v>10</v>
      </c>
      <c r="C9" s="3">
        <v>-11.890812</v>
      </c>
      <c r="D9" s="3">
        <v>-11.890812</v>
      </c>
      <c r="E9" s="3">
        <f>-11.8908</f>
        <v>-11.8908</v>
      </c>
    </row>
    <row r="10" spans="2:5" x14ac:dyDescent="0.25">
      <c r="B10">
        <v>11</v>
      </c>
      <c r="C10" s="3">
        <v>-11.890393</v>
      </c>
      <c r="D10" s="3">
        <v>-11.890392</v>
      </c>
      <c r="E10" s="3">
        <f>-11.8904</f>
        <v>-11.8904</v>
      </c>
    </row>
    <row r="11" spans="2:5" x14ac:dyDescent="0.25">
      <c r="B11">
        <v>12</v>
      </c>
      <c r="C11" s="3">
        <v>-11.890815</v>
      </c>
      <c r="D11" s="3">
        <v>-11.890815</v>
      </c>
      <c r="E11" s="3">
        <f>-11.8908</f>
        <v>-11.8908</v>
      </c>
    </row>
    <row r="12" spans="2:5" x14ac:dyDescent="0.25">
      <c r="B12">
        <v>13</v>
      </c>
      <c r="C12" s="3">
        <v>-11.890848</v>
      </c>
      <c r="D12" s="3">
        <v>-11.890848</v>
      </c>
      <c r="E12" s="3">
        <f>-11.8908</f>
        <v>-11.8908</v>
      </c>
    </row>
    <row r="13" spans="2:5" x14ac:dyDescent="0.25">
      <c r="B13">
        <v>14</v>
      </c>
      <c r="C13" s="3">
        <v>-11.890739</v>
      </c>
      <c r="D13" s="3">
        <v>-11.890739</v>
      </c>
      <c r="E13" s="3">
        <f>-11.8907</f>
        <v>-11.890700000000001</v>
      </c>
    </row>
    <row r="14" spans="2:5" x14ac:dyDescent="0.25">
      <c r="B14">
        <v>15</v>
      </c>
      <c r="C14" s="3">
        <v>-11.890791</v>
      </c>
      <c r="D14" s="3">
        <v>-11.890790000000001</v>
      </c>
      <c r="E14" s="3">
        <f>-11.8908</f>
        <v>-11.8908</v>
      </c>
    </row>
    <row r="15" spans="2:5" x14ac:dyDescent="0.25">
      <c r="B15">
        <v>16</v>
      </c>
      <c r="C15" s="3">
        <v>-11.890802000000001</v>
      </c>
      <c r="D15" s="3">
        <v>-11.890802000000001</v>
      </c>
      <c r="E15" s="3">
        <f>-11.8908</f>
        <v>-11.8908</v>
      </c>
    </row>
    <row r="16" spans="2:5" x14ac:dyDescent="0.25">
      <c r="B16">
        <v>17</v>
      </c>
      <c r="C16" s="3">
        <v>-11.89067</v>
      </c>
      <c r="D16" s="3">
        <v>-11.89067</v>
      </c>
      <c r="E16" s="3">
        <f>-11.8907</f>
        <v>-11.890700000000001</v>
      </c>
    </row>
    <row r="17" spans="2:5" x14ac:dyDescent="0.25">
      <c r="B17">
        <v>18</v>
      </c>
      <c r="C17" s="3">
        <v>-11.890806</v>
      </c>
      <c r="D17" s="3">
        <v>-11.890806</v>
      </c>
      <c r="E17" s="3">
        <f>-11.8908</f>
        <v>-11.8908</v>
      </c>
    </row>
    <row r="18" spans="2:5" x14ac:dyDescent="0.25">
      <c r="B18">
        <v>19</v>
      </c>
      <c r="C18" s="3">
        <v>-11.890848999999999</v>
      </c>
      <c r="D18" s="3">
        <v>-11.890848</v>
      </c>
      <c r="E18" s="3">
        <f>-11.8908</f>
        <v>-11.8908</v>
      </c>
    </row>
    <row r="19" spans="2:5" x14ac:dyDescent="0.25">
      <c r="B19">
        <v>20</v>
      </c>
      <c r="C19" s="3">
        <v>-11.890789</v>
      </c>
      <c r="D19" s="3">
        <v>-11.890789</v>
      </c>
      <c r="E19" s="3">
        <f>-11.8908</f>
        <v>-11.8908</v>
      </c>
    </row>
    <row r="26" spans="2:5" x14ac:dyDescent="0.25">
      <c r="B26" t="s">
        <v>8</v>
      </c>
      <c r="C26" t="s">
        <v>0</v>
      </c>
      <c r="D26" t="s">
        <v>1</v>
      </c>
      <c r="E26" t="s">
        <v>2</v>
      </c>
    </row>
    <row r="27" spans="2:5" x14ac:dyDescent="0.25">
      <c r="B27">
        <v>150</v>
      </c>
      <c r="C27" s="1">
        <v>-11.805184000000001</v>
      </c>
      <c r="D27" s="1">
        <v>-11.805183</v>
      </c>
      <c r="E27">
        <f>-11.8052</f>
        <v>-11.805199999999999</v>
      </c>
    </row>
    <row r="28" spans="2:5" x14ac:dyDescent="0.25">
      <c r="B28">
        <v>160</v>
      </c>
      <c r="C28" s="1">
        <v>-11.817361999999999</v>
      </c>
      <c r="D28" s="1">
        <v>-11.817361</v>
      </c>
      <c r="E28">
        <f>-11.8174</f>
        <v>-11.817399999999999</v>
      </c>
    </row>
    <row r="29" spans="2:5" x14ac:dyDescent="0.25">
      <c r="B29">
        <v>170</v>
      </c>
      <c r="C29" s="1">
        <v>-11.829947000000001</v>
      </c>
      <c r="D29" s="1">
        <v>-11.829946</v>
      </c>
      <c r="E29">
        <f>-11.8299</f>
        <v>-11.8299</v>
      </c>
    </row>
    <row r="30" spans="2:5" x14ac:dyDescent="0.25">
      <c r="B30">
        <v>180</v>
      </c>
      <c r="C30" s="1">
        <v>-11.842589</v>
      </c>
      <c r="D30" s="1">
        <v>-11.842587999999999</v>
      </c>
      <c r="E30">
        <f>-11.8426</f>
        <v>-11.842599999999999</v>
      </c>
    </row>
    <row r="31" spans="2:5" x14ac:dyDescent="0.25">
      <c r="B31">
        <v>190</v>
      </c>
      <c r="C31" s="1">
        <v>-11.853840999999999</v>
      </c>
      <c r="D31" s="1">
        <v>-11.853840999999999</v>
      </c>
      <c r="E31">
        <f>-11.8538</f>
        <v>-11.8538</v>
      </c>
    </row>
    <row r="32" spans="2:5" x14ac:dyDescent="0.25">
      <c r="B32">
        <v>200</v>
      </c>
      <c r="C32" s="1">
        <v>-11.86327</v>
      </c>
      <c r="D32" s="1">
        <v>-11.863269000000001</v>
      </c>
      <c r="E32">
        <f>-11.8633</f>
        <v>-11.863300000000001</v>
      </c>
    </row>
    <row r="33" spans="2:5" x14ac:dyDescent="0.25">
      <c r="B33">
        <v>210</v>
      </c>
      <c r="C33" s="1">
        <v>-11.872324000000001</v>
      </c>
      <c r="D33" s="1">
        <v>-11.872323</v>
      </c>
      <c r="E33">
        <f>-11.8723</f>
        <v>-11.872299999999999</v>
      </c>
    </row>
    <row r="34" spans="2:5" x14ac:dyDescent="0.25">
      <c r="B34">
        <v>220</v>
      </c>
      <c r="C34" s="1">
        <v>-11.879327999999999</v>
      </c>
      <c r="D34" s="1">
        <v>-11.879327</v>
      </c>
      <c r="E34">
        <f>-11.8793</f>
        <v>-11.879300000000001</v>
      </c>
    </row>
    <row r="35" spans="2:5" x14ac:dyDescent="0.25">
      <c r="B35">
        <v>230</v>
      </c>
      <c r="C35" s="1">
        <v>-11.884744</v>
      </c>
      <c r="D35" s="1">
        <v>-11.884744</v>
      </c>
      <c r="E35">
        <f>-11.8847</f>
        <v>-11.8847</v>
      </c>
    </row>
    <row r="36" spans="2:5" x14ac:dyDescent="0.25">
      <c r="B36">
        <v>240</v>
      </c>
      <c r="C36" s="1">
        <v>-11.890393</v>
      </c>
      <c r="D36" s="1">
        <v>-11.890392</v>
      </c>
      <c r="E36">
        <f>-11.8904</f>
        <v>-11.8904</v>
      </c>
    </row>
    <row r="37" spans="2:5" x14ac:dyDescent="0.25">
      <c r="B37">
        <v>250</v>
      </c>
      <c r="C37" s="1">
        <v>-11.895350000000001</v>
      </c>
      <c r="D37" s="1">
        <v>-11.895349</v>
      </c>
      <c r="E37">
        <f>-11.8953</f>
        <v>-11.895300000000001</v>
      </c>
    </row>
    <row r="38" spans="2:5" x14ac:dyDescent="0.25">
      <c r="B38">
        <v>260</v>
      </c>
      <c r="C38" s="1">
        <v>-11.900380999999999</v>
      </c>
      <c r="D38" s="1">
        <v>-11.90038</v>
      </c>
      <c r="E38">
        <f>-11.9004</f>
        <v>-11.900399999999999</v>
      </c>
    </row>
    <row r="39" spans="2:5" x14ac:dyDescent="0.25">
      <c r="B39">
        <v>270</v>
      </c>
      <c r="C39" s="1">
        <v>-11.904717</v>
      </c>
      <c r="D39" s="1">
        <v>-11.904717</v>
      </c>
      <c r="E39">
        <f>-11.9047</f>
        <v>-11.9047</v>
      </c>
    </row>
    <row r="40" spans="2:5" x14ac:dyDescent="0.25">
      <c r="B40">
        <v>280</v>
      </c>
      <c r="C40" s="1">
        <v>-11.908191</v>
      </c>
      <c r="D40" s="1">
        <v>-11.908189999999999</v>
      </c>
      <c r="E40">
        <f>-11.9082</f>
        <v>-11.908200000000001</v>
      </c>
    </row>
    <row r="41" spans="2:5" x14ac:dyDescent="0.25">
      <c r="B41">
        <v>290</v>
      </c>
      <c r="C41" s="1">
        <v>-11.911191000000001</v>
      </c>
      <c r="D41" s="1">
        <v>-11.91119</v>
      </c>
      <c r="E41">
        <f>-11.9112</f>
        <v>-11.911199999999999</v>
      </c>
    </row>
    <row r="42" spans="2:5" x14ac:dyDescent="0.25">
      <c r="B42">
        <v>300</v>
      </c>
      <c r="C42" s="1">
        <v>-11.913475</v>
      </c>
      <c r="D42" s="1">
        <v>-11.913474000000001</v>
      </c>
      <c r="E42">
        <f>-11.9135</f>
        <v>-11.913500000000001</v>
      </c>
    </row>
    <row r="44" spans="2:5" x14ac:dyDescent="0.25">
      <c r="B44" t="s">
        <v>8</v>
      </c>
      <c r="C44" t="s">
        <v>0</v>
      </c>
      <c r="D44" t="s">
        <v>1</v>
      </c>
      <c r="E44" t="s">
        <v>2</v>
      </c>
    </row>
    <row r="45" spans="2:5" x14ac:dyDescent="0.25">
      <c r="B45" s="3">
        <v>150</v>
      </c>
      <c r="C45" s="3">
        <v>-11.805184000000001</v>
      </c>
      <c r="D45" s="3">
        <v>-11.805183</v>
      </c>
      <c r="E45" s="3">
        <f>-11.8052</f>
        <v>-11.805199999999999</v>
      </c>
    </row>
    <row r="46" spans="2:5" x14ac:dyDescent="0.25">
      <c r="B46" s="3">
        <v>160</v>
      </c>
      <c r="C46" s="3">
        <v>-11.817361999999999</v>
      </c>
      <c r="D46" s="3">
        <v>-11.817361</v>
      </c>
      <c r="E46" s="3">
        <f>-11.8174</f>
        <v>-11.817399999999999</v>
      </c>
    </row>
    <row r="47" spans="2:5" x14ac:dyDescent="0.25">
      <c r="B47" s="3">
        <v>170</v>
      </c>
      <c r="C47" s="3">
        <v>-11.829947000000001</v>
      </c>
      <c r="D47" s="3">
        <v>-11.829946</v>
      </c>
      <c r="E47" s="3">
        <f>-11.8299</f>
        <v>-11.8299</v>
      </c>
    </row>
    <row r="48" spans="2:5" x14ac:dyDescent="0.25">
      <c r="B48" s="3">
        <v>180</v>
      </c>
      <c r="C48" s="3">
        <v>-11.842589</v>
      </c>
      <c r="D48" s="3">
        <v>-11.842587999999999</v>
      </c>
      <c r="E48" s="3">
        <f>-11.8426</f>
        <v>-11.842599999999999</v>
      </c>
    </row>
    <row r="49" spans="2:5" x14ac:dyDescent="0.25">
      <c r="B49" s="3">
        <v>190</v>
      </c>
      <c r="C49" s="3">
        <v>-11.853840999999999</v>
      </c>
      <c r="D49" s="3">
        <v>-11.853840999999999</v>
      </c>
      <c r="E49" s="3">
        <f>-11.8538</f>
        <v>-11.8538</v>
      </c>
    </row>
    <row r="50" spans="2:5" x14ac:dyDescent="0.25">
      <c r="B50" s="3">
        <v>200</v>
      </c>
      <c r="C50" s="3">
        <v>-11.86327</v>
      </c>
      <c r="D50" s="3">
        <v>-11.863269000000001</v>
      </c>
      <c r="E50" s="3">
        <f>-11.8633</f>
        <v>-11.863300000000001</v>
      </c>
    </row>
    <row r="51" spans="2:5" x14ac:dyDescent="0.25">
      <c r="B51" s="3">
        <v>210</v>
      </c>
      <c r="C51" s="3">
        <v>-11.872324000000001</v>
      </c>
      <c r="D51" s="3">
        <v>-11.872323</v>
      </c>
      <c r="E51" s="3">
        <f>-11.8723</f>
        <v>-11.872299999999999</v>
      </c>
    </row>
    <row r="52" spans="2:5" x14ac:dyDescent="0.25">
      <c r="B52" s="3">
        <v>220</v>
      </c>
      <c r="C52" s="3">
        <v>-11.879327999999999</v>
      </c>
      <c r="D52" s="3">
        <v>-11.879327</v>
      </c>
      <c r="E52" s="3">
        <f>-11.8793</f>
        <v>-11.879300000000001</v>
      </c>
    </row>
    <row r="53" spans="2:5" x14ac:dyDescent="0.25">
      <c r="B53" s="3">
        <v>230</v>
      </c>
      <c r="C53" s="3">
        <v>-11.884744</v>
      </c>
      <c r="D53" s="3">
        <v>-11.884744</v>
      </c>
      <c r="E53" s="3">
        <f>-11.8847</f>
        <v>-11.8847</v>
      </c>
    </row>
    <row r="54" spans="2:5" x14ac:dyDescent="0.25">
      <c r="B54" s="3">
        <v>240</v>
      </c>
      <c r="C54" s="3">
        <v>-11.890393</v>
      </c>
      <c r="D54" s="3">
        <v>-11.890392</v>
      </c>
      <c r="E54" s="3">
        <f>-11.8904</f>
        <v>-11.8904</v>
      </c>
    </row>
    <row r="55" spans="2:5" x14ac:dyDescent="0.25">
      <c r="B55" s="3">
        <v>250</v>
      </c>
      <c r="C55" s="3">
        <v>-11.895350000000001</v>
      </c>
      <c r="D55" s="3">
        <v>-11.895349</v>
      </c>
      <c r="E55" s="3">
        <f>-11.8953</f>
        <v>-11.895300000000001</v>
      </c>
    </row>
    <row r="56" spans="2:5" x14ac:dyDescent="0.25">
      <c r="B56" s="3">
        <v>260</v>
      </c>
      <c r="C56" s="3">
        <v>-11.900380999999999</v>
      </c>
      <c r="D56" s="3">
        <v>-11.90038</v>
      </c>
      <c r="E56" s="3">
        <f>-11.9004</f>
        <v>-11.900399999999999</v>
      </c>
    </row>
    <row r="57" spans="2:5" x14ac:dyDescent="0.25">
      <c r="B57" s="3">
        <v>270</v>
      </c>
      <c r="C57" s="3">
        <v>-11.904717</v>
      </c>
      <c r="D57" s="3">
        <v>-11.904717</v>
      </c>
      <c r="E57" s="3">
        <f>-11.9047</f>
        <v>-11.9047</v>
      </c>
    </row>
    <row r="58" spans="2:5" x14ac:dyDescent="0.25">
      <c r="B58" s="3">
        <v>280</v>
      </c>
      <c r="C58" s="3">
        <v>-11.908191</v>
      </c>
      <c r="D58" s="3">
        <v>-11.908189999999999</v>
      </c>
      <c r="E58" s="3">
        <f>-11.9082</f>
        <v>-11.908200000000001</v>
      </c>
    </row>
    <row r="59" spans="2:5" x14ac:dyDescent="0.25">
      <c r="B59" s="3">
        <v>290</v>
      </c>
      <c r="C59" s="3">
        <v>-11.911191000000001</v>
      </c>
      <c r="D59" s="3">
        <v>-11.91119</v>
      </c>
      <c r="E59" s="3">
        <f>-11.9112</f>
        <v>-11.911199999999999</v>
      </c>
    </row>
    <row r="60" spans="2:5" x14ac:dyDescent="0.25">
      <c r="B60" s="3">
        <v>300</v>
      </c>
      <c r="C60" s="3">
        <v>-11.913475</v>
      </c>
      <c r="D60" s="3">
        <v>-11.913474000000001</v>
      </c>
      <c r="E60" s="3">
        <f>-11.9135</f>
        <v>-11.913500000000001</v>
      </c>
    </row>
    <row r="61" spans="2:5" x14ac:dyDescent="0.25">
      <c r="B61" s="3">
        <v>350</v>
      </c>
      <c r="C61" s="3">
        <v>-11.918533999999999</v>
      </c>
      <c r="D61" s="3">
        <v>-11.918533</v>
      </c>
      <c r="E61" s="3">
        <f>-0.0000187473</f>
        <v>-1.8747299999999999E-5</v>
      </c>
    </row>
    <row r="62" spans="2:5" x14ac:dyDescent="0.25">
      <c r="B62" s="3">
        <v>400</v>
      </c>
      <c r="C62" s="3">
        <v>-11.920470999999999</v>
      </c>
      <c r="D62" s="3">
        <v>-11.92047</v>
      </c>
      <c r="E62" s="3">
        <f>-0.0000277087</f>
        <v>-2.7708700000000001E-5</v>
      </c>
    </row>
    <row r="63" spans="2:5" x14ac:dyDescent="0.25">
      <c r="B63" s="3">
        <v>450</v>
      </c>
      <c r="C63" s="3">
        <v>-11.920849</v>
      </c>
      <c r="D63" s="3">
        <v>-11.920847999999999</v>
      </c>
      <c r="E63" s="3">
        <f>-0.0000292086</f>
        <v>-2.92086E-5</v>
      </c>
    </row>
    <row r="64" spans="2:5" x14ac:dyDescent="0.25">
      <c r="B64" s="3">
        <v>500</v>
      </c>
      <c r="C64" s="3">
        <v>-11.920866999999999</v>
      </c>
      <c r="D64" s="3">
        <v>-11.920866</v>
      </c>
      <c r="E64" s="3">
        <f>-0.0000287782</f>
        <v>-2.8778199999999998E-5</v>
      </c>
    </row>
    <row r="65" spans="2:5" x14ac:dyDescent="0.25">
      <c r="B65" s="3">
        <v>550</v>
      </c>
      <c r="C65" s="3">
        <v>-11.920963</v>
      </c>
      <c r="D65" s="3">
        <v>-11.920963</v>
      </c>
      <c r="E65" s="3">
        <f>-0.0000296408</f>
        <v>-2.9640799999999999E-5</v>
      </c>
    </row>
    <row r="66" spans="2:5" x14ac:dyDescent="0.25">
      <c r="B66" s="3">
        <v>600</v>
      </c>
      <c r="C66" s="3">
        <v>-11.921111</v>
      </c>
      <c r="D66" s="3">
        <v>-11.921110000000001</v>
      </c>
      <c r="E66" s="3">
        <f>-0.0000311119</f>
        <v>-3.1111900000000003E-5</v>
      </c>
    </row>
    <row r="67" spans="2:5" x14ac:dyDescent="0.25">
      <c r="B67" s="3">
        <v>650</v>
      </c>
      <c r="C67" s="3">
        <v>-11.921200000000001</v>
      </c>
      <c r="D67" s="3">
        <v>-11.921200000000001</v>
      </c>
      <c r="E67" s="3">
        <f>-0.000032288</f>
        <v>-3.2288E-5</v>
      </c>
    </row>
    <row r="68" spans="2:5" x14ac:dyDescent="0.25">
      <c r="B68" s="3">
        <v>700</v>
      </c>
      <c r="C68" s="3">
        <v>-11.921233000000001</v>
      </c>
      <c r="D68" s="3">
        <v>-11.921232</v>
      </c>
      <c r="E68" s="3">
        <f>-0.000032586</f>
        <v>-3.2586000000000003E-5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2017-11-14T20:16:53Z</dcterms:created>
  <dcterms:modified xsi:type="dcterms:W3CDTF">2017-11-15T20:24:17Z</dcterms:modified>
</cp:coreProperties>
</file>