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gerboyskr/Documents/SMU/Github proj/Market Making/FX Futures Market Making/"/>
    </mc:Choice>
  </mc:AlternateContent>
  <xr:revisionPtr revIDLastSave="0" documentId="13_ncr:1_{F64E0CD5-8F4B-3140-A5E5-7A9A89964C4B}" xr6:coauthVersionLast="47" xr6:coauthVersionMax="47" xr10:uidLastSave="{00000000-0000-0000-0000-000000000000}"/>
  <bookViews>
    <workbookView xWindow="0" yWindow="500" windowWidth="16900" windowHeight="11420" xr2:uid="{97F1AF74-D1CA-DB4B-A400-1F1D5D748BB5}"/>
  </bookViews>
  <sheets>
    <sheet name="Sheet1" sheetId="1" r:id="rId1"/>
  </sheets>
  <definedNames>
    <definedName name="_xlnm.Print_Area" localSheetId="0">Sheet1!$A$1:$G$28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2" i="1"/>
  <c r="L2" i="1"/>
  <c r="L3" i="1"/>
  <c r="M3" i="1" s="1"/>
  <c r="E13" i="1"/>
  <c r="C13" i="1"/>
  <c r="M2" i="1" l="1"/>
  <c r="L4" i="1"/>
  <c r="M4" i="1" s="1"/>
  <c r="L5" i="1" l="1"/>
  <c r="M5" i="1" s="1"/>
  <c r="L6" i="1" l="1"/>
  <c r="L7" i="1" l="1"/>
  <c r="M6" i="1"/>
  <c r="L8" i="1" l="1"/>
  <c r="M7" i="1"/>
  <c r="L9" i="1" l="1"/>
  <c r="M8" i="1"/>
  <c r="L10" i="1" l="1"/>
  <c r="M9" i="1"/>
  <c r="L11" i="1" l="1"/>
  <c r="M10" i="1"/>
  <c r="L12" i="1" l="1"/>
  <c r="M11" i="1"/>
  <c r="L13" i="1" l="1"/>
  <c r="M13" i="1" s="1"/>
  <c r="M12" i="1"/>
</calcChain>
</file>

<file path=xl/sharedStrings.xml><?xml version="1.0" encoding="utf-8"?>
<sst xmlns="http://schemas.openxmlformats.org/spreadsheetml/2006/main" count="47" uniqueCount="46">
  <si>
    <t>Contract month</t>
  </si>
  <si>
    <t>Currency pair</t>
  </si>
  <si>
    <t>Item</t>
  </si>
  <si>
    <t>Month</t>
  </si>
  <si>
    <t>Month 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</si>
  <si>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</si>
  <si>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</si>
  <si>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</si>
  <si>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</si>
  <si>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</si>
  <si>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</si>
  <si>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</si>
  <si>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</si>
  <si>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</si>
  <si>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</si>
  <si>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</si>
  <si>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</si>
  <si>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</si>
  <si>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</si>
  <si>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</si>
  <si>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</si>
  <si>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</si>
  <si>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</si>
  <si>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</si>
  <si>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</si>
  <si>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</si>
  <si>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</si>
  <si>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</si>
  <si>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</si>
  <si>
    <t>U3</t>
  </si>
  <si>
    <t>Trade date (d-m-y)</t>
  </si>
  <si>
    <t>Trade quantity (in currency)</t>
  </si>
  <si>
    <t>Spot Rate from OTC</t>
  </si>
  <si>
    <t>Bid</t>
  </si>
  <si>
    <t>Ask</t>
  </si>
  <si>
    <t>USD/SGD</t>
  </si>
  <si>
    <t>Interest Rates</t>
  </si>
  <si>
    <t>USD-based Currency Pair</t>
  </si>
  <si>
    <t>Date</t>
  </si>
  <si>
    <t>Code</t>
  </si>
  <si>
    <t>Base_Bid</t>
  </si>
  <si>
    <t>Base_Ask</t>
  </si>
  <si>
    <t>Quoted_Bid</t>
  </si>
  <si>
    <t>Quoted_Ask</t>
  </si>
  <si>
    <t>GBP/SGD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</si>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</sst>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2" borderId="1" xfId="1" applyAlignment="1">
      <alignment horizontal="right"/>
    </xf>
    <xf numFmtId="0" fontId="1" fillId="2" borderId="1" xfId="1" applyAlignment="1">
      <alignment horizontal="right" vertical="center"/>
    </xf>
    <xf numFmtId="0" fontId="2" fillId="0" borderId="0" xfId="0" applyFont="1"/>
    <xf numFmtId="17" fontId="0" fillId="0" borderId="0" xfId="0" applyNumberFormat="1"/>
    <xf numFmtId="15" fontId="1" fillId="2" borderId="1" xfId="1" applyNumberFormat="1" applyAlignment="1">
      <alignment horizontal="right" vertical="center"/>
    </xf>
    <xf numFmtId="0" fontId="0" fillId="0" borderId="0" xfId="0" applyAlignment="1">
      <alignment horizontal="left"/>
    </xf>
    <xf numFmtId="41" fontId="1" fillId="2" borderId="1" xfId="1" applyNumberFormat="1" applyAlignment="1">
      <alignment horizontal="right"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1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1" fillId="2" borderId="1" xfId="1" applyNumberForma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4CB-68BC-844F-BBD3-4C94FC884F15}">
  <dimension ref="A1:P26"/>
  <sheetViews>
    <sheetView tabSelected="1" topLeftCell="B1" zoomScaleNormal="100" zoomScaleSheetLayoutView="120" workbookViewId="0">
      <selection activeCell="G12" sqref="G12"/>
    </sheetView>
  </sheetViews>
  <sheetFormatPr baseColWidth="10" defaultRowHeight="16" x14ac:dyDescent="0.2"/>
  <cols>
    <col min="2" max="2" width="24.33203125" customWidth="1"/>
    <col min="6" max="7" width="10.83203125" customWidth="1"/>
    <col min="11" max="11" width="10.83203125" style="9"/>
    <col min="13" max="13" width="10.83203125" style="9"/>
    <col min="15" max="16" width="10.83203125" style="9"/>
  </cols>
  <sheetData>
    <row r="1" spans="1:16" ht="19" x14ac:dyDescent="0.25">
      <c r="A1" s="3">
        <v>1</v>
      </c>
      <c r="B1" s="3" t="s">
        <v>2</v>
      </c>
      <c r="K1" s="8"/>
      <c r="L1" s="8" t="s">
        <v>38</v>
      </c>
      <c r="M1" s="8" t="s">
        <v>39</v>
      </c>
      <c r="O1" s="8" t="s">
        <v>3</v>
      </c>
      <c r="P1" s="8" t="s">
        <v>4</v>
      </c>
    </row>
    <row r="2" spans="1:16" x14ac:dyDescent="0.2">
      <c r="B2" s="6" t="s">
        <v>1</v>
      </c>
      <c r="C2" s="2" t="s">
        <v>44</v>
      </c>
      <c r="K2" s="9">
        <f>B15</f>
        <v>1</v>
      </c>
      <c r="L2" s="4">
        <f>EDATE(C3,1)</f>
        <v>45089</v>
      </c>
      <c r="M2" s="9" t="str">
        <f>CONCATENATE(VLOOKUP(TEXT(L2,"mmm"),$O$2:$P$13,2,0),RIGHT(TEXT(L2,"yy"),1))</f>
        <v>M3</v>
      </c>
      <c r="O2" s="10" t="s">
        <v>5</v>
      </c>
      <c r="P2" s="9" t="s">
        <v>17</v>
      </c>
    </row>
    <row r="3" spans="1:16" x14ac:dyDescent="0.2">
      <c r="B3" s="6" t="s">
        <v>30</v>
      </c>
      <c r="C3" s="5">
        <v>45058</v>
      </c>
      <c r="K3" s="9">
        <f t="shared" ref="K3:K13" si="0">B16</f>
        <v>2</v>
      </c>
      <c r="L3" s="4">
        <f>EDATE(L2,1)</f>
        <v>45119</v>
      </c>
      <c r="M3" s="9" t="str">
        <f>CONCATENATE(VLOOKUP(TEXT(L3,"mmm"),$O$2:$P$13,2,0),RIGHT(TEXT(L3,"yy"),1))</f>
        <v>N3</v>
      </c>
      <c r="O3" s="10" t="s">
        <v>6</v>
      </c>
      <c r="P3" s="9" t="s">
        <v>18</v>
      </c>
    </row>
    <row r="4" spans="1:16" x14ac:dyDescent="0.2">
      <c r="B4" s="6" t="s">
        <v>0</v>
      </c>
      <c r="C4" s="1" t="s">
        <v>29</v>
      </c>
      <c r="K4" s="9">
        <f t="shared" si="0"/>
        <v>3</v>
      </c>
      <c r="L4" s="4">
        <f t="shared" ref="L4:L8" si="1">EDATE(L3,1)</f>
        <v>45150</v>
      </c>
      <c r="M4" s="9" t="str">
        <f>CONCATENATE(VLOOKUP(TEXT(L4,"mmm"),$O$2:$P$13,2,0),RIGHT(TEXT(L4,"yy"),1))</f>
        <v>Q3</v>
      </c>
      <c r="O4" s="10" t="s">
        <v>7</v>
      </c>
      <c r="P4" s="9" t="s">
        <v>19</v>
      </c>
    </row>
    <row r="5" spans="1:16" x14ac:dyDescent="0.2">
      <c r="B5" s="6" t="s">
        <v>31</v>
      </c>
      <c r="C5" s="7">
        <v>250000</v>
      </c>
      <c r="K5" s="9">
        <f t="shared" si="0"/>
        <v>4</v>
      </c>
      <c r="L5" s="4">
        <f t="shared" si="1"/>
        <v>45181</v>
      </c>
      <c r="M5" s="9" t="str">
        <f>CONCATENATE(VLOOKUP(TEXT(L5,"mmm"),$O$2:$P$13,2,0),RIGHT(TEXT(L5,"yy"),1))</f>
        <v>U3</v>
      </c>
      <c r="O5" s="10" t="s">
        <v>8</v>
      </c>
      <c r="P5" s="9" t="s">
        <v>20</v>
      </c>
    </row>
    <row r="6" spans="1:16" x14ac:dyDescent="0.2">
      <c r="K6" s="9">
        <f t="shared" si="0"/>
        <v>5</v>
      </c>
      <c r="L6" s="4">
        <f t="shared" si="1"/>
        <v>45211</v>
      </c>
      <c r="M6" s="9" t="str">
        <f>CONCATENATE(VLOOKUP(TEXT(L6,"mmm"),$O$2:$P$13,2,0),RIGHT(TEXT(L6,"yy"),1))</f>
        <v>V3</v>
      </c>
      <c r="O6" s="10" t="s">
        <v>9</v>
      </c>
      <c r="P6" s="9" t="s">
        <v>21</v>
      </c>
    </row>
    <row r="7" spans="1:16" ht="19" x14ac:dyDescent="0.25">
      <c r="A7" s="3">
        <v>2</v>
      </c>
      <c r="B7" s="3" t="s">
        <v>32</v>
      </c>
      <c r="K7" s="9">
        <f t="shared" si="0"/>
        <v>6</v>
      </c>
      <c r="L7" s="4">
        <f>EDATE(L6,1)</f>
        <v>45242</v>
      </c>
      <c r="M7" s="9" t="str">
        <f>CONCATENATE(VLOOKUP(TEXT(L7,"mmm"),$O$2:$P$13,2,0),RIGHT(TEXT(L7,"yy"),1))</f>
        <v>X3</v>
      </c>
      <c r="O7" s="10" t="s">
        <v>10</v>
      </c>
      <c r="P7" s="9" t="s">
        <v>22</v>
      </c>
    </row>
    <row r="8" spans="1:16" x14ac:dyDescent="0.2">
      <c r="B8" s="12" t="s">
        <v>37</v>
      </c>
      <c r="C8" s="12" t="s">
        <v>33</v>
      </c>
      <c r="D8" s="12" t="s">
        <v>34</v>
      </c>
      <c r="K8" s="9">
        <f t="shared" si="0"/>
        <v>7</v>
      </c>
      <c r="L8" s="4">
        <f t="shared" si="1"/>
        <v>45272</v>
      </c>
      <c r="M8" s="9" t="str">
        <f>CONCATENATE(VLOOKUP(TEXT(L8,"mmm"),$O$2:$P$13,2,0),RIGHT(TEXT(L8,"yy"),1))</f>
        <v>Z3</v>
      </c>
      <c r="O8" s="10" t="s">
        <v>11</v>
      </c>
      <c r="P8" s="9" t="s">
        <v>23</v>
      </c>
    </row>
    <row r="9" spans="1:16" x14ac:dyDescent="0.2">
      <c r="B9" s="11" t="s">
        <v>35</v>
      </c>
      <c r="C9" s="11">
        <v>1.3712</v>
      </c>
      <c r="D9" s="11">
        <v>1.3714999999999999</v>
      </c>
      <c r="K9" s="9">
        <f t="shared" si="0"/>
        <v>8</v>
      </c>
      <c r="L9" s="4">
        <f>EDATE(L8,1)</f>
        <v>45303</v>
      </c>
      <c r="M9" s="9" t="str">
        <f>CONCATENATE(VLOOKUP(TEXT(L9,"mmm"),$O$2:$P$13,2,0),RIGHT(TEXT(L9,"yy"),1))</f>
        <v>F4</v>
      </c>
      <c r="O9" s="10" t="s">
        <v>12</v>
      </c>
      <c r="P9" s="9" t="s">
        <v>24</v>
      </c>
    </row>
    <row r="10" spans="1:16" x14ac:dyDescent="0.2">
      <c r="B10" s="11" t="s">
        <v>45</v>
      </c>
      <c r="C10" s="11">
        <v>1.3154999999999999</v>
      </c>
      <c r="D10" s="11">
        <v>1.3158000000000001</v>
      </c>
      <c r="K10" s="9">
        <f t="shared" si="0"/>
        <v>9</v>
      </c>
      <c r="L10" s="4">
        <f t="shared" ref="L10:L13" si="2">EDATE(L9,1)</f>
        <v>45334</v>
      </c>
      <c r="M10" s="9" t="str">
        <f>CONCATENATE(VLOOKUP(TEXT(L10,"mmm"),$O$2:$P$13,2,0),RIGHT(TEXT(L10,"yy"),1))</f>
        <v>G4</v>
      </c>
      <c r="O10" s="10" t="s">
        <v>13</v>
      </c>
      <c r="P10" s="9" t="s">
        <v>25</v>
      </c>
    </row>
    <row r="11" spans="1:16" x14ac:dyDescent="0.2">
      <c r="K11" s="9">
        <f t="shared" si="0"/>
        <v>10</v>
      </c>
      <c r="L11" s="4">
        <f t="shared" si="2"/>
        <v>45363</v>
      </c>
      <c r="M11" s="9" t="str">
        <f>CONCATENATE(VLOOKUP(TEXT(L11,"mmm"),$O$2:$P$13,2,0),RIGHT(TEXT(L11,"yy"),1))</f>
        <v>H4</v>
      </c>
      <c r="O11" s="10" t="s">
        <v>14</v>
      </c>
      <c r="P11" s="9" t="s">
        <v>26</v>
      </c>
    </row>
    <row r="12" spans="1:16" ht="19" x14ac:dyDescent="0.25">
      <c r="A12" s="3">
        <v>3</v>
      </c>
      <c r="B12" s="3" t="s">
        <v>36</v>
      </c>
      <c r="K12" s="9">
        <f t="shared" si="0"/>
        <v>11</v>
      </c>
      <c r="L12" s="4">
        <f t="shared" si="2"/>
        <v>45394</v>
      </c>
      <c r="M12" s="9" t="str">
        <f>CONCATENATE(VLOOKUP(TEXT(L12,"mmm"),$O$2:$P$13,2,0),RIGHT(TEXT(L12,"yy"),1))</f>
        <v>J4</v>
      </c>
      <c r="O12" s="10" t="s">
        <v>15</v>
      </c>
      <c r="P12" s="9" t="s">
        <v>27</v>
      </c>
    </row>
    <row r="13" spans="1:16" x14ac:dyDescent="0.2">
      <c r="C13" s="14" t="str">
        <f>LEFT(C2, SEARCH("/", C2) - 1)</f>
        <v>GBP</v>
      </c>
      <c r="D13" s="14"/>
      <c r="E13" s="14" t="str">
        <f>RIGHT(C2, SEARCH("/", C2) - 1)</f>
        <v>SGD</v>
      </c>
      <c r="F13" s="14"/>
      <c r="G13" s="13"/>
      <c r="K13" s="9">
        <f t="shared" si="0"/>
        <v>12</v>
      </c>
      <c r="L13" s="4">
        <f t="shared" si="2"/>
        <v>45424</v>
      </c>
      <c r="M13" s="9" t="str">
        <f>CONCATENATE(VLOOKUP(TEXT(L13,"mmm"),$O$2:$P$13,2,0),RIGHT(TEXT(L13,"yy"),1))</f>
        <v>K4</v>
      </c>
      <c r="O13" s="10" t="s">
        <v>16</v>
      </c>
      <c r="P13" s="9" t="s">
        <v>28</v>
      </c>
    </row>
    <row r="14" spans="1:16" x14ac:dyDescent="0.2">
      <c r="B14" s="9" t="s">
        <v>3</v>
      </c>
      <c r="C14" s="13" t="s">
        <v>40</v>
      </c>
      <c r="D14" s="13" t="s">
        <v>41</v>
      </c>
      <c r="E14" s="13" t="s">
        <v>42</v>
      </c>
      <c r="F14" s="13" t="s">
        <v>43</v>
      </c>
    </row>
    <row r="15" spans="1:16" x14ac:dyDescent="0.2">
      <c r="B15" s="9">
        <v>1</v>
      </c>
      <c r="C15" s="15">
        <v>1.55E-2</v>
      </c>
      <c r="D15" s="15">
        <v>1.6E-2</v>
      </c>
      <c r="E15" s="15">
        <v>0.01</v>
      </c>
      <c r="F15" s="15">
        <v>1.0500000000000001E-2</v>
      </c>
    </row>
    <row r="16" spans="1:16" x14ac:dyDescent="0.2">
      <c r="B16" s="9">
        <v>2</v>
      </c>
      <c r="C16" s="15">
        <v>1.7500000000000002E-2</v>
      </c>
      <c r="D16" s="15">
        <v>1.8000000000000002E-2</v>
      </c>
      <c r="E16" s="15">
        <v>1.2E-2</v>
      </c>
      <c r="F16" s="15">
        <v>1.2500000000000001E-2</v>
      </c>
    </row>
    <row r="17" spans="2:6" x14ac:dyDescent="0.2">
      <c r="B17" s="9">
        <v>3</v>
      </c>
      <c r="C17" s="15">
        <v>1.95E-2</v>
      </c>
      <c r="D17" s="15">
        <v>0.02</v>
      </c>
      <c r="E17" s="15">
        <v>1.4E-2</v>
      </c>
      <c r="F17" s="15">
        <v>1.4500000000000001E-2</v>
      </c>
    </row>
    <row r="18" spans="2:6" x14ac:dyDescent="0.2">
      <c r="B18" s="9">
        <v>4</v>
      </c>
      <c r="C18" s="15"/>
      <c r="D18" s="15"/>
      <c r="E18" s="15"/>
      <c r="F18" s="15"/>
    </row>
    <row r="19" spans="2:6" x14ac:dyDescent="0.2">
      <c r="B19" s="9">
        <v>5</v>
      </c>
      <c r="C19" s="15"/>
      <c r="D19" s="15"/>
      <c r="E19" s="15"/>
      <c r="F19" s="15"/>
    </row>
    <row r="20" spans="2:6" x14ac:dyDescent="0.2">
      <c r="B20" s="9">
        <v>6</v>
      </c>
      <c r="C20" s="15">
        <v>2.1499999999999998E-2</v>
      </c>
      <c r="D20" s="15">
        <v>2.1999999999999999E-2</v>
      </c>
      <c r="E20" s="15">
        <v>1.6E-2</v>
      </c>
      <c r="F20" s="15">
        <v>1.6500000000000001E-2</v>
      </c>
    </row>
    <row r="21" spans="2:6" x14ac:dyDescent="0.2">
      <c r="B21" s="9">
        <v>7</v>
      </c>
      <c r="C21" s="15"/>
      <c r="D21" s="15"/>
      <c r="E21" s="15"/>
      <c r="F21" s="15"/>
    </row>
    <row r="22" spans="2:6" x14ac:dyDescent="0.2">
      <c r="B22" s="9">
        <v>8</v>
      </c>
      <c r="C22" s="15"/>
      <c r="D22" s="15"/>
      <c r="E22" s="15"/>
      <c r="F22" s="15"/>
    </row>
    <row r="23" spans="2:6" x14ac:dyDescent="0.2">
      <c r="B23" s="9">
        <v>9</v>
      </c>
      <c r="C23" s="15">
        <v>2.4E-2</v>
      </c>
      <c r="D23" s="15">
        <v>2.4500000000000001E-2</v>
      </c>
      <c r="E23" s="15">
        <v>1.8499999999999999E-2</v>
      </c>
      <c r="F23" s="15">
        <v>1.9E-2</v>
      </c>
    </row>
    <row r="24" spans="2:6" x14ac:dyDescent="0.2">
      <c r="B24" s="9">
        <v>10</v>
      </c>
      <c r="C24" s="15"/>
      <c r="D24" s="15"/>
      <c r="E24" s="15"/>
      <c r="F24" s="15"/>
    </row>
    <row r="25" spans="2:6" x14ac:dyDescent="0.2">
      <c r="B25" s="9">
        <v>11</v>
      </c>
      <c r="C25" s="15"/>
      <c r="D25" s="15"/>
      <c r="E25" s="15"/>
      <c r="F25" s="15"/>
    </row>
    <row r="26" spans="2:6" x14ac:dyDescent="0.2">
      <c r="B26" s="9">
        <v>12</v>
      </c>
      <c r="C26" s="15">
        <v>2.4500000000000001E-2</v>
      </c>
      <c r="D26" s="15">
        <v>2.5000000000000001E-2</v>
      </c>
      <c r="E26" s="15">
        <v>1.9E-2</v>
      </c>
      <c r="F26" s="15">
        <v>1.95E-2</v>
      </c>
    </row>
  </sheetData>
  <mergeCells count="2">
    <mergeCell ref="C13:D13"/>
    <mergeCell ref="E13:F13"/>
  </mergeCells>
  <phoneticPr fontId="3" type="noConversion"/>
  <dataValidations count="2">
    <dataValidation type="list" allowBlank="1" showInputMessage="1" showErrorMessage="1" sqref="C4" xr:uid="{85DBF602-58A6-9149-8C29-FD43256F5AE3}">
      <formula1>$M$2:$M$13</formula1>
    </dataValidation>
    <dataValidation type="decimal" allowBlank="1" showInputMessage="1" showErrorMessage="1" sqref="C9:D10" xr:uid="{708BD013-0B52-8E45-9639-060750F6A148}">
      <formula1>0</formula1>
      <formula2>99999999999</formula2>
    </dataValidation>
  </dataValidations>
  <pageMargins left="0.7" right="0.7" top="0.75" bottom="0.75" header="0.3" footer="0.3"/>
  <pageSetup paperSize="9" scale="9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Gingerboy Skr</dc:creator>
  <cp:lastModifiedBy>Gingerboy Skr</cp:lastModifiedBy>
  <dcterms:created xsi:type="dcterms:W3CDTF">2023-08-23T11:07:26Z</dcterms:created>
  <dcterms:modified xsi:type="dcterms:W3CDTF">2023-08-29T17:33:50Z</dcterms:modified>
</cp:coreProperties>
</file>