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ча 1" sheetId="1" r:id="rId4"/>
    <sheet state="visible" name="Задание 2" sheetId="2" r:id="rId5"/>
    <sheet state="visible" name="Задание 3" sheetId="3" r:id="rId6"/>
    <sheet state="hidden" name="Задание 2 в Задачах (копия)" sheetId="4" r:id="rId7"/>
  </sheets>
  <definedNames/>
  <calcPr/>
</workbook>
</file>

<file path=xl/sharedStrings.xml><?xml version="1.0" encoding="utf-8"?>
<sst xmlns="http://schemas.openxmlformats.org/spreadsheetml/2006/main" count="60" uniqueCount="29">
  <si>
    <t>xi</t>
  </si>
  <si>
    <t>mi</t>
  </si>
  <si>
    <t>mxi</t>
  </si>
  <si>
    <t>wxi</t>
  </si>
  <si>
    <t xml:space="preserve"> </t>
  </si>
  <si>
    <t>n</t>
  </si>
  <si>
    <t>k</t>
  </si>
  <si>
    <t>~</t>
  </si>
  <si>
    <t>xmin</t>
  </si>
  <si>
    <t>xmax</t>
  </si>
  <si>
    <t>Δ</t>
  </si>
  <si>
    <t>i</t>
  </si>
  <si>
    <t>[xi; xi+1)</t>
  </si>
  <si>
    <t>[2; 27)</t>
  </si>
  <si>
    <t>[27; 52)</t>
  </si>
  <si>
    <t>[52; 77)</t>
  </si>
  <si>
    <t>[77; 102)</t>
  </si>
  <si>
    <t>[102; 127)</t>
  </si>
  <si>
    <t>[127; 152)</t>
  </si>
  <si>
    <t>[152;177)</t>
  </si>
  <si>
    <t>pi</t>
  </si>
  <si>
    <t>Xi</t>
  </si>
  <si>
    <t>Wi</t>
  </si>
  <si>
    <t>[0;50)</t>
  </si>
  <si>
    <t>[50; 70)</t>
  </si>
  <si>
    <t>[70; 80)</t>
  </si>
  <si>
    <t>[80; 90)</t>
  </si>
  <si>
    <t>[90; 100)</t>
  </si>
  <si>
    <t>wi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</si>
</sst>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3">
    <font>
      <sz val="10.0"/>
      <color rgb="FF000000"/>
      <name val="Arial"/>
      <scheme val="minor"/>
    </font>
    <font>
      <sz val="12.0"/>
      <color theme="1"/>
      <name val="&quot;Times New Roman&quot;"/>
    </font>
    <font>
      <color theme="1"/>
      <name val="Arial"/>
    </font>
    <font>
      <b/>
      <sz val="12.0"/>
      <color theme="1"/>
      <name val="&quot;Times New Roman&quot;"/>
    </font>
    <font>
      <sz val="12.0"/>
      <color rgb="FF000000"/>
      <name val="&quot;Times New Roman&quot;"/>
    </font>
    <font>
      <sz val="12.0"/>
      <color theme="1"/>
      <name val="Arial"/>
      <scheme val="minor"/>
    </font>
    <font>
      <b/>
      <sz val="12.0"/>
      <color rgb="FF000000"/>
      <name val="&quot;Times New Roman&quot;"/>
    </font>
    <font>
      <sz val="12.0"/>
      <color rgb="FF000000"/>
      <name val="Arial"/>
      <scheme val="minor"/>
    </font>
    <font>
      <sz val="14.0"/>
      <color rgb="FF000000"/>
      <name val="&quot;Times New Roman&quot;"/>
    </font>
    <font>
      <sz val="10.0"/>
      <color theme="1"/>
      <name val="Arial"/>
      <scheme val="minor"/>
    </font>
    <font>
      <color theme="1"/>
      <name val="Arial"/>
      <scheme val="minor"/>
    </font>
    <font>
      <b/>
      <sz val="10.0"/>
      <color rgb="FF000000"/>
      <name val="Arial"/>
      <scheme val="minor"/>
    </font>
    <font>
      <b/>
      <sz val="10.0"/>
      <color rgb="FF000000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2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1" fillId="0" fontId="2" numFmtId="0" xfId="0" applyAlignment="1" applyBorder="1" applyFont="1">
      <alignment vertical="bottom"/>
    </xf>
    <xf borderId="2" fillId="2" fontId="3" numFmtId="0" xfId="0" applyAlignment="1" applyBorder="1" applyFill="1" applyFont="1">
      <alignment horizontal="center" vertical="bottom"/>
    </xf>
    <xf borderId="2" fillId="3" fontId="1" numFmtId="0" xfId="0" applyAlignment="1" applyBorder="1" applyFill="1" applyFont="1">
      <alignment horizontal="center" vertical="bottom"/>
    </xf>
    <xf borderId="0" fillId="0" fontId="2" numFmtId="0" xfId="0" applyAlignment="1" applyFont="1">
      <alignment vertical="bottom"/>
    </xf>
    <xf borderId="3" fillId="2" fontId="3" numFmtId="0" xfId="0" applyAlignment="1" applyBorder="1" applyFont="1">
      <alignment horizontal="center" vertical="bottom"/>
    </xf>
    <xf borderId="3" fillId="3" fontId="1" numFmtId="0" xfId="0" applyAlignment="1" applyBorder="1" applyFont="1">
      <alignment horizontal="center" vertical="bottom"/>
    </xf>
    <xf borderId="4" fillId="0" fontId="2" numFmtId="0" xfId="0" applyAlignment="1" applyBorder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5" fillId="3" fontId="4" numFmtId="0" xfId="0" applyAlignment="1" applyBorder="1" applyFont="1">
      <alignment horizontal="center" readingOrder="0" shrinkToFit="0" wrapText="1"/>
    </xf>
    <xf borderId="6" fillId="3" fontId="4" numFmtId="0" xfId="0" applyAlignment="1" applyBorder="1" applyFont="1">
      <alignment horizontal="center" readingOrder="0" shrinkToFit="0" wrapText="1"/>
    </xf>
    <xf borderId="7" fillId="3" fontId="4" numFmtId="0" xfId="0" applyAlignment="1" applyBorder="1" applyFont="1">
      <alignment horizontal="center" readingOrder="0" shrinkToFit="0" wrapText="1"/>
    </xf>
    <xf borderId="0" fillId="0" fontId="5" numFmtId="0" xfId="0" applyFont="1"/>
    <xf borderId="0" fillId="0" fontId="5" numFmtId="0" xfId="0" applyAlignment="1" applyFont="1">
      <alignment horizontal="center"/>
    </xf>
    <xf borderId="8" fillId="3" fontId="4" numFmtId="0" xfId="0" applyAlignment="1" applyBorder="1" applyFont="1">
      <alignment horizontal="center" readingOrder="0" shrinkToFit="0" wrapText="1"/>
    </xf>
    <xf borderId="9" fillId="3" fontId="4" numFmtId="0" xfId="0" applyAlignment="1" applyBorder="1" applyFont="1">
      <alignment horizontal="center" readingOrder="0" shrinkToFit="0" wrapText="1"/>
    </xf>
    <xf borderId="10" fillId="3" fontId="4" numFmtId="0" xfId="0" applyAlignment="1" applyBorder="1" applyFont="1">
      <alignment horizontal="center" readingOrder="0" shrinkToFit="0" wrapText="1"/>
    </xf>
    <xf borderId="11" fillId="3" fontId="4" numFmtId="0" xfId="0" applyAlignment="1" applyBorder="1" applyFont="1">
      <alignment horizontal="center" readingOrder="0" shrinkToFit="0" wrapText="1"/>
    </xf>
    <xf borderId="12" fillId="3" fontId="4" numFmtId="0" xfId="0" applyAlignment="1" applyBorder="1" applyFont="1">
      <alignment horizontal="center" readingOrder="0" shrinkToFit="0" wrapText="1"/>
    </xf>
    <xf borderId="13" fillId="3" fontId="4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14" fillId="4" fontId="5" numFmtId="0" xfId="0" applyAlignment="1" applyBorder="1" applyFill="1" applyFont="1">
      <alignment horizontal="center" readingOrder="0"/>
    </xf>
    <xf borderId="15" fillId="4" fontId="5" numFmtId="0" xfId="0" applyAlignment="1" applyBorder="1" applyFont="1">
      <alignment horizontal="center" readingOrder="0"/>
    </xf>
    <xf borderId="16" fillId="4" fontId="5" numFmtId="0" xfId="0" applyAlignment="1" applyBorder="1" applyFont="1">
      <alignment horizontal="center" readingOrder="0"/>
    </xf>
    <xf borderId="17" fillId="4" fontId="5" numFmtId="0" xfId="0" applyAlignment="1" applyBorder="1" applyFont="1">
      <alignment horizontal="center"/>
    </xf>
    <xf borderId="17" fillId="4" fontId="5" numFmtId="0" xfId="0" applyAlignment="1" applyBorder="1" applyFont="1">
      <alignment horizontal="center" readingOrder="0"/>
    </xf>
    <xf borderId="18" fillId="4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5" fillId="4" fontId="5" numFmtId="0" xfId="0" applyAlignment="1" applyBorder="1" applyFont="1">
      <alignment horizontal="center" readingOrder="0"/>
    </xf>
    <xf borderId="7" fillId="4" fontId="5" numFmtId="0" xfId="0" applyAlignment="1" applyBorder="1" applyFont="1">
      <alignment horizontal="center"/>
    </xf>
    <xf borderId="11" fillId="4" fontId="5" numFmtId="0" xfId="0" applyAlignment="1" applyBorder="1" applyFont="1">
      <alignment horizontal="center" readingOrder="0"/>
    </xf>
    <xf borderId="13" fillId="4" fontId="5" numFmtId="0" xfId="0" applyAlignment="1" applyBorder="1" applyFont="1">
      <alignment horizontal="center"/>
    </xf>
    <xf borderId="16" fillId="4" fontId="6" numFmtId="0" xfId="0" applyAlignment="1" applyBorder="1" applyFont="1">
      <alignment horizontal="center" readingOrder="0"/>
    </xf>
    <xf borderId="5" fillId="2" fontId="5" numFmtId="0" xfId="0" applyAlignment="1" applyBorder="1" applyFont="1">
      <alignment horizontal="center" readingOrder="0"/>
    </xf>
    <xf borderId="6" fillId="2" fontId="5" numFmtId="0" xfId="0" applyAlignment="1" applyBorder="1" applyFont="1">
      <alignment horizontal="center" readingOrder="0"/>
    </xf>
    <xf borderId="7" fillId="2" fontId="5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center" readingOrder="0" shrinkToFit="0" wrapText="1"/>
    </xf>
    <xf borderId="9" fillId="3" fontId="5" numFmtId="0" xfId="0" applyAlignment="1" applyBorder="1" applyFont="1">
      <alignment horizontal="center" readingOrder="0"/>
    </xf>
    <xf borderId="10" fillId="3" fontId="5" numFmtId="0" xfId="0" applyAlignment="1" applyBorder="1" applyFont="1">
      <alignment horizontal="center" readingOrder="0"/>
    </xf>
    <xf borderId="11" fillId="2" fontId="7" numFmtId="0" xfId="0" applyAlignment="1" applyBorder="1" applyFont="1">
      <alignment horizontal="center" readingOrder="0" shrinkToFit="0" wrapText="1"/>
    </xf>
    <xf borderId="12" fillId="3" fontId="5" numFmtId="0" xfId="0" applyAlignment="1" applyBorder="1" applyFont="1">
      <alignment horizontal="center" readingOrder="0"/>
    </xf>
    <xf borderId="13" fillId="3" fontId="5" numFmtId="0" xfId="0" applyAlignment="1" applyBorder="1" applyFont="1">
      <alignment horizontal="center" readingOrder="0"/>
    </xf>
    <xf borderId="0" fillId="5" fontId="8" numFmtId="0" xfId="0" applyFill="1" applyFont="1"/>
    <xf borderId="0" fillId="5" fontId="8" numFmtId="0" xfId="0" applyAlignment="1" applyFont="1">
      <alignment readingOrder="0"/>
    </xf>
    <xf borderId="5" fillId="3" fontId="5" numFmtId="0" xfId="0" applyAlignment="1" applyBorder="1" applyFont="1">
      <alignment readingOrder="0"/>
    </xf>
    <xf borderId="6" fillId="3" fontId="5" numFmtId="0" xfId="0" applyAlignment="1" applyBorder="1" applyFont="1">
      <alignment horizontal="center" readingOrder="0"/>
    </xf>
    <xf borderId="7" fillId="3" fontId="5" numFmtId="0" xfId="0" applyAlignment="1" applyBorder="1" applyFont="1">
      <alignment horizontal="center" readingOrder="0"/>
    </xf>
    <xf borderId="11" fillId="3" fontId="5" numFmtId="0" xfId="0" applyAlignment="1" applyBorder="1" applyFont="1">
      <alignment readingOrder="0"/>
    </xf>
    <xf borderId="19" fillId="0" fontId="9" numFmtId="0" xfId="0" applyAlignment="1" applyBorder="1" applyFont="1">
      <alignment horizontal="center" readingOrder="0"/>
    </xf>
    <xf borderId="20" fillId="0" fontId="9" numFmtId="0" xfId="0" applyAlignment="1" applyBorder="1" applyFont="1">
      <alignment horizontal="center" readingOrder="0"/>
    </xf>
    <xf borderId="0" fillId="0" fontId="10" numFmtId="0" xfId="0" applyAlignment="1" applyFont="1">
      <alignment horizontal="center"/>
    </xf>
    <xf borderId="21" fillId="0" fontId="0" numFmtId="0" xfId="0" applyAlignment="1" applyBorder="1" applyFont="1">
      <alignment horizontal="center" readingOrder="0" shrinkToFit="0" wrapText="1"/>
    </xf>
    <xf borderId="5" fillId="0" fontId="9" numFmtId="0" xfId="0" applyAlignment="1" applyBorder="1" applyFont="1">
      <alignment horizontal="center" readingOrder="0"/>
    </xf>
    <xf borderId="6" fillId="0" fontId="9" numFmtId="0" xfId="0" applyAlignment="1" applyBorder="1" applyFont="1">
      <alignment horizontal="center" readingOrder="0"/>
    </xf>
    <xf borderId="8" fillId="0" fontId="9" numFmtId="0" xfId="0" applyAlignment="1" applyBorder="1" applyFont="1">
      <alignment horizontal="center" readingOrder="0"/>
    </xf>
    <xf borderId="9" fillId="0" fontId="9" numFmtId="0" xfId="0" applyAlignment="1" applyBorder="1" applyFont="1">
      <alignment horizontal="center" readingOrder="0"/>
    </xf>
    <xf borderId="5" fillId="0" fontId="11" numFmtId="0" xfId="0" applyAlignment="1" applyBorder="1" applyFont="1">
      <alignment horizontal="center" readingOrder="0" shrinkToFit="0" wrapText="1"/>
    </xf>
    <xf borderId="7" fillId="0" fontId="9" numFmtId="0" xfId="0" applyAlignment="1" applyBorder="1" applyFont="1">
      <alignment horizontal="center" readingOrder="0"/>
    </xf>
    <xf borderId="11" fillId="0" fontId="11" numFmtId="0" xfId="0" applyAlignment="1" applyBorder="1" applyFont="1">
      <alignment horizontal="center" readingOrder="0" shrinkToFit="0" wrapText="1"/>
    </xf>
    <xf borderId="12" fillId="0" fontId="10" numFmtId="0" xfId="0" applyAlignment="1" applyBorder="1" applyFont="1">
      <alignment horizontal="center" readingOrder="0"/>
    </xf>
    <xf borderId="12" fillId="0" fontId="9" numFmtId="0" xfId="0" applyAlignment="1" applyBorder="1" applyFont="1">
      <alignment horizontal="center" readingOrder="0"/>
    </xf>
    <xf borderId="13" fillId="0" fontId="9" numFmtId="0" xfId="0" applyAlignment="1" applyBorder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0" fontId="8" numFmtId="0" xfId="0" applyAlignment="1" applyFont="1">
      <alignment horizontal="center" readingOrder="0" shrinkToFit="0" wrapText="1"/>
    </xf>
    <xf borderId="0" fillId="6" fontId="8" numFmtId="0" xfId="0" applyAlignment="1" applyFill="1" applyFont="1">
      <alignment horizontal="center" readingOrder="0" shrinkToFit="0" wrapText="1"/>
    </xf>
    <xf borderId="10" fillId="0" fontId="9" numFmtId="0" xfId="0" applyAlignment="1" applyBorder="1" applyFont="1">
      <alignment horizontal="center" readingOrder="0"/>
    </xf>
    <xf borderId="11" fillId="0" fontId="9" numFmtId="0" xfId="0" applyAlignment="1" applyBorder="1" applyFont="1">
      <alignment horizontal="center" readingOrder="0"/>
    </xf>
    <xf borderId="9" fillId="0" fontId="10" numFmtId="0" xfId="0" applyAlignment="1" applyBorder="1" applyFont="1">
      <alignment readingOrder="0"/>
    </xf>
    <xf borderId="9" fillId="0" fontId="10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Полигон и гистограмма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'Задание 2'!$A$18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strRef>
              <c:f>'Задание 2'!$B$17:$H$17</c:f>
            </c:strRef>
          </c:cat>
          <c:val>
            <c:numRef>
              <c:f>'Задание 2'!$B$18:$H$18</c:f>
              <c:numCache/>
            </c:numRef>
          </c:val>
          <c:smooth val="0"/>
        </c:ser>
        <c:axId val="373787548"/>
        <c:axId val="959637826"/>
      </c:lineChart>
      <c:areaChart>
        <c:grouping val="stacked"/>
        <c:ser>
          <c:idx val="0"/>
          <c:order val="0"/>
          <c:tx>
            <c:strRef>
              <c:f>'Задание 2'!$A$18</c:f>
            </c:strRef>
          </c:tx>
          <c:spPr>
            <a:solidFill>
              <a:srgbClr val="666666">
                <a:alpha val="0"/>
              </a:srgbClr>
            </a:solidFill>
            <a:ln cmpd="sng">
              <a:solidFill>
                <a:srgbClr val="666666">
                  <a:alpha val="100000"/>
                </a:srgbClr>
              </a:solidFill>
            </a:ln>
          </c:spPr>
          <c:cat>
            <c:strRef>
              <c:f>'Задание 2'!$B$17:$H$17</c:f>
            </c:strRef>
          </c:cat>
          <c:val>
            <c:numRef>
              <c:f>'Задание 2'!$B$18:$H$18</c:f>
              <c:numCache/>
            </c:numRef>
          </c:val>
        </c:ser>
        <c:axId val="373787548"/>
        <c:axId val="959637826"/>
      </c:areaChart>
      <c:catAx>
        <c:axId val="373787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[xi-1;xi)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637826"/>
      </c:catAx>
      <c:valAx>
        <c:axId val="959637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78754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эмпирическая плотность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'Задание 2'!$A$19</c:f>
            </c:strRef>
          </c:tx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'Задание 2'!$B$20:$H$20</c:f>
            </c:strRef>
          </c:cat>
          <c:val>
            <c:numRef>
              <c:f>'Задание 2'!$B$19:$H$19</c:f>
              <c:numCache/>
            </c:numRef>
          </c:val>
        </c:ser>
        <c:axId val="1302183739"/>
        <c:axId val="990567037"/>
      </c:areaChart>
      <c:catAx>
        <c:axId val="1302183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567037"/>
      </c:catAx>
      <c:valAx>
        <c:axId val="990567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183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Эмпирическая функция распределения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2'!$A$24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2'!$B$23:$H$23</c:f>
            </c:strRef>
          </c:cat>
          <c:val>
            <c:numRef>
              <c:f>'Задание 2'!$B$24:$H$24</c:f>
              <c:numCache/>
            </c:numRef>
          </c:val>
          <c:smooth val="0"/>
        </c:ser>
        <c:axId val="819730302"/>
        <c:axId val="1557309757"/>
      </c:lineChart>
      <c:catAx>
        <c:axId val="819730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309757"/>
      </c:catAx>
      <c:valAx>
        <c:axId val="1557309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730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Полигон и гистограмма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'Задание 3'!$A$3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strRef>
              <c:f>'Задание 3'!$B$2:$F$2</c:f>
            </c:strRef>
          </c:cat>
          <c:val>
            <c:numRef>
              <c:f>'Задание 3'!$B$3:$F$3</c:f>
              <c:numCache/>
            </c:numRef>
          </c:val>
          <c:smooth val="0"/>
        </c:ser>
        <c:axId val="119515210"/>
        <c:axId val="964839264"/>
      </c:lineChart>
      <c:areaChart>
        <c:grouping val="stacked"/>
        <c:ser>
          <c:idx val="0"/>
          <c:order val="0"/>
          <c:tx>
            <c:strRef>
              <c:f>'Задание 3'!$A$3</c:f>
            </c:strRef>
          </c:tx>
          <c:spPr>
            <a:solidFill>
              <a:srgbClr val="666666">
                <a:alpha val="0"/>
              </a:srgbClr>
            </a:solidFill>
            <a:ln cmpd="sng">
              <a:solidFill>
                <a:srgbClr val="666666">
                  <a:alpha val="100000"/>
                </a:srgbClr>
              </a:solidFill>
            </a:ln>
          </c:spPr>
          <c:cat>
            <c:strRef>
              <c:f>'Задание 3'!$B$2:$F$2</c:f>
            </c:strRef>
          </c:cat>
          <c:val>
            <c:numRef>
              <c:f>'Задание 3'!$B$3:$F$3</c:f>
              <c:numCache/>
            </c:numRef>
          </c:val>
        </c:ser>
        <c:axId val="119515210"/>
        <c:axId val="964839264"/>
      </c:areaChart>
      <c:catAx>
        <c:axId val="119515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[xi-1;xi)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839264"/>
      </c:catAx>
      <c:valAx>
        <c:axId val="964839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51521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mxi относительно параметра "xi"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3'!$A$5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3'!$B$6:$G$6</c:f>
            </c:strRef>
          </c:cat>
          <c:val>
            <c:numRef>
              <c:f>'Задание 3'!$B$5:$G$5</c:f>
              <c:numCache/>
            </c:numRef>
          </c:val>
          <c:smooth val="0"/>
        </c:ser>
        <c:axId val="2016332648"/>
        <c:axId val="1528314140"/>
      </c:lineChart>
      <c:catAx>
        <c:axId val="201633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314140"/>
      </c:catAx>
      <c:valAx>
        <c:axId val="1528314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3326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Полигон и гистограмма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'Задание 2 в Задачах (копия)'!$A$20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strRef>
              <c:f>'Задание 2 в Задачах (копия)'!$B$19:$H$19</c:f>
            </c:strRef>
          </c:cat>
          <c:val>
            <c:numRef>
              <c:f>'Задание 2 в Задачах (копия)'!$B$20:$H$20</c:f>
              <c:numCache/>
            </c:numRef>
          </c:val>
          <c:smooth val="0"/>
        </c:ser>
        <c:axId val="1292966027"/>
        <c:axId val="612200205"/>
      </c:lineChart>
      <c:areaChart>
        <c:grouping val="stacked"/>
        <c:ser>
          <c:idx val="0"/>
          <c:order val="0"/>
          <c:tx>
            <c:strRef>
              <c:f>'Задание 2 в Задачах (копия)'!$A$20</c:f>
            </c:strRef>
          </c:tx>
          <c:spPr>
            <a:solidFill>
              <a:srgbClr val="666666">
                <a:alpha val="0"/>
              </a:srgbClr>
            </a:solidFill>
            <a:ln cmpd="sng">
              <a:solidFill>
                <a:srgbClr val="666666">
                  <a:alpha val="100000"/>
                </a:srgbClr>
              </a:solidFill>
            </a:ln>
          </c:spPr>
          <c:cat>
            <c:strRef>
              <c:f>'Задание 2 в Задачах (копия)'!$B$19:$H$19</c:f>
            </c:strRef>
          </c:cat>
          <c:val>
            <c:numRef>
              <c:f>'Задание 2 в Задачах (копия)'!$B$20:$H$20</c:f>
              <c:numCache/>
            </c:numRef>
          </c:val>
        </c:ser>
        <c:axId val="1292966027"/>
        <c:axId val="612200205"/>
      </c:areaChart>
      <c:catAx>
        <c:axId val="1292966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[xi-1;xi)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200205"/>
      </c:catAx>
      <c:valAx>
        <c:axId val="612200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966027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эмпирическая плотность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'Задание 2 в Задачах (копия)'!$A$21</c:f>
            </c:strRef>
          </c:tx>
          <c:spPr>
            <a:solidFill>
              <a:srgbClr val="4285F4">
                <a:alpha val="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'Задание 2 в Задачах (копия)'!$B$23:$G$23</c:f>
            </c:strRef>
          </c:cat>
          <c:val>
            <c:numRef>
              <c:f>'Задание 2 в Задачах (копия)'!$B$21:$G$21</c:f>
              <c:numCache/>
            </c:numRef>
          </c:val>
        </c:ser>
        <c:axId val="177182111"/>
        <c:axId val="824079766"/>
      </c:areaChart>
      <c:catAx>
        <c:axId val="177182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4079766"/>
      </c:catAx>
      <c:valAx>
        <c:axId val="824079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82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Эмпирическая функция распределе­ния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2 в Задачах (копия)'!$A$27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2 в Задачах (копия)'!$B$26:$H$26</c:f>
            </c:strRef>
          </c:cat>
          <c:val>
            <c:numRef>
              <c:f>'Задание 2 в Задачах (копия)'!$B$27:$H$27</c:f>
              <c:numCache/>
            </c:numRef>
          </c:val>
          <c:smooth val="0"/>
        </c:ser>
        <c:axId val="933597621"/>
        <c:axId val="124104175"/>
      </c:lineChart>
      <c:catAx>
        <c:axId val="933597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04175"/>
      </c:catAx>
      <c:valAx>
        <c:axId val="124104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35976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923925</xdr:colOff>
      <xdr:row>0</xdr:row>
      <xdr:rowOff>0</xdr:rowOff>
    </xdr:from>
    <xdr:ext cx="4791075" cy="2943225"/>
    <xdr:pic>
      <xdr:nvPicPr>
        <xdr:cNvPr id="1873942329" name="Chart1" title="Диаграмма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923925</xdr:colOff>
      <xdr:row>14</xdr:row>
      <xdr:rowOff>66675</xdr:rowOff>
    </xdr:from>
    <xdr:ext cx="5000625" cy="3095625"/>
    <xdr:pic>
      <xdr:nvPicPr>
        <xdr:cNvPr id="1401893469" name="Chart2" title="Диаграмма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381000</xdr:colOff>
      <xdr:row>9</xdr:row>
      <xdr:rowOff>190500</xdr:rowOff>
    </xdr:from>
    <xdr:ext cx="5133975" cy="3248025"/>
    <xdr:pic>
      <xdr:nvPicPr>
        <xdr:cNvPr id="230712087" name="Chart3" title="Диаграмма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295275</xdr:colOff>
      <xdr:row>10</xdr:row>
      <xdr:rowOff>-57150</xdr:rowOff>
    </xdr:from>
    <xdr:ext cx="5619750" cy="3486150"/>
    <xdr:pic>
      <xdr:nvPicPr>
        <xdr:cNvPr id="0" name="image1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0</xdr:row>
      <xdr:rowOff>38100</xdr:rowOff>
    </xdr:from>
    <xdr:ext cx="6181725" cy="38195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666750</xdr:colOff>
      <xdr:row>0</xdr:row>
      <xdr:rowOff>38100</xdr:rowOff>
    </xdr:from>
    <xdr:ext cx="6105525" cy="38195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66675</xdr:colOff>
      <xdr:row>17</xdr:row>
      <xdr:rowOff>200025</xdr:rowOff>
    </xdr:from>
    <xdr:ext cx="6181725" cy="38195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6</xdr:row>
      <xdr:rowOff>152400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</xdr:colOff>
      <xdr:row>6</xdr:row>
      <xdr:rowOff>152400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895350</xdr:colOff>
      <xdr:row>0</xdr:row>
      <xdr:rowOff>0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285750</xdr:colOff>
      <xdr:row>17</xdr:row>
      <xdr:rowOff>85725</xdr:rowOff>
    </xdr:from>
    <xdr:ext cx="5715000" cy="35337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952500</xdr:colOff>
      <xdr:row>0</xdr:row>
      <xdr:rowOff>0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4.0</v>
      </c>
      <c r="B1" s="2"/>
      <c r="C1" s="3" t="s">
        <v>0</v>
      </c>
      <c r="D1" s="4">
        <v>1.0</v>
      </c>
      <c r="E1" s="4">
        <v>2.0</v>
      </c>
      <c r="F1" s="4">
        <v>3.0</v>
      </c>
      <c r="G1" s="4">
        <v>4.0</v>
      </c>
      <c r="H1" s="4">
        <v>5.0</v>
      </c>
      <c r="I1" s="4">
        <v>6.0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>
        <v>2.0</v>
      </c>
      <c r="B2" s="2"/>
      <c r="C2" s="6" t="s">
        <v>1</v>
      </c>
      <c r="D2" s="7">
        <f>COUNTIF(A1:A25, "=1")</f>
        <v>3</v>
      </c>
      <c r="E2" s="7">
        <f>COUNTIF(A1:A25, "=2")</f>
        <v>5</v>
      </c>
      <c r="F2" s="7">
        <f>COUNTIF(A1:A25, "=3")</f>
        <v>4</v>
      </c>
      <c r="G2" s="7">
        <f>COUNTIF(A1:A25, "=4")</f>
        <v>6</v>
      </c>
      <c r="H2" s="7">
        <f>COUNTIF(A1:A25, "=5")</f>
        <v>3</v>
      </c>
      <c r="I2" s="7">
        <f>COUNTIF(A1:A25, "=6")</f>
        <v>4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>
        <v>4.0</v>
      </c>
      <c r="B3" s="5"/>
      <c r="C3" s="8"/>
      <c r="D3" s="8"/>
      <c r="E3" s="8"/>
      <c r="F3" s="8"/>
      <c r="G3" s="8"/>
      <c r="H3" s="8"/>
      <c r="I3" s="8"/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>
        <v>6.0</v>
      </c>
      <c r="B4" s="2"/>
      <c r="C4" s="6" t="s">
        <v>0</v>
      </c>
      <c r="D4" s="7">
        <v>1.0</v>
      </c>
      <c r="E4" s="7">
        <v>2.0</v>
      </c>
      <c r="F4" s="7">
        <v>3.0</v>
      </c>
      <c r="G4" s="7">
        <v>4.0</v>
      </c>
      <c r="H4" s="7">
        <v>5.0</v>
      </c>
      <c r="I4" s="7">
        <v>6.0</v>
      </c>
      <c r="J4" s="7">
        <v>7.0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>
        <v>5.0</v>
      </c>
      <c r="B5" s="2"/>
      <c r="C5" s="6" t="s">
        <v>2</v>
      </c>
      <c r="D5" s="7">
        <f>0</f>
        <v>0</v>
      </c>
      <c r="E5" s="7">
        <f t="shared" ref="E5:J5" si="1">D5+D2</f>
        <v>3</v>
      </c>
      <c r="F5" s="7">
        <f t="shared" si="1"/>
        <v>8</v>
      </c>
      <c r="G5" s="7">
        <f t="shared" si="1"/>
        <v>12</v>
      </c>
      <c r="H5" s="7">
        <f t="shared" si="1"/>
        <v>18</v>
      </c>
      <c r="I5" s="7">
        <f t="shared" si="1"/>
        <v>21</v>
      </c>
      <c r="J5" s="7">
        <f t="shared" si="1"/>
        <v>25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>
        <v>6.0</v>
      </c>
      <c r="B6" s="2"/>
      <c r="C6" s="6" t="s">
        <v>3</v>
      </c>
      <c r="D6" s="7">
        <f t="shared" ref="D6:J6" si="2">D5/$J$5</f>
        <v>0</v>
      </c>
      <c r="E6" s="7">
        <f t="shared" si="2"/>
        <v>0.12</v>
      </c>
      <c r="F6" s="7">
        <f t="shared" si="2"/>
        <v>0.32</v>
      </c>
      <c r="G6" s="7">
        <f t="shared" si="2"/>
        <v>0.48</v>
      </c>
      <c r="H6" s="7">
        <f t="shared" si="2"/>
        <v>0.72</v>
      </c>
      <c r="I6" s="7">
        <f t="shared" si="2"/>
        <v>0.84</v>
      </c>
      <c r="J6" s="7">
        <f t="shared" si="2"/>
        <v>1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>
        <v>4.0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>
        <v>1.0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>
        <v>3.0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">
        <v>1.0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">
        <v>2.0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>
        <v>5.0</v>
      </c>
      <c r="B12" s="5"/>
      <c r="C12" s="1">
        <v>0.0</v>
      </c>
      <c r="D12" s="1">
        <v>0.0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">
        <v>2.0</v>
      </c>
      <c r="B13" s="5"/>
      <c r="C13" s="1">
        <v>1.0</v>
      </c>
      <c r="D13" s="1">
        <v>0.0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">
        <v>6.0</v>
      </c>
      <c r="B14" s="5"/>
      <c r="C14" s="1">
        <v>1.0</v>
      </c>
      <c r="D14" s="9">
        <f>E6</f>
        <v>0.12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">
        <v>3.0</v>
      </c>
      <c r="B15" s="5"/>
      <c r="C15" s="1">
        <v>2.0</v>
      </c>
      <c r="D15" s="9">
        <f>E6</f>
        <v>0.12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">
        <v>1.0</v>
      </c>
      <c r="B16" s="5"/>
      <c r="C16" s="1">
        <v>2.0</v>
      </c>
      <c r="D16" s="9">
        <f>F6</f>
        <v>0.32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">
        <v>2.0</v>
      </c>
      <c r="B17" s="5"/>
      <c r="C17" s="1">
        <v>3.0</v>
      </c>
      <c r="D17" s="9">
        <f>D16</f>
        <v>0.32</v>
      </c>
      <c r="E17" s="5"/>
      <c r="F17" s="5"/>
      <c r="G17" s="10" t="s">
        <v>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">
        <v>3.0</v>
      </c>
      <c r="B18" s="5"/>
      <c r="C18" s="1">
        <v>3.0</v>
      </c>
      <c r="D18" s="9">
        <f>G6</f>
        <v>0.48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">
        <v>4.0</v>
      </c>
      <c r="B19" s="5"/>
      <c r="C19" s="1">
        <v>4.0</v>
      </c>
      <c r="D19" s="9">
        <f>G6</f>
        <v>0.48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">
        <v>5.0</v>
      </c>
      <c r="B20" s="5"/>
      <c r="C20" s="1">
        <v>4.0</v>
      </c>
      <c r="D20" s="1">
        <f>H6</f>
        <v>0.72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">
        <v>4.0</v>
      </c>
      <c r="B21" s="5"/>
      <c r="C21" s="1">
        <v>5.0</v>
      </c>
      <c r="D21" s="1">
        <f>H6</f>
        <v>0.72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">
        <v>6.0</v>
      </c>
      <c r="B22" s="5"/>
      <c r="C22" s="1">
        <v>5.0</v>
      </c>
      <c r="D22" s="1">
        <f>I6</f>
        <v>0.84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">
        <v>2.0</v>
      </c>
      <c r="B23" s="5"/>
      <c r="C23" s="1">
        <v>6.0</v>
      </c>
      <c r="D23" s="1">
        <f>I6</f>
        <v>0.84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">
        <v>3.0</v>
      </c>
      <c r="B24" s="5"/>
      <c r="C24" s="1">
        <v>6.0</v>
      </c>
      <c r="D24" s="11">
        <f>J6</f>
        <v>1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">
        <v>4.0</v>
      </c>
      <c r="B25" s="5"/>
      <c r="C25" s="1">
        <v>7.0</v>
      </c>
      <c r="D25" s="11">
        <v>1.0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>
        <v>60.0</v>
      </c>
      <c r="B1" s="13">
        <v>25.0</v>
      </c>
      <c r="C1" s="13">
        <v>12.0</v>
      </c>
      <c r="D1" s="13">
        <v>10.0</v>
      </c>
      <c r="E1" s="14">
        <v>68.0</v>
      </c>
      <c r="F1" s="15"/>
      <c r="G1" s="1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7">
        <v>2.0</v>
      </c>
      <c r="B2" s="18">
        <v>17.0</v>
      </c>
      <c r="C2" s="18">
        <v>51.0</v>
      </c>
      <c r="D2" s="18">
        <v>9.0</v>
      </c>
      <c r="E2" s="19">
        <v>3.0</v>
      </c>
      <c r="F2" s="15"/>
      <c r="G2" s="1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7">
        <v>24.0</v>
      </c>
      <c r="B3" s="18">
        <v>85.0</v>
      </c>
      <c r="C3" s="18">
        <v>100.0</v>
      </c>
      <c r="D3" s="18">
        <v>152.0</v>
      </c>
      <c r="E3" s="19">
        <v>6.0</v>
      </c>
      <c r="F3" s="15"/>
      <c r="G3" s="16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20">
        <v>7.0</v>
      </c>
      <c r="B4" s="21">
        <v>42.0</v>
      </c>
      <c r="C4" s="21">
        <v>35.0</v>
      </c>
      <c r="D4" s="21">
        <v>130.0</v>
      </c>
      <c r="E4" s="22">
        <v>18.0</v>
      </c>
      <c r="F4" s="23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23"/>
      <c r="B5" s="23"/>
      <c r="C5" s="15"/>
      <c r="D5" s="23"/>
      <c r="E5" s="23"/>
      <c r="F5" s="2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24" t="s">
        <v>5</v>
      </c>
      <c r="B6" s="25">
        <v>20.0</v>
      </c>
      <c r="C6" s="16"/>
      <c r="D6" s="16"/>
      <c r="E6" s="23"/>
      <c r="F6" s="23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26" t="s">
        <v>6</v>
      </c>
      <c r="B7" s="27">
        <f> 1 + 1.4 * LN(B6)</f>
        <v>5.194025183</v>
      </c>
      <c r="C7" s="28" t="s">
        <v>7</v>
      </c>
      <c r="D7" s="29">
        <v>6.0</v>
      </c>
      <c r="E7" s="23"/>
      <c r="F7" s="23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5"/>
      <c r="B8" s="15"/>
      <c r="C8" s="15"/>
      <c r="D8" s="15"/>
      <c r="E8" s="16"/>
      <c r="F8" s="16"/>
      <c r="G8" s="16"/>
      <c r="H8" s="16"/>
      <c r="I8" s="30">
        <v>60.0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31" t="s">
        <v>8</v>
      </c>
      <c r="B9" s="32">
        <f>MIN(A1:F7)</f>
        <v>2</v>
      </c>
      <c r="C9" s="15"/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33" t="s">
        <v>9</v>
      </c>
      <c r="B10" s="34">
        <f>MAX(A1:F7)</f>
        <v>152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5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35" t="s">
        <v>10</v>
      </c>
      <c r="B12" s="27">
        <f>(B10-B9)/D7</f>
        <v>25</v>
      </c>
      <c r="C12" s="28" t="s">
        <v>7</v>
      </c>
      <c r="D12" s="29">
        <v>25.0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26" t="s">
        <v>11</v>
      </c>
      <c r="B14" s="29">
        <v>1.7</v>
      </c>
      <c r="C14" s="15"/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36" t="s">
        <v>11</v>
      </c>
      <c r="B16" s="37">
        <v>1.0</v>
      </c>
      <c r="C16" s="37">
        <v>2.0</v>
      </c>
      <c r="D16" s="37">
        <v>3.0</v>
      </c>
      <c r="E16" s="37">
        <v>4.0</v>
      </c>
      <c r="F16" s="37">
        <v>5.0</v>
      </c>
      <c r="G16" s="37">
        <v>6.0</v>
      </c>
      <c r="H16" s="38">
        <v>7.0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39" t="s">
        <v>12</v>
      </c>
      <c r="B17" s="40" t="s">
        <v>13</v>
      </c>
      <c r="C17" s="40" t="s">
        <v>14</v>
      </c>
      <c r="D17" s="40" t="s">
        <v>15</v>
      </c>
      <c r="E17" s="40" t="s">
        <v>16</v>
      </c>
      <c r="F17" s="40" t="s">
        <v>17</v>
      </c>
      <c r="G17" s="40" t="s">
        <v>18</v>
      </c>
      <c r="H17" s="41" t="s">
        <v>19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39" t="s">
        <v>1</v>
      </c>
      <c r="B18" s="40">
        <v>11.0</v>
      </c>
      <c r="C18" s="40">
        <v>3.0</v>
      </c>
      <c r="D18" s="40">
        <v>2.0</v>
      </c>
      <c r="E18" s="40">
        <v>2.0</v>
      </c>
      <c r="F18" s="40">
        <v>0.0</v>
      </c>
      <c r="G18" s="40">
        <v>1.0</v>
      </c>
      <c r="H18" s="41">
        <v>1.0</v>
      </c>
      <c r="I18" s="30"/>
      <c r="J18" s="30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39" t="s">
        <v>20</v>
      </c>
      <c r="B19" s="40">
        <v>0.55</v>
      </c>
      <c r="C19" s="40">
        <v>0.15</v>
      </c>
      <c r="D19" s="40">
        <v>0.1</v>
      </c>
      <c r="E19" s="40">
        <v>0.1</v>
      </c>
      <c r="F19" s="40">
        <v>0.0</v>
      </c>
      <c r="G19" s="40">
        <v>0.05</v>
      </c>
      <c r="H19" s="41">
        <v>0.05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42" t="s">
        <v>0</v>
      </c>
      <c r="B20" s="43">
        <f>(2+27)/2</f>
        <v>14.5</v>
      </c>
      <c r="C20" s="43">
        <f>(27+52)/2</f>
        <v>39.5</v>
      </c>
      <c r="D20" s="43">
        <f>(52+77)/2</f>
        <v>64.5</v>
      </c>
      <c r="E20" s="43">
        <f>(77+102)/2</f>
        <v>89.5</v>
      </c>
      <c r="F20" s="43">
        <f>(102+127)/2</f>
        <v>114.5</v>
      </c>
      <c r="G20" s="43">
        <f>(127+152)/2</f>
        <v>139.5</v>
      </c>
      <c r="H20" s="44">
        <f>(152+177)/2</f>
        <v>164.5</v>
      </c>
      <c r="I20" s="16"/>
      <c r="J20" s="16"/>
      <c r="K20" s="16"/>
      <c r="L20" s="16"/>
      <c r="M20" s="16"/>
      <c r="N20" s="16"/>
      <c r="O20" s="16"/>
      <c r="P20" s="45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idden="1">
      <c r="A21" s="15"/>
      <c r="B21" s="15"/>
      <c r="C21" s="15"/>
      <c r="D21" s="15"/>
      <c r="E21" s="15"/>
      <c r="F21" s="15"/>
      <c r="G21" s="15"/>
      <c r="H21" s="15"/>
      <c r="I21" s="16"/>
      <c r="J21" s="16"/>
      <c r="K21" s="16"/>
      <c r="L21" s="16"/>
      <c r="M21" s="16"/>
      <c r="N21" s="16"/>
      <c r="O21" s="16"/>
      <c r="P21" s="4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5"/>
      <c r="B22" s="15"/>
      <c r="C22" s="15"/>
      <c r="D22" s="15"/>
      <c r="E22" s="15"/>
      <c r="F22" s="15"/>
      <c r="G22" s="15"/>
      <c r="H22" s="15"/>
      <c r="I22" s="16"/>
      <c r="J22" s="16"/>
      <c r="K22" s="16"/>
      <c r="L22" s="16"/>
      <c r="M22" s="16"/>
      <c r="N22" s="16"/>
      <c r="O22" s="16"/>
      <c r="P22" s="4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47" t="s">
        <v>21</v>
      </c>
      <c r="B23" s="48">
        <v>2.0</v>
      </c>
      <c r="C23" s="48">
        <v>27.0</v>
      </c>
      <c r="D23" s="48">
        <v>52.0</v>
      </c>
      <c r="E23" s="48">
        <v>77.0</v>
      </c>
      <c r="F23" s="48">
        <v>102.0</v>
      </c>
      <c r="G23" s="48">
        <v>127.0</v>
      </c>
      <c r="H23" s="49">
        <v>152.0</v>
      </c>
      <c r="I23" s="16"/>
      <c r="J23" s="16"/>
      <c r="K23" s="16"/>
      <c r="L23" s="16"/>
      <c r="M23" s="16"/>
      <c r="N23" s="16"/>
      <c r="O23" s="16"/>
      <c r="P23" s="4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50" t="s">
        <v>22</v>
      </c>
      <c r="B24" s="43">
        <v>0.0</v>
      </c>
      <c r="C24" s="43">
        <v>0.55</v>
      </c>
      <c r="D24" s="43">
        <v>0.7</v>
      </c>
      <c r="E24" s="43">
        <v>0.8</v>
      </c>
      <c r="F24" s="43">
        <v>0.9</v>
      </c>
      <c r="G24" s="43">
        <v>0.9</v>
      </c>
      <c r="H24" s="44">
        <v>1.0</v>
      </c>
      <c r="I24" s="16"/>
      <c r="J24" s="16"/>
      <c r="K24" s="16"/>
      <c r="L24" s="16"/>
      <c r="M24" s="16"/>
      <c r="N24" s="16"/>
      <c r="O24" s="16"/>
      <c r="P24" s="4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5"/>
      <c r="B25" s="15"/>
      <c r="C25" s="15"/>
      <c r="D25" s="15"/>
      <c r="E25" s="15"/>
      <c r="F25" s="16"/>
      <c r="G25" s="15"/>
      <c r="H25" s="15"/>
      <c r="I25" s="16"/>
      <c r="J25" s="16"/>
      <c r="K25" s="16"/>
      <c r="L25" s="16"/>
      <c r="M25" s="16"/>
      <c r="N25" s="16"/>
      <c r="O25" s="16"/>
      <c r="P25" s="4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4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5"/>
      <c r="C27" s="15"/>
      <c r="D27" s="15"/>
      <c r="E27" s="15"/>
      <c r="F27" s="15"/>
      <c r="G27" s="15"/>
      <c r="H27" s="15"/>
      <c r="I27" s="16"/>
      <c r="J27" s="16"/>
      <c r="K27" s="16"/>
      <c r="L27" s="16"/>
      <c r="M27" s="16"/>
      <c r="N27" s="16"/>
      <c r="O27" s="16"/>
      <c r="P27" s="4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51" t="s">
        <v>11</v>
      </c>
      <c r="B1" s="52">
        <v>1.0</v>
      </c>
      <c r="C1" s="52">
        <v>2.0</v>
      </c>
      <c r="D1" s="52">
        <v>3.0</v>
      </c>
      <c r="E1" s="52">
        <v>4.0</v>
      </c>
      <c r="F1" s="52">
        <v>5.0</v>
      </c>
      <c r="G1" s="53"/>
    </row>
    <row r="2">
      <c r="A2" s="54" t="s">
        <v>12</v>
      </c>
      <c r="B2" s="55" t="s">
        <v>23</v>
      </c>
      <c r="C2" s="56" t="s">
        <v>24</v>
      </c>
      <c r="D2" s="56" t="s">
        <v>25</v>
      </c>
      <c r="E2" s="56" t="s">
        <v>26</v>
      </c>
      <c r="F2" s="56" t="s">
        <v>27</v>
      </c>
      <c r="G2" s="53"/>
    </row>
    <row r="3">
      <c r="A3" s="54" t="s">
        <v>1</v>
      </c>
      <c r="B3" s="57">
        <v>5.0</v>
      </c>
      <c r="C3" s="58">
        <v>11.0</v>
      </c>
      <c r="D3" s="58">
        <v>6.0</v>
      </c>
      <c r="E3" s="58">
        <v>4.0</v>
      </c>
      <c r="F3" s="58">
        <v>2.0</v>
      </c>
      <c r="G3" s="53"/>
    </row>
    <row r="5">
      <c r="A5" s="59" t="s">
        <v>2</v>
      </c>
      <c r="B5" s="56">
        <v>0.0</v>
      </c>
      <c r="C5" s="56">
        <f t="shared" ref="C5:G5" si="1">B5+B3</f>
        <v>5</v>
      </c>
      <c r="D5" s="56">
        <f t="shared" si="1"/>
        <v>16</v>
      </c>
      <c r="E5" s="56">
        <f t="shared" si="1"/>
        <v>22</v>
      </c>
      <c r="F5" s="56">
        <f t="shared" si="1"/>
        <v>26</v>
      </c>
      <c r="G5" s="60">
        <f t="shared" si="1"/>
        <v>28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61" t="s">
        <v>0</v>
      </c>
      <c r="B6" s="62">
        <v>0.0</v>
      </c>
      <c r="C6" s="63">
        <v>25.0</v>
      </c>
      <c r="D6" s="63">
        <v>60.0</v>
      </c>
      <c r="E6" s="63">
        <v>75.0</v>
      </c>
      <c r="F6" s="63">
        <v>85.0</v>
      </c>
      <c r="G6" s="64">
        <v>95.0</v>
      </c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65"/>
      <c r="B7" s="65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65"/>
      <c r="B8" s="53"/>
      <c r="C8" s="65"/>
      <c r="D8" s="65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65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66"/>
      <c r="B13" s="53"/>
      <c r="C13" s="65"/>
      <c r="D13" s="65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65"/>
      <c r="B15" s="65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</row>
    <row r="16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</row>
    <row r="17">
      <c r="G17" s="65"/>
      <c r="H17" s="65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</row>
    <row r="18"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</row>
    <row r="19"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</row>
    <row r="20"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</row>
    <row r="21"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</row>
    <row r="22"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</row>
    <row r="23">
      <c r="A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>
      <c r="A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  <row r="1001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</row>
    <row r="1002">
      <c r="A1002" s="53"/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7">
        <v>60.0</v>
      </c>
      <c r="B1" s="67">
        <v>25.0</v>
      </c>
      <c r="C1" s="67">
        <v>12.0</v>
      </c>
      <c r="D1" s="67">
        <v>10.0</v>
      </c>
      <c r="E1" s="67">
        <v>68.0</v>
      </c>
      <c r="G1" s="53"/>
    </row>
    <row r="2">
      <c r="A2" s="67">
        <v>2.0</v>
      </c>
      <c r="B2" s="67">
        <v>17.0</v>
      </c>
      <c r="C2" s="67">
        <v>51.0</v>
      </c>
      <c r="D2" s="67">
        <v>9.0</v>
      </c>
      <c r="E2" s="67">
        <v>3.0</v>
      </c>
      <c r="G2" s="53"/>
    </row>
    <row r="3">
      <c r="A3" s="67">
        <v>24.0</v>
      </c>
      <c r="B3" s="67">
        <v>85.0</v>
      </c>
      <c r="C3" s="67">
        <v>100.0</v>
      </c>
      <c r="D3" s="68">
        <v>152.0</v>
      </c>
      <c r="E3" s="67">
        <v>6.0</v>
      </c>
      <c r="G3" s="53"/>
    </row>
    <row r="4">
      <c r="A4" s="67">
        <v>7.0</v>
      </c>
      <c r="B4" s="67">
        <v>42.0</v>
      </c>
      <c r="C4" s="67">
        <v>35.0</v>
      </c>
      <c r="D4" s="67">
        <v>130.0</v>
      </c>
      <c r="E4" s="67">
        <v>18.0</v>
      </c>
      <c r="F4" s="67"/>
    </row>
    <row r="5">
      <c r="A5" s="67"/>
      <c r="B5" s="67"/>
      <c r="D5" s="67"/>
      <c r="E5" s="67"/>
      <c r="F5" s="67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67"/>
      <c r="B6" s="67"/>
      <c r="D6" s="67"/>
      <c r="E6" s="67"/>
      <c r="F6" s="67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67"/>
      <c r="B7" s="67"/>
      <c r="C7" s="67"/>
      <c r="D7" s="67"/>
      <c r="E7" s="67"/>
      <c r="F7" s="67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65" t="s">
        <v>5</v>
      </c>
      <c r="B8" s="65">
        <v>20.0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65" t="s">
        <v>6</v>
      </c>
      <c r="B9" s="53">
        <f> 1 + 1.4 * LN(B8)</f>
        <v>5.194025183</v>
      </c>
      <c r="C9" s="65" t="s">
        <v>7</v>
      </c>
      <c r="D9" s="65">
        <v>6.0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65" t="s">
        <v>8</v>
      </c>
      <c r="B11" s="53">
        <f>MIN(A1:F7)</f>
        <v>2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65" t="s">
        <v>9</v>
      </c>
      <c r="B12" s="53">
        <f>MAX(A1:F7)</f>
        <v>152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66" t="s">
        <v>10</v>
      </c>
      <c r="B14" s="53">
        <f>(B12-B11)/D9</f>
        <v>25</v>
      </c>
      <c r="C14" s="65" t="s">
        <v>7</v>
      </c>
      <c r="D14" s="65">
        <v>25.0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65" t="s">
        <v>11</v>
      </c>
      <c r="B16" s="65">
        <v>1.7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51" t="s">
        <v>11</v>
      </c>
      <c r="B18" s="52">
        <v>1.0</v>
      </c>
      <c r="C18" s="52">
        <v>2.0</v>
      </c>
      <c r="D18" s="52">
        <v>3.0</v>
      </c>
      <c r="E18" s="52">
        <v>4.0</v>
      </c>
      <c r="F18" s="52">
        <v>5.0</v>
      </c>
      <c r="G18" s="52">
        <v>6.0</v>
      </c>
      <c r="H18" s="52"/>
      <c r="I18" s="65"/>
      <c r="J18" s="65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>
      <c r="A19" s="54" t="s">
        <v>12</v>
      </c>
      <c r="B19" s="55" t="s">
        <v>13</v>
      </c>
      <c r="C19" s="56" t="s">
        <v>14</v>
      </c>
      <c r="D19" s="56" t="s">
        <v>15</v>
      </c>
      <c r="E19" s="56" t="s">
        <v>16</v>
      </c>
      <c r="F19" s="56" t="s">
        <v>17</v>
      </c>
      <c r="G19" s="56" t="s">
        <v>18</v>
      </c>
      <c r="H19" s="60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>
      <c r="A20" s="54" t="s">
        <v>1</v>
      </c>
      <c r="B20" s="57">
        <v>11.0</v>
      </c>
      <c r="C20" s="58">
        <v>3.0</v>
      </c>
      <c r="D20" s="58">
        <v>2.0</v>
      </c>
      <c r="E20" s="58">
        <v>2.0</v>
      </c>
      <c r="F20" s="58">
        <v>0.0</v>
      </c>
      <c r="G20" s="58">
        <v>2.0</v>
      </c>
      <c r="H20" s="69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>
      <c r="A21" s="54" t="s">
        <v>20</v>
      </c>
      <c r="B21" s="57">
        <f t="shared" ref="B21:G21" si="1">B20/($B$8*$D$14)</f>
        <v>0.022</v>
      </c>
      <c r="C21" s="57">
        <f t="shared" si="1"/>
        <v>0.006</v>
      </c>
      <c r="D21" s="57">
        <f t="shared" si="1"/>
        <v>0.004</v>
      </c>
      <c r="E21" s="57">
        <f t="shared" si="1"/>
        <v>0.004</v>
      </c>
      <c r="F21" s="57">
        <f t="shared" si="1"/>
        <v>0</v>
      </c>
      <c r="G21" s="57">
        <f t="shared" si="1"/>
        <v>0.004</v>
      </c>
      <c r="H21" s="69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>
      <c r="A22" s="54" t="s">
        <v>28</v>
      </c>
      <c r="B22" s="57">
        <v>0.0</v>
      </c>
      <c r="C22" s="58">
        <f>B20/B8</f>
        <v>0.55</v>
      </c>
      <c r="D22" s="58">
        <f>(B20+C20)/B8</f>
        <v>0.7</v>
      </c>
      <c r="E22" s="58">
        <f>(B20+C20+D20)/B8</f>
        <v>0.8</v>
      </c>
      <c r="F22" s="58">
        <f>(B20+C20+D20+E20)/B8</f>
        <v>0.9</v>
      </c>
      <c r="G22" s="58">
        <f>(B20+C20+D20+E20+F20)/B8</f>
        <v>0.9</v>
      </c>
      <c r="H22" s="58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>
      <c r="A23" s="54" t="s">
        <v>0</v>
      </c>
      <c r="B23" s="70">
        <f>(2+27)/2</f>
        <v>14.5</v>
      </c>
      <c r="C23" s="63">
        <f>(27+52)/2</f>
        <v>39.5</v>
      </c>
      <c r="D23" s="63">
        <f>(52+77)/2</f>
        <v>64.5</v>
      </c>
      <c r="E23" s="63">
        <f>(77+102)/2</f>
        <v>89.5</v>
      </c>
      <c r="F23" s="63">
        <f>(102+127)/2</f>
        <v>114.5</v>
      </c>
      <c r="G23" s="63">
        <f>(127+152)/2</f>
        <v>139.5</v>
      </c>
      <c r="H23" s="64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>
      <c r="A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>
      <c r="A26" s="71" t="s">
        <v>22</v>
      </c>
      <c r="B26" s="72">
        <v>2.0</v>
      </c>
      <c r="C26" s="72">
        <v>27.0</v>
      </c>
      <c r="D26" s="72">
        <v>52.0</v>
      </c>
      <c r="E26" s="72">
        <v>77.0</v>
      </c>
      <c r="F26" s="72">
        <v>102.0</v>
      </c>
      <c r="G26" s="72">
        <v>127.0</v>
      </c>
      <c r="H26" s="72">
        <v>152.0</v>
      </c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>
      <c r="A27" s="71" t="s">
        <v>21</v>
      </c>
      <c r="B27" s="58">
        <v>0.0</v>
      </c>
      <c r="C27" s="58">
        <v>0.55</v>
      </c>
      <c r="D27" s="58">
        <v>0.7</v>
      </c>
      <c r="E27" s="58">
        <v>0.8</v>
      </c>
      <c r="F27" s="58">
        <v>0.9</v>
      </c>
      <c r="G27" s="58">
        <v>0.9</v>
      </c>
      <c r="H27" s="58">
        <v>1.0</v>
      </c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>
      <c r="A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  <row r="1001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</row>
    <row r="1002">
      <c r="A1002" s="53"/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</row>
    <row r="1003">
      <c r="A1003" s="53"/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  <c r="Z1003" s="53"/>
    </row>
  </sheetData>
  <drawing r:id="rId1"/>
</worksheet>
</file>