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Уровень образования</t>
      </text>
    </comment>
    <comment authorId="0" ref="C1">
      <text>
        <t xml:space="preserve">Возраст</t>
      </text>
    </comment>
    <comment authorId="0" ref="D1">
      <text>
        <t xml:space="preserve">Зарплата</t>
      </text>
    </comment>
    <comment authorId="0" ref="F25">
      <text>
        <t xml:space="preserve">Выборочный коэффициент корреляций</t>
      </text>
    </comment>
    <comment authorId="0" ref="F28">
      <text>
        <t xml:space="preserve">Критическое значение корреляции 
Пирсона</t>
      </text>
    </comment>
  </commentList>
</comments>
</file>

<file path=xl/sharedStrings.xml><?xml version="1.0" encoding="utf-8"?>
<sst xmlns="http://schemas.openxmlformats.org/spreadsheetml/2006/main" count="28" uniqueCount="28">
  <si>
    <t>n</t>
  </si>
  <si>
    <t>x1</t>
  </si>
  <si>
    <t>x2</t>
  </si>
  <si>
    <t>y</t>
  </si>
  <si>
    <t>x1i-x1 ср</t>
  </si>
  <si>
    <t>x2i-x2 ср</t>
  </si>
  <si>
    <t>(x1i-x1 ср)^2</t>
  </si>
  <si>
    <t>(x2i-x2 ср)^2</t>
  </si>
  <si>
    <t>yi-y ср</t>
  </si>
  <si>
    <t>(yi-y ср)^2</t>
  </si>
  <si>
    <t>(x1i-x1 ср)*(yi-y ср)</t>
  </si>
  <si>
    <t>(x2i-x2 ср)*(yi-y ср)</t>
  </si>
  <si>
    <t>(x1i-x1 ср)*(x2i-x2 ср)</t>
  </si>
  <si>
    <t>Среднее</t>
  </si>
  <si>
    <t xml:space="preserve">n = </t>
  </si>
  <si>
    <t>rx1y =</t>
  </si>
  <si>
    <t>гипотиза H1</t>
  </si>
  <si>
    <t>k = n - 2 =</t>
  </si>
  <si>
    <t>rx2y =</t>
  </si>
  <si>
    <t>гипотиза H2</t>
  </si>
  <si>
    <t>P =</t>
  </si>
  <si>
    <t>Получаем, что:</t>
  </si>
  <si>
    <t xml:space="preserve">r крит = </t>
  </si>
  <si>
    <t>Критические значения корреляции Пирсона</t>
  </si>
  <si>
    <t>k = n - 2</t>
  </si>
  <si>
    <t>P</t>
  </si>
  <si>
    <t>поиск строки с значением k</t>
  </si>
  <si>
    <t>поиск столбца с значением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</si>
</sst>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7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  <scheme val="minor"/>
    </font>
    <font>
      <sz val="9.0"/>
      <color rgb="FF000000"/>
      <name val="&quot;Google Sans Mono&quot;"/>
    </font>
    <font/>
    <font>
      <sz val="12.0"/>
      <color rgb="FFFFFFFF"/>
      <name val="Times New Roman"/>
    </font>
    <font>
      <sz val="12.0"/>
      <color theme="1"/>
      <name val="&quot;Times New Roman&quot;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0" xfId="0" applyAlignment="1" applyBorder="1" applyFont="1">
      <alignment horizontal="center" readingOrder="0"/>
    </xf>
    <xf borderId="0" fillId="0" fontId="1" numFmtId="0" xfId="0" applyFont="1"/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1" fillId="0" fontId="1" numFmtId="0" xfId="0" applyBorder="1" applyFont="1"/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1" fillId="2" fontId="1" numFmtId="0" xfId="0" applyAlignment="1" applyBorder="1" applyFill="1" applyFont="1">
      <alignment horizontal="right" readingOrder="0"/>
    </xf>
    <xf borderId="1" fillId="3" fontId="1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right" readingOrder="0"/>
    </xf>
    <xf borderId="1" fillId="4" fontId="1" numFmtId="164" xfId="0" applyBorder="1" applyFill="1" applyFont="1" applyNumberForma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center" readingOrder="0"/>
    </xf>
    <xf borderId="1" fillId="3" fontId="1" numFmtId="0" xfId="0" applyAlignment="1" applyBorder="1" applyFont="1">
      <alignment horizontal="left"/>
    </xf>
    <xf borderId="0" fillId="5" fontId="3" numFmtId="0" xfId="0" applyAlignment="1" applyFill="1" applyFont="1">
      <alignment readingOrder="0"/>
    </xf>
    <xf borderId="0" fillId="2" fontId="1" numFmtId="164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right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horizontal="right"/>
    </xf>
    <xf borderId="1" fillId="0" fontId="1" numFmtId="0" xfId="0" applyAlignment="1" applyBorder="1" applyFont="1">
      <alignment horizontal="left"/>
    </xf>
    <xf borderId="0" fillId="2" fontId="1" numFmtId="164" xfId="0" applyAlignment="1" applyFont="1" applyNumberFormat="1">
      <alignment readingOrder="0"/>
    </xf>
    <xf borderId="2" fillId="6" fontId="1" numFmtId="0" xfId="0" applyAlignment="1" applyBorder="1" applyFill="1" applyFont="1">
      <alignment horizontal="center" readingOrder="0" shrinkToFit="0" vertical="bottom" wrapText="1"/>
    </xf>
    <xf borderId="3" fillId="6" fontId="4" numFmtId="0" xfId="0" applyBorder="1" applyFont="1"/>
    <xf borderId="4" fillId="6" fontId="4" numFmtId="0" xfId="0" applyBorder="1" applyFont="1"/>
    <xf borderId="0" fillId="0" fontId="1" numFmtId="0" xfId="0" applyAlignment="1" applyFont="1">
      <alignment horizontal="center" readingOrder="0" shrinkToFit="0" vertical="bottom" wrapText="1"/>
    </xf>
    <xf borderId="1" fillId="5" fontId="1" numFmtId="0" xfId="0" applyAlignment="1" applyBorder="1" applyFont="1">
      <alignment horizontal="right" vertical="bottom"/>
    </xf>
    <xf borderId="2" fillId="5" fontId="1" numFmtId="0" xfId="0" applyAlignment="1" applyBorder="1" applyFont="1">
      <alignment vertical="bottom"/>
    </xf>
    <xf borderId="4" fillId="5" fontId="4" numFmtId="0" xfId="0" applyBorder="1" applyFont="1"/>
    <xf borderId="0" fillId="0" fontId="1" numFmtId="0" xfId="0" applyAlignment="1" applyFont="1">
      <alignment vertical="bottom"/>
    </xf>
    <xf borderId="5" fillId="7" fontId="5" numFmtId="0" xfId="0" applyAlignment="1" applyBorder="1" applyFill="1" applyFont="1">
      <alignment horizontal="right" vertical="bottom"/>
    </xf>
    <xf borderId="6" fillId="7" fontId="1" numFmtId="0" xfId="0" applyAlignment="1" applyBorder="1" applyFont="1">
      <alignment horizontal="center" vertical="bottom"/>
    </xf>
    <xf borderId="5" fillId="5" fontId="1" numFmtId="0" xfId="0" applyAlignment="1" applyBorder="1" applyFont="1">
      <alignment horizontal="right" vertical="bottom"/>
    </xf>
    <xf borderId="6" fillId="5" fontId="1" numFmtId="0" xfId="0" applyAlignment="1" applyBorder="1" applyFont="1">
      <alignment horizontal="center" vertical="bottom"/>
    </xf>
    <xf borderId="5" fillId="7" fontId="1" numFmtId="0" xfId="0" applyAlignment="1" applyBorder="1" applyFont="1">
      <alignment horizontal="right" vertical="bottom"/>
    </xf>
    <xf borderId="1" fillId="0" fontId="6" numFmtId="0" xfId="0" applyAlignment="1" applyBorder="1" applyFont="1">
      <alignment horizontal="right" vertical="bottom"/>
    </xf>
    <xf borderId="2" fillId="0" fontId="6" numFmtId="0" xfId="0" applyAlignment="1" applyBorder="1" applyFont="1">
      <alignment vertical="bottom"/>
    </xf>
    <xf borderId="3" fillId="0" fontId="4" numFmtId="0" xfId="0" applyBorder="1" applyFont="1"/>
    <xf borderId="4" fillId="0" fontId="4" numFmtId="0" xfId="0" applyBorder="1" applyFont="1"/>
    <xf borderId="2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7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DEDEDE"/>
          <bgColor rgb="FFDEDEDE"/>
        </patternFill>
      </fill>
      <border/>
    </dxf>
  </dxfs>
  <tableStyles count="3">
    <tableStyle count="4" pivot="0" name="Задание-style">
      <tableStyleElement dxfId="3" type="headerRow"/>
      <tableStyleElement dxfId="4" type="firstRowStripe"/>
      <tableStyleElement dxfId="5" type="secondRowStripe"/>
      <tableStyleElement dxfId="6" type="totalRow"/>
    </tableStyle>
    <tableStyle count="4" pivot="0" name="Задание-style 2">
      <tableStyleElement dxfId="3" type="headerRow"/>
      <tableStyleElement dxfId="4" type="firstRowStripe"/>
      <tableStyleElement dxfId="5" type="secondRowStripe"/>
      <tableStyleElement dxfId="6" type="totalRow"/>
    </tableStyle>
    <tableStyle count="3" pivot="0" name="Задание-style 3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Поле корреляции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'Задание'!$D$1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'Задание'!$B$2:$B$21</c:f>
            </c:numRef>
          </c:xVal>
          <c:yVal>
            <c:numRef>
              <c:f>'Задание'!$D$2:$D$21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802165"/>
        <c:axId val="451832075"/>
      </c:scatterChart>
      <c:valAx>
        <c:axId val="6928021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1832075"/>
      </c:valAx>
      <c:valAx>
        <c:axId val="4518320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28021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Поле корреляции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'Задание'!$D$1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'Задание'!$C$2:$C$21</c:f>
            </c:numRef>
          </c:xVal>
          <c:yVal>
            <c:numRef>
              <c:f>'Задание'!$D$2:$D$21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16777"/>
        <c:axId val="1534416146"/>
      </c:scatterChart>
      <c:valAx>
        <c:axId val="1933167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4416146"/>
      </c:valAx>
      <c:valAx>
        <c:axId val="15344161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3167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171450</xdr:colOff>
      <xdr:row>29</xdr:row>
      <xdr:rowOff>66675</xdr:rowOff>
    </xdr:from>
    <xdr:ext cx="5000625" cy="30956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171450</xdr:colOff>
      <xdr:row>42</xdr:row>
      <xdr:rowOff>190500</xdr:rowOff>
    </xdr:from>
    <xdr:ext cx="5000625" cy="30956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D22" displayName="Table_1" id="1">
  <tableColumns count="4">
    <tableColumn name="n" id="1"/>
    <tableColumn name="x1" id="2"/>
    <tableColumn name="x2" id="3"/>
    <tableColumn name="y" id="4"/>
  </tableColumns>
  <tableStyleInfo name="Задание-style" showColumnStripes="0" showFirstColumn="1" showLastColumn="1" showRowStripes="1"/>
</table>
</file>

<file path=xl/tables/table2.xml><?xml version="1.0" encoding="utf-8"?>
<table xmlns="http://schemas.openxmlformats.org/spreadsheetml/2006/main" totalsRowCount="1" ref="F1:N22" displayName="Table_2" id="2">
  <tableColumns count="9">
    <tableColumn totalsRowFunction="custom" name="x1i-x1 ср" id="1"/>
    <tableColumn totalsRowFunction="custom" name="x2i-x2 ср" id="2"/>
    <tableColumn totalsRowFunction="custom" name="(x1i-x1 ср)^2" id="3"/>
    <tableColumn totalsRowFunction="custom" name="(x2i-x2 ср)^2" id="4"/>
    <tableColumn totalsRowFunction="custom" name="yi-y ср" id="5"/>
    <tableColumn totalsRowFunction="custom" name="(yi-y ср)^2" id="6"/>
    <tableColumn totalsRowFunction="custom" name="(x1i-x1 ср)*(yi-y ср)" id="7"/>
    <tableColumn totalsRowFunction="custom" name="(x2i-x2 ср)*(yi-y ср)" id="8"/>
    <tableColumn totalsRowFunction="custom" name="(x1i-x1 ср)*(x2i-x2 ср)" id="9"/>
  </tableColumns>
  <tableStyleInfo name="Задание-style 2" showColumnStripes="0" showFirstColumn="1" showLastColumn="1" showRowStripes="1"/>
</table>
</file>

<file path=xl/tables/table3.xml><?xml version="1.0" encoding="utf-8"?>
<table xmlns="http://schemas.openxmlformats.org/spreadsheetml/2006/main" headerRowCount="0" ref="K25:N28" displayName="Table_3" id="3">
  <tableColumns count="4">
    <tableColumn name="Column1" id="1"/>
    <tableColumn name="Column2" id="2"/>
    <tableColumn name="Column3" id="3"/>
    <tableColumn name="Column4" id="4"/>
  </tableColumns>
  <tableStyleInfo name="Задание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38"/>
    <col customWidth="1" min="3" max="4" width="9.0"/>
    <col customWidth="1" min="11" max="11" width="13.75"/>
    <col customWidth="1" min="12" max="12" width="18.5"/>
    <col customWidth="1" min="13" max="13" width="17.75"/>
    <col customWidth="1" min="14" max="14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>
        <v>1.0</v>
      </c>
      <c r="B2" s="4">
        <v>4.0</v>
      </c>
      <c r="C2" s="4">
        <v>20.0</v>
      </c>
      <c r="D2" s="4">
        <v>45000.0</v>
      </c>
      <c r="F2" s="5">
        <f t="shared" ref="F2:G2" si="1">B2-$B$22</f>
        <v>1</v>
      </c>
      <c r="G2" s="5">
        <f t="shared" si="1"/>
        <v>17</v>
      </c>
      <c r="H2" s="5">
        <f t="shared" ref="H2:H21" si="3">POWER(F2,2)</f>
        <v>1</v>
      </c>
      <c r="I2" s="5">
        <f t="shared" ref="I2:I21" si="4">G2^2</f>
        <v>289</v>
      </c>
      <c r="J2" s="5">
        <f t="shared" ref="J2:J21" si="5">D2-$D$22</f>
        <v>-6000</v>
      </c>
      <c r="K2" s="5">
        <f t="shared" ref="K2:K21" si="6">POWER(J2,2)</f>
        <v>36000000</v>
      </c>
      <c r="L2" s="5">
        <f t="shared" ref="L2:L21" si="7">F2*J2</f>
        <v>-6000</v>
      </c>
      <c r="M2" s="5">
        <f t="shared" ref="M2:M21" si="8">G2*J2</f>
        <v>-102000</v>
      </c>
      <c r="N2" s="5">
        <f t="shared" ref="N2:N21" si="9">F2*G2</f>
        <v>17</v>
      </c>
      <c r="O2" s="3"/>
      <c r="P2" s="3"/>
      <c r="Q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4">
        <v>2.0</v>
      </c>
      <c r="B3" s="4">
        <v>5.0</v>
      </c>
      <c r="C3" s="4">
        <v>30.0</v>
      </c>
      <c r="D3" s="4">
        <v>75000.0</v>
      </c>
      <c r="F3" s="5">
        <f t="shared" ref="F3:G3" si="2">B3-$B$22</f>
        <v>2</v>
      </c>
      <c r="G3" s="5">
        <f t="shared" si="2"/>
        <v>27</v>
      </c>
      <c r="H3" s="5">
        <f t="shared" si="3"/>
        <v>4</v>
      </c>
      <c r="I3" s="5">
        <f t="shared" si="4"/>
        <v>729</v>
      </c>
      <c r="J3" s="5">
        <f t="shared" si="5"/>
        <v>24000</v>
      </c>
      <c r="K3" s="5">
        <f t="shared" si="6"/>
        <v>576000000</v>
      </c>
      <c r="L3" s="5">
        <f t="shared" si="7"/>
        <v>48000</v>
      </c>
      <c r="M3" s="5">
        <f t="shared" si="8"/>
        <v>648000</v>
      </c>
      <c r="N3" s="5">
        <f t="shared" si="9"/>
        <v>54</v>
      </c>
      <c r="O3" s="3"/>
      <c r="P3" s="3"/>
      <c r="Q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4">
        <v>3.0</v>
      </c>
      <c r="B4" s="4">
        <v>3.0</v>
      </c>
      <c r="C4" s="4">
        <v>45.0</v>
      </c>
      <c r="D4" s="4">
        <v>43000.0</v>
      </c>
      <c r="F4" s="5">
        <f t="shared" ref="F4:G4" si="10">B4-$B$22</f>
        <v>0</v>
      </c>
      <c r="G4" s="5">
        <f t="shared" si="10"/>
        <v>42</v>
      </c>
      <c r="H4" s="5">
        <f t="shared" si="3"/>
        <v>0</v>
      </c>
      <c r="I4" s="5">
        <f t="shared" si="4"/>
        <v>1764</v>
      </c>
      <c r="J4" s="5">
        <f t="shared" si="5"/>
        <v>-8000</v>
      </c>
      <c r="K4" s="5">
        <f t="shared" si="6"/>
        <v>64000000</v>
      </c>
      <c r="L4" s="5">
        <f t="shared" si="7"/>
        <v>0</v>
      </c>
      <c r="M4" s="5">
        <f t="shared" si="8"/>
        <v>-336000</v>
      </c>
      <c r="N4" s="5">
        <f t="shared" si="9"/>
        <v>0</v>
      </c>
      <c r="O4" s="3"/>
      <c r="P4" s="3"/>
      <c r="Q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A5" s="4">
        <v>4.0</v>
      </c>
      <c r="B5" s="4">
        <v>2.0</v>
      </c>
      <c r="C5" s="4">
        <v>55.0</v>
      </c>
      <c r="D5" s="4">
        <v>40000.0</v>
      </c>
      <c r="F5" s="5">
        <f t="shared" ref="F5:G5" si="11">B5-$B$22</f>
        <v>-1</v>
      </c>
      <c r="G5" s="5">
        <f t="shared" si="11"/>
        <v>52</v>
      </c>
      <c r="H5" s="5">
        <f t="shared" si="3"/>
        <v>1</v>
      </c>
      <c r="I5" s="5">
        <f t="shared" si="4"/>
        <v>2704</v>
      </c>
      <c r="J5" s="5">
        <f t="shared" si="5"/>
        <v>-11000</v>
      </c>
      <c r="K5" s="5">
        <f t="shared" si="6"/>
        <v>121000000</v>
      </c>
      <c r="L5" s="5">
        <f t="shared" si="7"/>
        <v>11000</v>
      </c>
      <c r="M5" s="5">
        <f t="shared" si="8"/>
        <v>-572000</v>
      </c>
      <c r="N5" s="5">
        <f t="shared" si="9"/>
        <v>-52</v>
      </c>
      <c r="O5" s="3"/>
      <c r="P5" s="3"/>
      <c r="Q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4">
        <v>5.0</v>
      </c>
      <c r="B6" s="4">
        <v>1.0</v>
      </c>
      <c r="C6" s="4">
        <v>19.0</v>
      </c>
      <c r="D6" s="4">
        <v>47000.0</v>
      </c>
      <c r="F6" s="5">
        <f t="shared" ref="F6:G6" si="12">B6-$B$22</f>
        <v>-2</v>
      </c>
      <c r="G6" s="5">
        <f t="shared" si="12"/>
        <v>16</v>
      </c>
      <c r="H6" s="5">
        <f t="shared" si="3"/>
        <v>4</v>
      </c>
      <c r="I6" s="5">
        <f t="shared" si="4"/>
        <v>256</v>
      </c>
      <c r="J6" s="5">
        <f t="shared" si="5"/>
        <v>-4000</v>
      </c>
      <c r="K6" s="5">
        <f t="shared" si="6"/>
        <v>16000000</v>
      </c>
      <c r="L6" s="5">
        <f t="shared" si="7"/>
        <v>8000</v>
      </c>
      <c r="M6" s="5">
        <f t="shared" si="8"/>
        <v>-64000</v>
      </c>
      <c r="N6" s="5">
        <f t="shared" si="9"/>
        <v>-32</v>
      </c>
      <c r="O6" s="3"/>
      <c r="P6" s="3"/>
      <c r="Q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A7" s="4">
        <v>6.0</v>
      </c>
      <c r="B7" s="4">
        <v>4.0</v>
      </c>
      <c r="C7" s="4">
        <v>25.0</v>
      </c>
      <c r="D7" s="4">
        <v>46000.0</v>
      </c>
      <c r="F7" s="5">
        <f t="shared" ref="F7:G7" si="13">B7-$B$22</f>
        <v>1</v>
      </c>
      <c r="G7" s="5">
        <f t="shared" si="13"/>
        <v>22</v>
      </c>
      <c r="H7" s="5">
        <f t="shared" si="3"/>
        <v>1</v>
      </c>
      <c r="I7" s="5">
        <f t="shared" si="4"/>
        <v>484</v>
      </c>
      <c r="J7" s="5">
        <f t="shared" si="5"/>
        <v>-5000</v>
      </c>
      <c r="K7" s="5">
        <f t="shared" si="6"/>
        <v>25000000</v>
      </c>
      <c r="L7" s="5">
        <f t="shared" si="7"/>
        <v>-5000</v>
      </c>
      <c r="M7" s="5">
        <f t="shared" si="8"/>
        <v>-110000</v>
      </c>
      <c r="N7" s="5">
        <f t="shared" si="9"/>
        <v>22</v>
      </c>
      <c r="O7" s="3"/>
      <c r="P7" s="3"/>
      <c r="Q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A8" s="4">
        <v>7.0</v>
      </c>
      <c r="B8" s="4">
        <v>5.0</v>
      </c>
      <c r="C8" s="4">
        <v>35.0</v>
      </c>
      <c r="D8" s="4">
        <v>80000.0</v>
      </c>
      <c r="F8" s="5">
        <f t="shared" ref="F8:G8" si="14">B8-$B$22</f>
        <v>2</v>
      </c>
      <c r="G8" s="5">
        <f t="shared" si="14"/>
        <v>32</v>
      </c>
      <c r="H8" s="5">
        <f t="shared" si="3"/>
        <v>4</v>
      </c>
      <c r="I8" s="5">
        <f t="shared" si="4"/>
        <v>1024</v>
      </c>
      <c r="J8" s="5">
        <f t="shared" si="5"/>
        <v>29000</v>
      </c>
      <c r="K8" s="5">
        <f t="shared" si="6"/>
        <v>841000000</v>
      </c>
      <c r="L8" s="5">
        <f t="shared" si="7"/>
        <v>58000</v>
      </c>
      <c r="M8" s="5">
        <f t="shared" si="8"/>
        <v>928000</v>
      </c>
      <c r="N8" s="5">
        <f t="shared" si="9"/>
        <v>64</v>
      </c>
      <c r="O8" s="3"/>
      <c r="P8" s="3"/>
      <c r="Q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>
      <c r="A9" s="4">
        <v>8.0</v>
      </c>
      <c r="B9" s="4">
        <v>3.0</v>
      </c>
      <c r="C9" s="4">
        <v>50.0</v>
      </c>
      <c r="D9" s="4">
        <v>45000.0</v>
      </c>
      <c r="F9" s="5">
        <f t="shared" ref="F9:G9" si="15">B9-$B$22</f>
        <v>0</v>
      </c>
      <c r="G9" s="5">
        <f t="shared" si="15"/>
        <v>47</v>
      </c>
      <c r="H9" s="5">
        <f t="shared" si="3"/>
        <v>0</v>
      </c>
      <c r="I9" s="5">
        <f t="shared" si="4"/>
        <v>2209</v>
      </c>
      <c r="J9" s="5">
        <f t="shared" si="5"/>
        <v>-6000</v>
      </c>
      <c r="K9" s="5">
        <f t="shared" si="6"/>
        <v>36000000</v>
      </c>
      <c r="L9" s="5">
        <f t="shared" si="7"/>
        <v>0</v>
      </c>
      <c r="M9" s="5">
        <f t="shared" si="8"/>
        <v>-282000</v>
      </c>
      <c r="N9" s="5">
        <f t="shared" si="9"/>
        <v>0</v>
      </c>
      <c r="O9" s="3"/>
      <c r="P9" s="3"/>
      <c r="Q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>
      <c r="A10" s="4">
        <v>9.0</v>
      </c>
      <c r="B10" s="4">
        <v>2.0</v>
      </c>
      <c r="C10" s="4">
        <v>60.0</v>
      </c>
      <c r="D10" s="4">
        <v>41000.0</v>
      </c>
      <c r="F10" s="5">
        <f t="shared" ref="F10:G10" si="16">B10-$B$22</f>
        <v>-1</v>
      </c>
      <c r="G10" s="5">
        <f t="shared" si="16"/>
        <v>57</v>
      </c>
      <c r="H10" s="5">
        <f t="shared" si="3"/>
        <v>1</v>
      </c>
      <c r="I10" s="5">
        <f t="shared" si="4"/>
        <v>3249</v>
      </c>
      <c r="J10" s="5">
        <f t="shared" si="5"/>
        <v>-10000</v>
      </c>
      <c r="K10" s="5">
        <f t="shared" si="6"/>
        <v>100000000</v>
      </c>
      <c r="L10" s="5">
        <f t="shared" si="7"/>
        <v>10000</v>
      </c>
      <c r="M10" s="5">
        <f t="shared" si="8"/>
        <v>-570000</v>
      </c>
      <c r="N10" s="5">
        <f t="shared" si="9"/>
        <v>-57</v>
      </c>
      <c r="O10" s="3"/>
      <c r="P10" s="3"/>
      <c r="Q10" s="6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>
      <c r="A11" s="4">
        <v>10.0</v>
      </c>
      <c r="B11" s="4">
        <v>1.0</v>
      </c>
      <c r="C11" s="4">
        <v>22.0</v>
      </c>
      <c r="D11" s="4">
        <v>48000.0</v>
      </c>
      <c r="F11" s="5">
        <f t="shared" ref="F11:G11" si="17">B11-$B$22</f>
        <v>-2</v>
      </c>
      <c r="G11" s="5">
        <f t="shared" si="17"/>
        <v>19</v>
      </c>
      <c r="H11" s="5">
        <f t="shared" si="3"/>
        <v>4</v>
      </c>
      <c r="I11" s="5">
        <f t="shared" si="4"/>
        <v>361</v>
      </c>
      <c r="J11" s="5">
        <f t="shared" si="5"/>
        <v>-3000</v>
      </c>
      <c r="K11" s="5">
        <f t="shared" si="6"/>
        <v>9000000</v>
      </c>
      <c r="L11" s="5">
        <f t="shared" si="7"/>
        <v>6000</v>
      </c>
      <c r="M11" s="5">
        <f t="shared" si="8"/>
        <v>-57000</v>
      </c>
      <c r="N11" s="5">
        <f t="shared" si="9"/>
        <v>-38</v>
      </c>
      <c r="O11" s="3"/>
      <c r="P11" s="3"/>
      <c r="Q11" s="6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>
      <c r="A12" s="4">
        <v>11.0</v>
      </c>
      <c r="B12" s="4">
        <v>4.0</v>
      </c>
      <c r="C12" s="4">
        <v>28.0</v>
      </c>
      <c r="D12" s="4">
        <v>47000.0</v>
      </c>
      <c r="F12" s="5">
        <f t="shared" ref="F12:G12" si="18">B12-$B$22</f>
        <v>1</v>
      </c>
      <c r="G12" s="5">
        <f t="shared" si="18"/>
        <v>25</v>
      </c>
      <c r="H12" s="5">
        <f t="shared" si="3"/>
        <v>1</v>
      </c>
      <c r="I12" s="5">
        <f t="shared" si="4"/>
        <v>625</v>
      </c>
      <c r="J12" s="5">
        <f t="shared" si="5"/>
        <v>-4000</v>
      </c>
      <c r="K12" s="5">
        <f t="shared" si="6"/>
        <v>16000000</v>
      </c>
      <c r="L12" s="5">
        <f t="shared" si="7"/>
        <v>-4000</v>
      </c>
      <c r="M12" s="5">
        <f t="shared" si="8"/>
        <v>-100000</v>
      </c>
      <c r="N12" s="5">
        <f t="shared" si="9"/>
        <v>25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>
      <c r="A13" s="4">
        <v>12.0</v>
      </c>
      <c r="B13" s="4">
        <v>5.0</v>
      </c>
      <c r="C13" s="4">
        <v>38.0</v>
      </c>
      <c r="D13" s="4">
        <v>85000.0</v>
      </c>
      <c r="F13" s="5">
        <f t="shared" ref="F13:G13" si="19">B13-$B$22</f>
        <v>2</v>
      </c>
      <c r="G13" s="5">
        <f t="shared" si="19"/>
        <v>35</v>
      </c>
      <c r="H13" s="5">
        <f t="shared" si="3"/>
        <v>4</v>
      </c>
      <c r="I13" s="5">
        <f t="shared" si="4"/>
        <v>1225</v>
      </c>
      <c r="J13" s="5">
        <f t="shared" si="5"/>
        <v>34000</v>
      </c>
      <c r="K13" s="5">
        <f t="shared" si="6"/>
        <v>1156000000</v>
      </c>
      <c r="L13" s="5">
        <f t="shared" si="7"/>
        <v>68000</v>
      </c>
      <c r="M13" s="5">
        <f t="shared" si="8"/>
        <v>1190000</v>
      </c>
      <c r="N13" s="5">
        <f t="shared" si="9"/>
        <v>70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>
      <c r="A14" s="4">
        <v>13.0</v>
      </c>
      <c r="B14" s="4">
        <v>3.0</v>
      </c>
      <c r="C14" s="4">
        <v>52.0</v>
      </c>
      <c r="D14" s="4">
        <v>46000.0</v>
      </c>
      <c r="F14" s="5">
        <f t="shared" ref="F14:G14" si="20">B14-$B$22</f>
        <v>0</v>
      </c>
      <c r="G14" s="5">
        <f t="shared" si="20"/>
        <v>49</v>
      </c>
      <c r="H14" s="5">
        <f t="shared" si="3"/>
        <v>0</v>
      </c>
      <c r="I14" s="5">
        <f t="shared" si="4"/>
        <v>2401</v>
      </c>
      <c r="J14" s="5">
        <f t="shared" si="5"/>
        <v>-5000</v>
      </c>
      <c r="K14" s="5">
        <f t="shared" si="6"/>
        <v>25000000</v>
      </c>
      <c r="L14" s="5">
        <f t="shared" si="7"/>
        <v>0</v>
      </c>
      <c r="M14" s="5">
        <f t="shared" si="8"/>
        <v>-245000</v>
      </c>
      <c r="N14" s="5">
        <f t="shared" si="9"/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>
      <c r="A15" s="4">
        <v>14.0</v>
      </c>
      <c r="B15" s="4">
        <v>2.0</v>
      </c>
      <c r="C15" s="4">
        <v>63.0</v>
      </c>
      <c r="D15" s="4">
        <v>42000.0</v>
      </c>
      <c r="F15" s="5">
        <f t="shared" ref="F15:G15" si="21">B15-$B$22</f>
        <v>-1</v>
      </c>
      <c r="G15" s="5">
        <f t="shared" si="21"/>
        <v>60</v>
      </c>
      <c r="H15" s="5">
        <f t="shared" si="3"/>
        <v>1</v>
      </c>
      <c r="I15" s="5">
        <f t="shared" si="4"/>
        <v>3600</v>
      </c>
      <c r="J15" s="5">
        <f t="shared" si="5"/>
        <v>-9000</v>
      </c>
      <c r="K15" s="5">
        <f t="shared" si="6"/>
        <v>81000000</v>
      </c>
      <c r="L15" s="5">
        <f t="shared" si="7"/>
        <v>9000</v>
      </c>
      <c r="M15" s="5">
        <f t="shared" si="8"/>
        <v>-540000</v>
      </c>
      <c r="N15" s="5">
        <f t="shared" si="9"/>
        <v>-60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>
      <c r="A16" s="4">
        <v>15.0</v>
      </c>
      <c r="B16" s="4">
        <v>1.0</v>
      </c>
      <c r="C16" s="4">
        <v>21.0</v>
      </c>
      <c r="D16" s="4">
        <v>48000.0</v>
      </c>
      <c r="F16" s="5">
        <f t="shared" ref="F16:G16" si="22">B16-$B$22</f>
        <v>-2</v>
      </c>
      <c r="G16" s="5">
        <f t="shared" si="22"/>
        <v>18</v>
      </c>
      <c r="H16" s="5">
        <f t="shared" si="3"/>
        <v>4</v>
      </c>
      <c r="I16" s="5">
        <f t="shared" si="4"/>
        <v>324</v>
      </c>
      <c r="J16" s="5">
        <f t="shared" si="5"/>
        <v>-3000</v>
      </c>
      <c r="K16" s="5">
        <f t="shared" si="6"/>
        <v>9000000</v>
      </c>
      <c r="L16" s="5">
        <f t="shared" si="7"/>
        <v>6000</v>
      </c>
      <c r="M16" s="5">
        <f t="shared" si="8"/>
        <v>-54000</v>
      </c>
      <c r="N16" s="5">
        <f t="shared" si="9"/>
        <v>-36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>
      <c r="A17" s="4">
        <v>16.0</v>
      </c>
      <c r="B17" s="4">
        <v>4.0</v>
      </c>
      <c r="C17" s="4">
        <v>27.0</v>
      </c>
      <c r="D17" s="4">
        <v>46000.0</v>
      </c>
      <c r="F17" s="5">
        <f t="shared" ref="F17:G17" si="23">B17-$B$22</f>
        <v>1</v>
      </c>
      <c r="G17" s="5">
        <f t="shared" si="23"/>
        <v>24</v>
      </c>
      <c r="H17" s="5">
        <f t="shared" si="3"/>
        <v>1</v>
      </c>
      <c r="I17" s="5">
        <f t="shared" si="4"/>
        <v>576</v>
      </c>
      <c r="J17" s="5">
        <f t="shared" si="5"/>
        <v>-5000</v>
      </c>
      <c r="K17" s="5">
        <f t="shared" si="6"/>
        <v>25000000</v>
      </c>
      <c r="L17" s="5">
        <f t="shared" si="7"/>
        <v>-5000</v>
      </c>
      <c r="M17" s="5">
        <f t="shared" si="8"/>
        <v>-120000</v>
      </c>
      <c r="N17" s="5">
        <f t="shared" si="9"/>
        <v>24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>
      <c r="A18" s="4">
        <v>17.0</v>
      </c>
      <c r="B18" s="4">
        <v>5.0</v>
      </c>
      <c r="C18" s="4">
        <v>37.0</v>
      </c>
      <c r="D18" s="4">
        <v>82000.0</v>
      </c>
      <c r="F18" s="5">
        <f t="shared" ref="F18:G18" si="24">B18-$B$22</f>
        <v>2</v>
      </c>
      <c r="G18" s="5">
        <f t="shared" si="24"/>
        <v>34</v>
      </c>
      <c r="H18" s="5">
        <f t="shared" si="3"/>
        <v>4</v>
      </c>
      <c r="I18" s="5">
        <f t="shared" si="4"/>
        <v>1156</v>
      </c>
      <c r="J18" s="5">
        <f t="shared" si="5"/>
        <v>31000</v>
      </c>
      <c r="K18" s="5">
        <f t="shared" si="6"/>
        <v>961000000</v>
      </c>
      <c r="L18" s="5">
        <f t="shared" si="7"/>
        <v>62000</v>
      </c>
      <c r="M18" s="5">
        <f t="shared" si="8"/>
        <v>1054000</v>
      </c>
      <c r="N18" s="5">
        <f t="shared" si="9"/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>
      <c r="A19" s="4">
        <v>18.0</v>
      </c>
      <c r="B19" s="4">
        <v>3.0</v>
      </c>
      <c r="C19" s="4">
        <v>51.0</v>
      </c>
      <c r="D19" s="4">
        <v>45000.0</v>
      </c>
      <c r="F19" s="5">
        <f t="shared" ref="F19:G19" si="25">B19-$B$22</f>
        <v>0</v>
      </c>
      <c r="G19" s="5">
        <f t="shared" si="25"/>
        <v>48</v>
      </c>
      <c r="H19" s="5">
        <f t="shared" si="3"/>
        <v>0</v>
      </c>
      <c r="I19" s="5">
        <f t="shared" si="4"/>
        <v>2304</v>
      </c>
      <c r="J19" s="5">
        <f t="shared" si="5"/>
        <v>-6000</v>
      </c>
      <c r="K19" s="5">
        <f t="shared" si="6"/>
        <v>36000000</v>
      </c>
      <c r="L19" s="5">
        <f t="shared" si="7"/>
        <v>0</v>
      </c>
      <c r="M19" s="5">
        <f t="shared" si="8"/>
        <v>-288000</v>
      </c>
      <c r="N19" s="5">
        <f t="shared" si="9"/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>
      <c r="A20" s="4">
        <v>19.0</v>
      </c>
      <c r="B20" s="4">
        <v>2.0</v>
      </c>
      <c r="C20" s="4">
        <v>62.0</v>
      </c>
      <c r="D20" s="4">
        <v>41000.0</v>
      </c>
      <c r="F20" s="5">
        <f t="shared" ref="F20:G20" si="26">B20-$B$22</f>
        <v>-1</v>
      </c>
      <c r="G20" s="5">
        <f t="shared" si="26"/>
        <v>59</v>
      </c>
      <c r="H20" s="5">
        <f t="shared" si="3"/>
        <v>1</v>
      </c>
      <c r="I20" s="5">
        <f t="shared" si="4"/>
        <v>3481</v>
      </c>
      <c r="J20" s="5">
        <f t="shared" si="5"/>
        <v>-10000</v>
      </c>
      <c r="K20" s="5">
        <f t="shared" si="6"/>
        <v>100000000</v>
      </c>
      <c r="L20" s="5">
        <f t="shared" si="7"/>
        <v>10000</v>
      </c>
      <c r="M20" s="5">
        <f t="shared" si="8"/>
        <v>-590000</v>
      </c>
      <c r="N20" s="5">
        <f t="shared" si="9"/>
        <v>-59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>
      <c r="A21" s="4">
        <v>20.0</v>
      </c>
      <c r="B21" s="4">
        <v>1.0</v>
      </c>
      <c r="C21" s="4">
        <v>23.0</v>
      </c>
      <c r="D21" s="4">
        <v>47000.0</v>
      </c>
      <c r="F21" s="5">
        <f t="shared" ref="F21:G21" si="27">B21-$B$22</f>
        <v>-2</v>
      </c>
      <c r="G21" s="5">
        <f t="shared" si="27"/>
        <v>20</v>
      </c>
      <c r="H21" s="5">
        <f t="shared" si="3"/>
        <v>4</v>
      </c>
      <c r="I21" s="5">
        <f t="shared" si="4"/>
        <v>400</v>
      </c>
      <c r="J21" s="5">
        <f t="shared" si="5"/>
        <v>-4000</v>
      </c>
      <c r="K21" s="5">
        <f t="shared" si="6"/>
        <v>16000000</v>
      </c>
      <c r="L21" s="5">
        <f t="shared" si="7"/>
        <v>8000</v>
      </c>
      <c r="M21" s="5">
        <f t="shared" si="8"/>
        <v>-80000</v>
      </c>
      <c r="N21" s="5">
        <f t="shared" si="9"/>
        <v>-40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>
      <c r="A22" s="1" t="s">
        <v>13</v>
      </c>
      <c r="B22" s="7">
        <f t="shared" ref="B22:D22" si="28">AVERAGE(B2:B11)</f>
        <v>3</v>
      </c>
      <c r="C22" s="7">
        <f t="shared" si="28"/>
        <v>36.1</v>
      </c>
      <c r="D22" s="7">
        <f t="shared" si="28"/>
        <v>51000</v>
      </c>
      <c r="F22" s="5">
        <f t="shared" ref="F22:N22" si="29">SUM(F2:F21)</f>
        <v>0</v>
      </c>
      <c r="G22" s="5">
        <f t="shared" si="29"/>
        <v>703</v>
      </c>
      <c r="H22" s="5">
        <f t="shared" si="29"/>
        <v>40</v>
      </c>
      <c r="I22" s="5">
        <f t="shared" si="29"/>
        <v>29161</v>
      </c>
      <c r="J22" s="5">
        <f t="shared" si="29"/>
        <v>19000</v>
      </c>
      <c r="K22" s="5">
        <f t="shared" si="29"/>
        <v>4249000000</v>
      </c>
      <c r="L22" s="5">
        <f t="shared" si="29"/>
        <v>284000</v>
      </c>
      <c r="M22" s="5">
        <f t="shared" si="29"/>
        <v>-290000</v>
      </c>
      <c r="N22" s="5">
        <f t="shared" si="29"/>
        <v>-30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>
      <c r="A23" s="8"/>
      <c r="C23" s="3"/>
      <c r="D23" s="3"/>
      <c r="E23" s="3"/>
      <c r="I23" s="3"/>
      <c r="J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>
      <c r="A24" s="8"/>
      <c r="C24" s="3"/>
      <c r="D24" s="3"/>
      <c r="E24" s="3"/>
      <c r="I24" s="3"/>
      <c r="J24" s="3"/>
      <c r="K24" s="9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>
      <c r="A25" s="10" t="s">
        <v>14</v>
      </c>
      <c r="B25" s="11">
        <v>20.0</v>
      </c>
      <c r="C25" s="3"/>
      <c r="D25" s="3"/>
      <c r="E25" s="3"/>
      <c r="F25" s="12" t="s">
        <v>15</v>
      </c>
      <c r="G25" s="13">
        <f>L22/SQRT(H22*K22)</f>
        <v>0.6888822248</v>
      </c>
      <c r="H25" s="14" t="s">
        <v>16</v>
      </c>
      <c r="I25" s="3"/>
      <c r="J25" s="3"/>
      <c r="K25" s="15"/>
      <c r="L25" s="16"/>
      <c r="M25" s="16"/>
      <c r="N25" s="16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>
      <c r="A26" s="10" t="s">
        <v>17</v>
      </c>
      <c r="B26" s="17">
        <f>B25-2</f>
        <v>18</v>
      </c>
      <c r="C26" s="3"/>
      <c r="D26" s="3"/>
      <c r="E26" s="3"/>
      <c r="F26" s="12" t="s">
        <v>18</v>
      </c>
      <c r="G26" s="13">
        <f>M22/SQRT(I22*K22)</f>
        <v>-0.02605274123</v>
      </c>
      <c r="H26" s="14" t="s">
        <v>19</v>
      </c>
      <c r="I26" s="3"/>
      <c r="J26" s="18"/>
      <c r="K26" s="15"/>
      <c r="L26" s="19"/>
      <c r="M26" s="20"/>
      <c r="N26" s="21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>
      <c r="A27" s="10" t="s">
        <v>20</v>
      </c>
      <c r="B27" s="11">
        <v>0.05</v>
      </c>
      <c r="C27" s="3"/>
      <c r="D27" s="3"/>
      <c r="E27" s="3"/>
      <c r="F27" s="22" t="s">
        <v>21</v>
      </c>
      <c r="G27" s="3"/>
      <c r="H27" s="3"/>
      <c r="I27" s="3"/>
      <c r="J27" s="3"/>
      <c r="K27" s="15"/>
      <c r="L27" s="20"/>
      <c r="M27" s="19"/>
      <c r="N27" s="2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>
      <c r="A28" s="24"/>
      <c r="B28" s="3"/>
      <c r="C28" s="3"/>
      <c r="D28" s="3"/>
      <c r="E28" s="3"/>
      <c r="F28" s="12" t="s">
        <v>22</v>
      </c>
      <c r="G28" s="25">
        <f t="array" ref="G28">INDEX(A33:C48, A50, A51)</f>
        <v>0.44</v>
      </c>
      <c r="I28" s="3"/>
      <c r="J28" s="3"/>
      <c r="K28" s="15"/>
      <c r="L28" s="23"/>
      <c r="M28" s="20"/>
      <c r="N28" s="26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>
      <c r="A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>
      <c r="A30" s="27" t="s">
        <v>23</v>
      </c>
      <c r="B30" s="28"/>
      <c r="C30" s="29"/>
      <c r="D30" s="3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>
      <c r="A31" s="31" t="s">
        <v>24</v>
      </c>
      <c r="B31" s="32" t="s">
        <v>25</v>
      </c>
      <c r="C31" s="33"/>
      <c r="D31" s="3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>
      <c r="A32" s="35">
        <v>0.0</v>
      </c>
      <c r="B32" s="36">
        <v>0.05</v>
      </c>
      <c r="C32" s="36">
        <v>0.01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>
      <c r="A33" s="37">
        <v>5.0</v>
      </c>
      <c r="B33" s="38">
        <v>0.75</v>
      </c>
      <c r="C33" s="38">
        <v>0.87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>
      <c r="A34" s="39">
        <v>6.0</v>
      </c>
      <c r="B34" s="36">
        <v>0.71</v>
      </c>
      <c r="C34" s="36">
        <v>0.83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>
      <c r="A35" s="37">
        <v>7.0</v>
      </c>
      <c r="B35" s="38">
        <v>0.67</v>
      </c>
      <c r="C35" s="38">
        <v>0.8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>
      <c r="A36" s="39">
        <v>8.0</v>
      </c>
      <c r="B36" s="36">
        <v>0.63</v>
      </c>
      <c r="C36" s="36">
        <v>0.77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>
      <c r="A37" s="37">
        <v>9.0</v>
      </c>
      <c r="B37" s="38">
        <v>0.6</v>
      </c>
      <c r="C37" s="38">
        <v>0.74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>
      <c r="A38" s="39">
        <v>10.0</v>
      </c>
      <c r="B38" s="36">
        <v>0.58</v>
      </c>
      <c r="C38" s="36">
        <v>0.71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>
      <c r="A39" s="37">
        <v>11.0</v>
      </c>
      <c r="B39" s="38">
        <v>0.55</v>
      </c>
      <c r="C39" s="38">
        <v>0.68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>
      <c r="A40" s="39">
        <v>12.0</v>
      </c>
      <c r="B40" s="36">
        <v>0.53</v>
      </c>
      <c r="C40" s="36">
        <v>0.66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A41" s="37">
        <v>13.0</v>
      </c>
      <c r="B41" s="38">
        <v>0.51</v>
      </c>
      <c r="C41" s="38">
        <v>0.64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39">
        <v>14.0</v>
      </c>
      <c r="B42" s="36">
        <v>0.5</v>
      </c>
      <c r="C42" s="36">
        <v>0.62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37">
        <v>15.0</v>
      </c>
      <c r="B43" s="38">
        <v>0.48</v>
      </c>
      <c r="C43" s="38">
        <v>0.61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39">
        <v>16.0</v>
      </c>
      <c r="B44" s="36">
        <v>0.47</v>
      </c>
      <c r="C44" s="36">
        <v>0.59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37">
        <v>17.0</v>
      </c>
      <c r="B45" s="38">
        <v>0.46</v>
      </c>
      <c r="C45" s="38">
        <v>0.58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39">
        <v>18.0</v>
      </c>
      <c r="B46" s="36">
        <v>0.44</v>
      </c>
      <c r="C46" s="36">
        <v>0.56</v>
      </c>
      <c r="E46" s="3"/>
      <c r="F46" s="3"/>
      <c r="G46" s="3"/>
      <c r="H46" s="3"/>
      <c r="I46" s="3"/>
      <c r="J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37">
        <v>19.0</v>
      </c>
      <c r="B47" s="38">
        <v>0.43</v>
      </c>
      <c r="C47" s="38">
        <v>0.55</v>
      </c>
      <c r="E47" s="3"/>
      <c r="F47" s="3"/>
      <c r="G47" s="3"/>
      <c r="H47" s="3"/>
      <c r="I47" s="3"/>
      <c r="J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39">
        <v>20.0</v>
      </c>
      <c r="B48" s="36">
        <v>0.42</v>
      </c>
      <c r="C48" s="36">
        <v>0.54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40">
        <f>MATCH(B26,A33:A48,0)</f>
        <v>14</v>
      </c>
      <c r="B50" s="41" t="s">
        <v>26</v>
      </c>
      <c r="C50" s="42"/>
      <c r="D50" s="42"/>
      <c r="E50" s="4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40">
        <f>MATCH(B27,A32:C32,0)</f>
        <v>2</v>
      </c>
      <c r="B51" s="44" t="s">
        <v>27</v>
      </c>
      <c r="C51" s="42"/>
      <c r="D51" s="42"/>
      <c r="E51" s="4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2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2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2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2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2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2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2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2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2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2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2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2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2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2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2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2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2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2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2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2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2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2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2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2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2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2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2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2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2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2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2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2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2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2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2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2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2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2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2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2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2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2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2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2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2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2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2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2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2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2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2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2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2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2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2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2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2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2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2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2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2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2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2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2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2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2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2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2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2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2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2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2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2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2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2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2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2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2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2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2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2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2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2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2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2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2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2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2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2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2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2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2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2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2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2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2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2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2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2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2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2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2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2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2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2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2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2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2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2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2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2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2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2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2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2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2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2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2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2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2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2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2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2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2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2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2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2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2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2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2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2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2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2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2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2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2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2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2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2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2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2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2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2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2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2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2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2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2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2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2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2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2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2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2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2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2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2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2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2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2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2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2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2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2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2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2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2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2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2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2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2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2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2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2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2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2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2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2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2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2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2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2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2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2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2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2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2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2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2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2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2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2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2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2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2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2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2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2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2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2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2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2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2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2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2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2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2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2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2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2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2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2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2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2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2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2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2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2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2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2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2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2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2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2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2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2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2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2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2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2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2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2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2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2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2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2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2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2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2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2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2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2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2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2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2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2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2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2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2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2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2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2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2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2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2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2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2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2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2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2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2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2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2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2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2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2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2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2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2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2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2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2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2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2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2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2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2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2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2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2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2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2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2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2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2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2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2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2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2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2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2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2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2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2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2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2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2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2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2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2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2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2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2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2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2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2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2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2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2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2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2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2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2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2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2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2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2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2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2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2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2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2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2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2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2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2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2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2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2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2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2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2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2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2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2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2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2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2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2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2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2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2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2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2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2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2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2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2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2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2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2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2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2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2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2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2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2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2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2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2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2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2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2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2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2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2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2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2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2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2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2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2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2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2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2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2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2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2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2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2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2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2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2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2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2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2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2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2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2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2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2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2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2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2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2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2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2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2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2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2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2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2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2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2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2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2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2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2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2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2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2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2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2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2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2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2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2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2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2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2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2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2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2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2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2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2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2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2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2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2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2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2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2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2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2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2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2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2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2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2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2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2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2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2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2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2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2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2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2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2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2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2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2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2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2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2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2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2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2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2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2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2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2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2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2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2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2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2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2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2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2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2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2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2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2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2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2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2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2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2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2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2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2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2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2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2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2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2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2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2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2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2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2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2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2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2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2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2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2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2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2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2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2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2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2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2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2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2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2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2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2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2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2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2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2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2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2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2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2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2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2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2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2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2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2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2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2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2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2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2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2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2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2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2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2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2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2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2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2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2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2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2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2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2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2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2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2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2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2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2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2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2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2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2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2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2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2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2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2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2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2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2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2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2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2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2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2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2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2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2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2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2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2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2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2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2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2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2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2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2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2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2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2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2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2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2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2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2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2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2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2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2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2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2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2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2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2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2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2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2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2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2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2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2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2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2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2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2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2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2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2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2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2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2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2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2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2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2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2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2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2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2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2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2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2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2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2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2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2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2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2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2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2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2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2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2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2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2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2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2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2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2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2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2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2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2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2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2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2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2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2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2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2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2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2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2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2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2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2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2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2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2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2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2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2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2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2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2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2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2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2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2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2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2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2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2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2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2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2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2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2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2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2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2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2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2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2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2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2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2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2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2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2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2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2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2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2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2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2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2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2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2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2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2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2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2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2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2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2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2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2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2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2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2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2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2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2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2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2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2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2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2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2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2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2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2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2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2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2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2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2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2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2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2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2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2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2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2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2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2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2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2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2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2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2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2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2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2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2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2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2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2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2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2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2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2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2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2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2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2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2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2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2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2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2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2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2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2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2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2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2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2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2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2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2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2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2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2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2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2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2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2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2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2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2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2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2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2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2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2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2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2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2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2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2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2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2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2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2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2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2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2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2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2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2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2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2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2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2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2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2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2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2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2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2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2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2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2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2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2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2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2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2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2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2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2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2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2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2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2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2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2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2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2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2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2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2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2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2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2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2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2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2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2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2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2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2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2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2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2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2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2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2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2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2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2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2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2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2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2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2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2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2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2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2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2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2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2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2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2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2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2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2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2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2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2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2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2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2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2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2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2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2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2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2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2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2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2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2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2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2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2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2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2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2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2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2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2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2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2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2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2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2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2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2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2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2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2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2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2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2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2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2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2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2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2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2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2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2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2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2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2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2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2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2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2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2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2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2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2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2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2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2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>
      <c r="A1001" s="24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>
      <c r="A1002" s="24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>
      <c r="A1003" s="24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>
      <c r="A1004" s="24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>
      <c r="A1005" s="24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>
      <c r="A1006" s="24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>
      <c r="A1007" s="24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>
      <c r="A1008" s="24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>
      <c r="A1009" s="24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>
      <c r="A1010" s="24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>
      <c r="A1011" s="24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>
      <c r="A1012" s="24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</sheetData>
  <mergeCells count="4">
    <mergeCell ref="A30:C30"/>
    <mergeCell ref="B31:C31"/>
    <mergeCell ref="B50:E50"/>
    <mergeCell ref="B51:E51"/>
  </mergeCells>
  <conditionalFormatting sqref="G25:G26">
    <cfRule type="cellIs" dxfId="0" priority="1" operator="greaterThanOrEqual">
      <formula>G28</formula>
    </cfRule>
  </conditionalFormatting>
  <conditionalFormatting sqref="G26">
    <cfRule type="cellIs" dxfId="1" priority="2" operator="lessThan">
      <formula>H28</formula>
    </cfRule>
  </conditionalFormatting>
  <conditionalFormatting sqref="L27 M28">
    <cfRule type="colorScale" priority="3">
      <colorScale>
        <cfvo type="formula" val="0"/>
        <cfvo type="formula" val="1"/>
        <color rgb="FFFFFFFF"/>
        <color rgb="FF57BB8A"/>
      </colorScale>
    </cfRule>
  </conditionalFormatting>
  <drawing r:id="rId2"/>
  <legacyDrawing r:id="rId3"/>
  <tableParts count="3">
    <tablePart r:id="rId7"/>
    <tablePart r:id="rId8"/>
    <tablePart r:id="rId9"/>
  </tableParts>
</worksheet>
</file>