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bgrh\Downloads\"/>
    </mc:Choice>
  </mc:AlternateContent>
  <xr:revisionPtr revIDLastSave="0" documentId="8_{AC939EFE-908F-4452-AA64-40FC8A172B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J15" i="1"/>
  <c r="F15" i="1"/>
  <c r="H15" i="1"/>
  <c r="E13" i="1"/>
  <c r="E14" i="1" s="1"/>
  <c r="E12" i="1"/>
  <c r="B15" i="1"/>
  <c r="B16" i="1" s="1"/>
  <c r="Q8" i="1"/>
  <c r="L5" i="1"/>
  <c r="B14" i="1"/>
  <c r="B13" i="1"/>
  <c r="B12" i="1"/>
  <c r="Q9" i="1"/>
  <c r="M9" i="1"/>
  <c r="N9" i="1"/>
  <c r="O9" i="1"/>
  <c r="P9" i="1"/>
  <c r="L9" i="1"/>
  <c r="M8" i="1"/>
  <c r="N8" i="1"/>
  <c r="O8" i="1"/>
  <c r="P8" i="1"/>
  <c r="L8" i="1"/>
  <c r="N7" i="1"/>
  <c r="O7" i="1" s="1"/>
  <c r="P7" i="1" s="1"/>
  <c r="M7" i="1"/>
  <c r="L7" i="1"/>
  <c r="Q5" i="1"/>
  <c r="M5" i="1"/>
  <c r="N5" i="1"/>
  <c r="O5" i="1"/>
  <c r="P5" i="1"/>
  <c r="Q4" i="1"/>
  <c r="P4" i="1"/>
  <c r="O4" i="1"/>
  <c r="N4" i="1"/>
  <c r="M4" i="1"/>
  <c r="L4" i="1"/>
</calcChain>
</file>

<file path=xl/sharedStrings.xml><?xml version="1.0" encoding="utf-8"?>
<sst xmlns="http://schemas.openxmlformats.org/spreadsheetml/2006/main" count="32" uniqueCount="31">
  <si>
    <t>Определить:</t>
  </si>
  <si>
    <t>Уровень цены, руб.</t>
  </si>
  <si>
    <t>50-60</t>
  </si>
  <si>
    <t>60-70</t>
  </si>
  <si>
    <t>70-80</t>
  </si>
  <si>
    <t>80-90</t>
  </si>
  <si>
    <t>90-100</t>
  </si>
  <si>
    <t>Всего</t>
  </si>
  <si>
    <t>Частоты F(i)</t>
  </si>
  <si>
    <t>Частоты W(i)</t>
  </si>
  <si>
    <t>Середина интервала</t>
  </si>
  <si>
    <t>Накопленные частоты</t>
  </si>
  <si>
    <t>Xi * Wi</t>
  </si>
  <si>
    <t>-</t>
  </si>
  <si>
    <t>1) Средняя цена товара</t>
  </si>
  <si>
    <t>Xi * Fi</t>
  </si>
  <si>
    <t>2) Размах вариации</t>
  </si>
  <si>
    <t>3) Коэф осциляции:</t>
  </si>
  <si>
    <t>4) Среднее линейное отклонение</t>
  </si>
  <si>
    <t>5)Относительное линейное отклонение</t>
  </si>
  <si>
    <t>6) Дисперсия признака</t>
  </si>
  <si>
    <t>7) Среднее квадратичное отклонение</t>
  </si>
  <si>
    <t>8) Коэф. Вариации</t>
  </si>
  <si>
    <t xml:space="preserve">9) Значение 1-го, 2-го и 3-го квартилей </t>
  </si>
  <si>
    <t>Q1=</t>
  </si>
  <si>
    <t>Q2=</t>
  </si>
  <si>
    <t xml:space="preserve">Q3= </t>
  </si>
  <si>
    <t>10) Квартильное отклонение</t>
  </si>
  <si>
    <t>11) Квартильный показатель вариации</t>
  </si>
  <si>
    <t>Результаты выборочного обследования</t>
  </si>
  <si>
    <t>Вспомогательные вычисления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</si>
</sst>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66" formatCode="0.000"/>
    <numFmt numFmtId="168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168" fontId="0" fillId="0" borderId="0" xfId="0" applyNumberFormat="1"/>
    <xf numFmtId="165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7"/>
  <sheetViews>
    <sheetView tabSelected="1" workbookViewId="0">
      <selection activeCell="K3" sqref="K3"/>
    </sheetView>
  </sheetViews>
  <sheetFormatPr defaultRowHeight="15" x14ac:dyDescent="0.25"/>
  <cols>
    <col min="1" max="1" width="14.42578125" customWidth="1"/>
    <col min="2" max="2" width="9.5703125" bestFit="1" customWidth="1"/>
    <col min="4" max="4" width="15.28515625" customWidth="1"/>
    <col min="11" max="11" width="15.42578125" customWidth="1"/>
    <col min="17" max="17" width="9.5703125" bestFit="1" customWidth="1"/>
  </cols>
  <sheetData>
    <row r="2" spans="1:19" x14ac:dyDescent="0.25">
      <c r="B2" s="16" t="s">
        <v>29</v>
      </c>
      <c r="C2" s="16"/>
      <c r="D2" s="16"/>
      <c r="E2" s="16"/>
      <c r="F2" s="16"/>
      <c r="G2" s="16"/>
      <c r="H2" s="16"/>
      <c r="I2" s="16"/>
      <c r="K2" s="16" t="s">
        <v>30</v>
      </c>
      <c r="L2" s="16"/>
      <c r="M2" s="16"/>
      <c r="N2" s="16"/>
      <c r="O2" s="16"/>
      <c r="P2" s="16"/>
      <c r="Q2" s="16"/>
    </row>
    <row r="3" spans="1:19" ht="30" x14ac:dyDescent="0.25">
      <c r="B3" s="2">
        <v>50</v>
      </c>
      <c r="C3" s="2">
        <v>58</v>
      </c>
      <c r="D3" s="2">
        <v>61</v>
      </c>
      <c r="E3" s="2">
        <v>61</v>
      </c>
      <c r="F3" s="2">
        <v>62</v>
      </c>
      <c r="G3" s="2">
        <v>64</v>
      </c>
      <c r="H3" s="2">
        <v>66</v>
      </c>
      <c r="I3" s="2">
        <v>68</v>
      </c>
      <c r="K3" s="9" t="s">
        <v>1</v>
      </c>
      <c r="L3" s="10" t="s">
        <v>2</v>
      </c>
      <c r="M3" s="10" t="s">
        <v>3</v>
      </c>
      <c r="N3" s="10" t="s">
        <v>4</v>
      </c>
      <c r="O3" s="10" t="s">
        <v>5</v>
      </c>
      <c r="P3" s="10" t="s">
        <v>6</v>
      </c>
      <c r="Q3" s="10" t="s">
        <v>7</v>
      </c>
      <c r="R3" s="3"/>
      <c r="S3" s="3"/>
    </row>
    <row r="4" spans="1:19" x14ac:dyDescent="0.25">
      <c r="B4" s="2">
        <v>68</v>
      </c>
      <c r="C4" s="2">
        <v>69</v>
      </c>
      <c r="D4" s="2">
        <v>72</v>
      </c>
      <c r="E4" s="2">
        <v>72</v>
      </c>
      <c r="F4" s="2">
        <v>74</v>
      </c>
      <c r="G4" s="2">
        <v>75</v>
      </c>
      <c r="H4" s="2">
        <v>75</v>
      </c>
      <c r="I4" s="2">
        <v>75</v>
      </c>
      <c r="K4" s="9" t="s">
        <v>8</v>
      </c>
      <c r="L4" s="2">
        <f>COUNTIFS(B3:I6,"&gt;=50",B3:I6,"&lt;=60")</f>
        <v>2</v>
      </c>
      <c r="M4" s="2">
        <f>COUNTIFS($B$3:$I$6,"&gt;=60",$B$3:$I$6,"&lt;=70")</f>
        <v>8</v>
      </c>
      <c r="N4" s="2">
        <f>COUNTIFS($B$3:$I$6,"&gt;=70",$B$3:$I$6,"&lt;=80")</f>
        <v>12</v>
      </c>
      <c r="O4" s="2">
        <f>COUNTIFS(B3:I6,"&gt;=80",B3:I6,"&lt;=90")</f>
        <v>7</v>
      </c>
      <c r="P4" s="2">
        <f>COUNTIFS($B$3:$I$6,"&gt;=90",$B$3:$I$6,"&lt;=100")</f>
        <v>3</v>
      </c>
      <c r="Q4" s="2">
        <f>SUM(L4:P4)</f>
        <v>32</v>
      </c>
    </row>
    <row r="5" spans="1:19" x14ac:dyDescent="0.25">
      <c r="B5" s="2">
        <v>77</v>
      </c>
      <c r="C5" s="2">
        <v>77</v>
      </c>
      <c r="D5" s="2">
        <v>78</v>
      </c>
      <c r="E5" s="2">
        <v>78</v>
      </c>
      <c r="F5" s="2">
        <v>79</v>
      </c>
      <c r="G5" s="2">
        <v>79</v>
      </c>
      <c r="H5" s="2">
        <v>81</v>
      </c>
      <c r="I5" s="2">
        <v>82</v>
      </c>
      <c r="K5" s="9" t="s">
        <v>9</v>
      </c>
      <c r="L5" s="13">
        <f>L4/32</f>
        <v>6.25E-2</v>
      </c>
      <c r="M5" s="7">
        <f t="shared" ref="M5:P5" si="0">M4/32</f>
        <v>0.25</v>
      </c>
      <c r="N5" s="7">
        <f t="shared" si="0"/>
        <v>0.375</v>
      </c>
      <c r="O5" s="7">
        <f t="shared" si="0"/>
        <v>0.21875</v>
      </c>
      <c r="P5" s="7">
        <f t="shared" si="0"/>
        <v>9.375E-2</v>
      </c>
      <c r="Q5" s="7">
        <f>Q4/32</f>
        <v>1</v>
      </c>
    </row>
    <row r="6" spans="1:19" ht="30" x14ac:dyDescent="0.25">
      <c r="B6" s="2">
        <v>84</v>
      </c>
      <c r="C6" s="2">
        <v>86</v>
      </c>
      <c r="D6" s="2">
        <v>87</v>
      </c>
      <c r="E6" s="2">
        <v>87</v>
      </c>
      <c r="F6" s="2">
        <v>89</v>
      </c>
      <c r="G6" s="2">
        <v>98</v>
      </c>
      <c r="H6" s="2">
        <v>99</v>
      </c>
      <c r="I6" s="2">
        <v>100</v>
      </c>
      <c r="K6" s="9" t="s">
        <v>10</v>
      </c>
      <c r="L6" s="6">
        <v>55</v>
      </c>
      <c r="M6" s="6">
        <v>65</v>
      </c>
      <c r="N6" s="6">
        <v>75</v>
      </c>
      <c r="O6" s="6">
        <v>85</v>
      </c>
      <c r="P6" s="6">
        <v>95</v>
      </c>
      <c r="Q6" s="2" t="s">
        <v>13</v>
      </c>
    </row>
    <row r="7" spans="1:19" ht="30" x14ac:dyDescent="0.25">
      <c r="K7" s="9" t="s">
        <v>11</v>
      </c>
      <c r="L7" s="2">
        <f>0+L4</f>
        <v>2</v>
      </c>
      <c r="M7" s="2">
        <f>L7+M4</f>
        <v>10</v>
      </c>
      <c r="N7" s="2">
        <f t="shared" ref="N7:P7" si="1">M7+N4</f>
        <v>22</v>
      </c>
      <c r="O7" s="2">
        <f t="shared" si="1"/>
        <v>29</v>
      </c>
      <c r="P7" s="2">
        <f t="shared" si="1"/>
        <v>32</v>
      </c>
      <c r="Q7" s="2" t="s">
        <v>13</v>
      </c>
    </row>
    <row r="8" spans="1:19" x14ac:dyDescent="0.25">
      <c r="K8" s="9" t="s">
        <v>12</v>
      </c>
      <c r="L8" s="8">
        <f>L6*L5</f>
        <v>3.4375</v>
      </c>
      <c r="M8" s="2">
        <f t="shared" ref="M8:P8" si="2">M6*M5</f>
        <v>16.25</v>
      </c>
      <c r="N8" s="8">
        <f t="shared" si="2"/>
        <v>28.125</v>
      </c>
      <c r="O8" s="8">
        <f t="shared" si="2"/>
        <v>18.59375</v>
      </c>
      <c r="P8" s="8">
        <f t="shared" si="2"/>
        <v>8.90625</v>
      </c>
      <c r="Q8" s="8">
        <f>SUM(L8:P8)</f>
        <v>75.3125</v>
      </c>
    </row>
    <row r="9" spans="1:19" x14ac:dyDescent="0.25">
      <c r="A9" t="s">
        <v>0</v>
      </c>
      <c r="K9" s="11" t="s">
        <v>15</v>
      </c>
      <c r="L9" s="1">
        <f>L6*L4</f>
        <v>110</v>
      </c>
      <c r="M9" s="1">
        <f t="shared" ref="M9:P9" si="3">M6*M4</f>
        <v>520</v>
      </c>
      <c r="N9" s="1">
        <f t="shared" si="3"/>
        <v>900</v>
      </c>
      <c r="O9" s="1">
        <f t="shared" si="3"/>
        <v>595</v>
      </c>
      <c r="P9" s="1">
        <f t="shared" si="3"/>
        <v>285</v>
      </c>
      <c r="Q9" s="1">
        <f>SUM(L9:P9)</f>
        <v>2410</v>
      </c>
    </row>
    <row r="12" spans="1:19" ht="30" x14ac:dyDescent="0.25">
      <c r="A12" s="4" t="s">
        <v>14</v>
      </c>
      <c r="B12" s="5">
        <f>Q9/Q4</f>
        <v>75.3125</v>
      </c>
      <c r="D12" s="4" t="s">
        <v>20</v>
      </c>
      <c r="E12" s="14">
        <f>SUM(ABS(L6-Q8)^2*L5,ABS(M6-Q8)^2*M5,ABS(N6-Q8)^2*N5, ABS(O6-Q8)^2*O5, ABS(P6-Q8)^2*P5)</f>
        <v>109.27734375</v>
      </c>
    </row>
    <row r="13" spans="1:19" ht="45" x14ac:dyDescent="0.25">
      <c r="A13" s="4" t="s">
        <v>16</v>
      </c>
      <c r="B13">
        <f>MAX(B3:I6) - MIN(B3:I6)</f>
        <v>50</v>
      </c>
      <c r="D13" s="4" t="s">
        <v>21</v>
      </c>
      <c r="E13" s="14">
        <f>SQRT(E12)</f>
        <v>10.453580427298581</v>
      </c>
    </row>
    <row r="14" spans="1:19" ht="30" x14ac:dyDescent="0.25">
      <c r="A14" s="4" t="s">
        <v>17</v>
      </c>
      <c r="B14" s="12">
        <f>B13/B12</f>
        <v>0.66390041493775931</v>
      </c>
      <c r="D14" s="4" t="s">
        <v>22</v>
      </c>
      <c r="E14" s="15">
        <f>E13/B12</f>
        <v>0.13880272766537535</v>
      </c>
    </row>
    <row r="15" spans="1:19" ht="45" x14ac:dyDescent="0.25">
      <c r="A15" s="4" t="s">
        <v>18</v>
      </c>
      <c r="B15" s="5">
        <f>SUM(ABS(L6-Q8)*L5,ABS(M6-Q8)*M5,ABS(N6-Q8)*N5, ABS(O6-Q8)*O5, ABS(P6-Q8)*P5)</f>
        <v>7.9296875</v>
      </c>
      <c r="D15" s="4" t="s">
        <v>23</v>
      </c>
      <c r="E15" s="3" t="s">
        <v>24</v>
      </c>
      <c r="F15" s="3">
        <f>60 + 10 * ((Q4/4-L7)/M4)</f>
        <v>67.5</v>
      </c>
      <c r="G15" s="3" t="s">
        <v>25</v>
      </c>
      <c r="H15" s="3">
        <f>70 + 10 * ((2*Q4/4-M7)/N4)</f>
        <v>75</v>
      </c>
      <c r="I15" s="3" t="s">
        <v>26</v>
      </c>
      <c r="J15" s="14">
        <f>80 + 10 * ((3*Q4/4-N7)/O4)</f>
        <v>82.857142857142861</v>
      </c>
    </row>
    <row r="16" spans="1:19" ht="45" x14ac:dyDescent="0.25">
      <c r="A16" s="4" t="s">
        <v>19</v>
      </c>
      <c r="B16" s="12">
        <f>B15/B12</f>
        <v>0.10529045643153527</v>
      </c>
      <c r="D16" s="4" t="s">
        <v>27</v>
      </c>
      <c r="E16" s="14">
        <f>(J15-F15)/2</f>
        <v>7.6785714285714306</v>
      </c>
    </row>
    <row r="17" spans="4:5" ht="60" x14ac:dyDescent="0.25">
      <c r="D17" s="4" t="s">
        <v>28</v>
      </c>
      <c r="E17" s="15">
        <f>(J15-F15)/(2*H15)</f>
        <v>0.10238095238095241</v>
      </c>
    </row>
  </sheetData>
  <mergeCells count="2">
    <mergeCell ref="B2:I2"/>
    <mergeCell ref="K2:Q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Иванов</dc:creator>
  <cp:lastModifiedBy>Никита Иванов</cp:lastModifiedBy>
  <dcterms:created xsi:type="dcterms:W3CDTF">2015-06-05T18:19:34Z</dcterms:created>
  <dcterms:modified xsi:type="dcterms:W3CDTF">2024-10-16T19:34:21Z</dcterms:modified>
</cp:coreProperties>
</file>