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а 1" sheetId="1" r:id="rId4"/>
    <sheet state="visible" name="Задача 2" sheetId="2" r:id="rId5"/>
    <sheet state="visible" name="Задача 3" sheetId="3" r:id="rId6"/>
  </sheets>
  <definedNames/>
  <calcPr/>
</workbook>
</file>

<file path=xl/sharedStrings.xml><?xml version="1.0" encoding="utf-8"?>
<sst xmlns="http://schemas.openxmlformats.org/spreadsheetml/2006/main" count="62" uniqueCount="39">
  <si>
    <t xml:space="preserve">n1 = </t>
  </si>
  <si>
    <t>- значение, найденное в таблице, наиболее близкое к Ф(tкр)</t>
  </si>
  <si>
    <t xml:space="preserve">n2 = </t>
  </si>
  <si>
    <t>x' =</t>
  </si>
  <si>
    <t>- сотые доли</t>
  </si>
  <si>
    <t xml:space="preserve">y' = </t>
  </si>
  <si>
    <t>- целые и десятые доли</t>
  </si>
  <si>
    <t>σ^2x =</t>
  </si>
  <si>
    <t>σ^2y =</t>
  </si>
  <si>
    <t>Получаем, что:</t>
  </si>
  <si>
    <t>alpha =</t>
  </si>
  <si>
    <t xml:space="preserve">t кр = </t>
  </si>
  <si>
    <t xml:space="preserve">t = </t>
  </si>
  <si>
    <t>Ответ:</t>
  </si>
  <si>
    <t xml:space="preserve">Ф(tкр) = </t>
  </si>
  <si>
    <t>т.к. односторонняя область</t>
  </si>
  <si>
    <t>Значение функции Лапласса</t>
  </si>
  <si>
    <t>Целые и десятые доли</t>
  </si>
  <si>
    <t>Сотые доли х</t>
  </si>
  <si>
    <t xml:space="preserve">m1 = </t>
  </si>
  <si>
    <t xml:space="preserve">m2 = </t>
  </si>
  <si>
    <t xml:space="preserve">w1 = </t>
  </si>
  <si>
    <t xml:space="preserve">w2 = </t>
  </si>
  <si>
    <t>p =</t>
  </si>
  <si>
    <t>т.к. двусторонняя область</t>
  </si>
  <si>
    <t xml:space="preserve">X^2 (0,05; 3) = </t>
  </si>
  <si>
    <t xml:space="preserve">n3 = </t>
  </si>
  <si>
    <t xml:space="preserve">m3 = </t>
  </si>
  <si>
    <t xml:space="preserve">n4 = </t>
  </si>
  <si>
    <t xml:space="preserve">m4 = </t>
  </si>
  <si>
    <t xml:space="preserve">k = </t>
  </si>
  <si>
    <t>ni*(wi-p')^2</t>
  </si>
  <si>
    <t xml:space="preserve">w3 = </t>
  </si>
  <si>
    <t xml:space="preserve">w4 = </t>
  </si>
  <si>
    <t>p' =</t>
  </si>
  <si>
    <t xml:space="preserve">X^2 = </t>
  </si>
  <si>
    <t>Значения критерия Пирсона</t>
  </si>
  <si>
    <t>поиск строки с значением k</t>
  </si>
  <si>
    <t>поиск столбца с значением alpha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</si>
</sst>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Times New Roman"/>
    </font>
    <font/>
    <font>
      <sz val="12.0"/>
      <color rgb="FF1F1F1F"/>
      <name val="Times New Roman"/>
    </font>
    <font>
      <sz val="12.0"/>
      <color rgb="FF000000"/>
      <name val="Times New Roman"/>
    </font>
    <font>
      <b/>
      <sz val="12.0"/>
      <color theme="1"/>
      <name val="Times New Roman"/>
    </font>
    <font>
      <sz val="12.0"/>
      <color theme="1"/>
      <name val="&quot;Times New Roman&quot;"/>
    </font>
    <font>
      <sz val="12.0"/>
      <color rgb="FF000000"/>
      <name val="&quot;Times New Roman&quot;"/>
    </font>
    <font>
      <sz val="12.0"/>
      <color rgb="FFFFFFFF"/>
      <name val="Times New Roman"/>
    </font>
    <font>
      <sz val="12.0"/>
      <color rgb="FFFFFFFF"/>
      <name val="&quot;Times New Roman&quot;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3" fontId="1" numFmtId="0" xfId="0" applyAlignment="1" applyBorder="1" applyFill="1" applyFont="1">
      <alignment horizontal="left" readingOrder="0"/>
    </xf>
    <xf borderId="0" fillId="0" fontId="1" numFmtId="0" xfId="0" applyFont="1"/>
    <xf borderId="1" fillId="4" fontId="1" numFmtId="0" xfId="0" applyBorder="1" applyFill="1" applyFont="1"/>
    <xf borderId="2" fillId="5" fontId="1" numFmtId="0" xfId="0" applyAlignment="1" applyBorder="1" applyFill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2" fontId="3" numFmtId="0" xfId="0" applyAlignment="1" applyBorder="1" applyFont="1">
      <alignment horizontal="right" readingOrder="0"/>
    </xf>
    <xf borderId="1" fillId="4" fontId="4" numFmtId="0" xfId="0" applyAlignment="1" applyBorder="1" applyFont="1">
      <alignment horizontal="right" readingOrder="0"/>
    </xf>
    <xf borderId="1" fillId="5" fontId="4" numFmtId="0" xfId="0" applyAlignment="1" applyBorder="1" applyFont="1">
      <alignment horizontal="left"/>
    </xf>
    <xf borderId="1" fillId="6" fontId="1" numFmtId="0" xfId="0" applyAlignment="1" applyBorder="1" applyFill="1" applyFont="1">
      <alignment horizontal="right" readingOrder="0"/>
    </xf>
    <xf borderId="1" fillId="7" fontId="1" numFmtId="0" xfId="0" applyAlignment="1" applyBorder="1" applyFill="1" applyFont="1">
      <alignment horizontal="left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2" fillId="0" fontId="6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horizontal="center" readingOrder="0" shrinkToFit="0" vertical="bottom" wrapText="1"/>
    </xf>
    <xf borderId="6" fillId="0" fontId="6" numFmtId="0" xfId="0" applyAlignment="1" applyBorder="1" applyFont="1">
      <alignment horizontal="center" readingOrder="0" vertical="bottom"/>
    </xf>
    <xf borderId="6" fillId="0" fontId="2" numFmtId="0" xfId="0" applyBorder="1" applyFont="1"/>
    <xf borderId="7" fillId="0" fontId="2" numFmtId="0" xfId="0" applyBorder="1" applyFont="1"/>
    <xf borderId="5" fillId="0" fontId="8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/>
    </xf>
    <xf borderId="8" fillId="2" fontId="1" numFmtId="0" xfId="0" applyAlignment="1" applyBorder="1" applyFont="1">
      <alignment horizontal="right" readingOrder="0"/>
    </xf>
    <xf borderId="8" fillId="3" fontId="1" numFmtId="0" xfId="0" applyAlignment="1" applyBorder="1" applyFont="1">
      <alignment horizontal="left" readingOrder="0"/>
    </xf>
    <xf borderId="9" fillId="0" fontId="3" numFmtId="0" xfId="0" applyAlignment="1" applyBorder="1" applyFont="1">
      <alignment horizontal="right" readingOrder="0"/>
    </xf>
    <xf borderId="9" fillId="0" fontId="1" numFmtId="0" xfId="0" applyAlignment="1" applyBorder="1" applyFont="1">
      <alignment horizontal="left" readingOrder="0"/>
    </xf>
    <xf borderId="1" fillId="8" fontId="1" numFmtId="0" xfId="0" applyAlignment="1" applyBorder="1" applyFill="1" applyFont="1">
      <alignment horizontal="right" readingOrder="0"/>
    </xf>
    <xf borderId="1" fillId="9" fontId="1" numFmtId="0" xfId="0" applyAlignment="1" applyBorder="1" applyFill="1" applyFont="1">
      <alignment horizontal="left"/>
    </xf>
    <xf borderId="1" fillId="3" fontId="1" numFmtId="0" xfId="0" applyAlignment="1" applyBorder="1" applyFont="1">
      <alignment horizontal="left"/>
    </xf>
    <xf borderId="1" fillId="10" fontId="1" numFmtId="0" xfId="0" applyAlignment="1" applyBorder="1" applyFill="1" applyFont="1">
      <alignment horizontal="center" readingOrder="0"/>
    </xf>
    <xf borderId="1" fillId="11" fontId="1" numFmtId="0" xfId="0" applyAlignment="1" applyBorder="1" applyFill="1" applyFont="1">
      <alignment horizontal="center"/>
    </xf>
    <xf borderId="2" fillId="0" fontId="6" numFmtId="0" xfId="0" applyAlignment="1" applyBorder="1" applyFont="1">
      <alignment horizontal="center" vertical="bottom"/>
    </xf>
    <xf borderId="5" fillId="0" fontId="9" numFmtId="0" xfId="0" applyAlignment="1" applyBorder="1" applyFont="1">
      <alignment horizontal="right" vertical="bottom"/>
    </xf>
    <xf borderId="7" fillId="0" fontId="6" numFmtId="0" xfId="0" applyAlignment="1" applyBorder="1" applyFont="1">
      <alignment horizontal="right" readingOrder="0" vertical="bottom"/>
    </xf>
    <xf borderId="5" fillId="0" fontId="6" numFmtId="0" xfId="0" applyAlignment="1" applyBorder="1" applyFont="1">
      <alignment horizontal="right" readingOrder="0" vertical="bottom"/>
    </xf>
    <xf borderId="0" fillId="0" fontId="10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63"/>
    <col customWidth="1" min="8" max="8" width="14.88"/>
  </cols>
  <sheetData>
    <row r="1">
      <c r="A1" s="1" t="s">
        <v>0</v>
      </c>
      <c r="B1" s="2">
        <v>50.0</v>
      </c>
      <c r="C1" s="3"/>
      <c r="D1" s="4">
        <f t="array" ref="D1">MIN(IF(MIN(ABS(B15:F26-B10))=ABS(B15:F26-B10),B15:F20,MAX(B15:F26)))</f>
        <v>0.899</v>
      </c>
      <c r="E1" s="5" t="s">
        <v>1</v>
      </c>
      <c r="F1" s="6"/>
      <c r="G1" s="6"/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>
        <v>70.0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2">
        <v>85.0</v>
      </c>
      <c r="C3" s="3"/>
      <c r="D3" s="8" t="str">
        <f t="array" ref="D3">SUBSTITUTE(ADDRESS(1,MIN((IF(A14:F26=D1,COLUMN(A14:F26)))),4),1,"")</f>
        <v>D</v>
      </c>
      <c r="E3" s="8">
        <f>INDIRECT(D3&amp;ROW(A14))</f>
        <v>0.04</v>
      </c>
      <c r="F3" s="9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2">
        <v>78.0</v>
      </c>
      <c r="C4" s="3"/>
      <c r="D4" s="8">
        <f t="array" ref="D4">MIN(IF(A14:F26=D1,ROW(A14:F26)))</f>
        <v>17</v>
      </c>
      <c r="E4" s="8">
        <f>INDIRECT(ADDRESS(D4,COLUMN(A14)))</f>
        <v>1.6</v>
      </c>
      <c r="F4" s="9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2">
        <v>100.0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8</v>
      </c>
      <c r="B6" s="2">
        <v>74.0</v>
      </c>
      <c r="C6" s="3"/>
      <c r="D6" s="9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>
        <v>0.05</v>
      </c>
      <c r="C7" s="3"/>
      <c r="D7" s="11" t="s">
        <v>11</v>
      </c>
      <c r="E7" s="12">
        <f>E4+E3</f>
        <v>1.64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 t="s">
        <v>12</v>
      </c>
      <c r="B9" s="14">
        <f>(B3-B4)/(SQRT((B5/B1)+(B6/B2)))</f>
        <v>4.003503139</v>
      </c>
      <c r="C9" s="3"/>
      <c r="D9" s="15" t="s">
        <v>13</v>
      </c>
      <c r="E9" s="3" t="str">
        <f>IF(B9&gt;E7, "Гипотеза H0 отвергается", "Гипотеза H0 принимается")</f>
        <v>Гипотеза H0 отвергается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 t="s">
        <v>14</v>
      </c>
      <c r="B10" s="14">
        <f>1-2*B7</f>
        <v>0.9</v>
      </c>
      <c r="C10" s="16" t="s">
        <v>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16</v>
      </c>
      <c r="B12" s="6"/>
      <c r="C12" s="6"/>
      <c r="D12" s="6"/>
      <c r="E12" s="6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3.75" customHeight="1">
      <c r="A13" s="18" t="s">
        <v>17</v>
      </c>
      <c r="B13" s="19" t="s">
        <v>18</v>
      </c>
      <c r="C13" s="20"/>
      <c r="D13" s="20"/>
      <c r="E13" s="20"/>
      <c r="F13" s="2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2">
        <v>0.0</v>
      </c>
      <c r="B14" s="23">
        <v>0.02</v>
      </c>
      <c r="C14" s="23">
        <v>0.03</v>
      </c>
      <c r="D14" s="23">
        <v>0.04</v>
      </c>
      <c r="E14" s="23">
        <v>0.05</v>
      </c>
      <c r="F14" s="23">
        <v>0.06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4">
        <v>1.4</v>
      </c>
      <c r="B15" s="23">
        <v>0.8444</v>
      </c>
      <c r="C15" s="23">
        <v>0.8473</v>
      </c>
      <c r="D15" s="23">
        <v>0.8501</v>
      </c>
      <c r="E15" s="23">
        <v>0.8529</v>
      </c>
      <c r="F15" s="23">
        <v>0.8557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4">
        <v>1.5</v>
      </c>
      <c r="B16" s="23">
        <v>0.8715</v>
      </c>
      <c r="C16" s="23">
        <v>0.874</v>
      </c>
      <c r="D16" s="23">
        <v>0.8764</v>
      </c>
      <c r="E16" s="23">
        <v>0.8789</v>
      </c>
      <c r="F16" s="23">
        <v>0.8812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4">
        <v>1.6</v>
      </c>
      <c r="B17" s="23">
        <v>0.8948</v>
      </c>
      <c r="C17" s="23">
        <v>0.8969</v>
      </c>
      <c r="D17" s="23">
        <v>0.899</v>
      </c>
      <c r="E17" s="23">
        <v>0.9011</v>
      </c>
      <c r="F17" s="23">
        <v>0.9031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4">
        <v>1.7</v>
      </c>
      <c r="B18" s="23">
        <v>0.9146</v>
      </c>
      <c r="C18" s="23">
        <v>0.9164</v>
      </c>
      <c r="D18" s="23">
        <v>0.9181</v>
      </c>
      <c r="E18" s="23">
        <v>0.9199</v>
      </c>
      <c r="F18" s="23">
        <v>0.9216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4">
        <v>1.8</v>
      </c>
      <c r="B19" s="23">
        <v>0.9312</v>
      </c>
      <c r="C19" s="23">
        <v>0.9327</v>
      </c>
      <c r="D19" s="23">
        <v>0.9342</v>
      </c>
      <c r="E19" s="23">
        <v>0.9357</v>
      </c>
      <c r="F19" s="23">
        <v>0.9371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>
        <v>1.9</v>
      </c>
      <c r="B20" s="23">
        <v>0.9451</v>
      </c>
      <c r="C20" s="23">
        <v>0.9464</v>
      </c>
      <c r="D20" s="23">
        <v>0.9476</v>
      </c>
      <c r="E20" s="23">
        <v>0.9488</v>
      </c>
      <c r="F20" s="23">
        <v>0.95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4">
        <v>2.0</v>
      </c>
      <c r="B21" s="25">
        <v>0.9566</v>
      </c>
      <c r="C21" s="9">
        <v>0.9576</v>
      </c>
      <c r="D21" s="25">
        <v>0.9586</v>
      </c>
      <c r="E21" s="25">
        <v>0.9596</v>
      </c>
      <c r="F21" s="25">
        <v>0.9606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4">
        <v>2.1</v>
      </c>
      <c r="B22" s="25">
        <v>0.966</v>
      </c>
      <c r="C22" s="25">
        <v>0.9668</v>
      </c>
      <c r="D22" s="25">
        <v>0.9576</v>
      </c>
      <c r="E22" s="25">
        <v>0.9684</v>
      </c>
      <c r="F22" s="25">
        <v>0.9692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4">
        <v>2.2</v>
      </c>
      <c r="B23" s="25">
        <v>0.9736</v>
      </c>
      <c r="C23" s="25">
        <v>0.9743</v>
      </c>
      <c r="D23" s="25">
        <v>0.9749</v>
      </c>
      <c r="E23" s="25">
        <v>0.9756</v>
      </c>
      <c r="F23" s="25">
        <v>0.9762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4">
        <v>2.3</v>
      </c>
      <c r="B24" s="25">
        <v>0.9797</v>
      </c>
      <c r="C24" s="25">
        <v>0.9802</v>
      </c>
      <c r="D24" s="25">
        <v>0.9807</v>
      </c>
      <c r="E24" s="25">
        <v>0.9812</v>
      </c>
      <c r="F24" s="25">
        <v>0.9817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4">
        <v>2.4</v>
      </c>
      <c r="B25" s="25">
        <v>0.9845</v>
      </c>
      <c r="C25" s="25">
        <v>0.9849</v>
      </c>
      <c r="D25" s="25">
        <v>0.9853</v>
      </c>
      <c r="E25" s="25">
        <v>0.9857</v>
      </c>
      <c r="F25" s="25">
        <v>0.9861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4">
        <v>2.5</v>
      </c>
      <c r="B26" s="25">
        <v>0.9883</v>
      </c>
      <c r="C26" s="25">
        <v>0.9886</v>
      </c>
      <c r="D26" s="25">
        <v>0.9889</v>
      </c>
      <c r="E26" s="25">
        <v>0.9892</v>
      </c>
      <c r="F26" s="25">
        <v>0.9895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mergeCells count="3">
    <mergeCell ref="E1:H1"/>
    <mergeCell ref="A12:F12"/>
    <mergeCell ref="B13:F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0"/>
    <col customWidth="1" min="8" max="8" width="16.38"/>
  </cols>
  <sheetData>
    <row r="1">
      <c r="A1" s="1" t="s">
        <v>0</v>
      </c>
      <c r="B1" s="2">
        <v>100.0</v>
      </c>
      <c r="C1" s="3"/>
      <c r="D1" s="4">
        <f t="array" ref="D1">MIN(IF(MIN(ABS(B17:F28-B12))=ABS(B17:F28-B12),B17:F28,MAX(B17:F28)))</f>
        <v>0.9802</v>
      </c>
      <c r="E1" s="5" t="s">
        <v>1</v>
      </c>
      <c r="F1" s="6"/>
      <c r="G1" s="6"/>
      <c r="H1" s="7"/>
    </row>
    <row r="2">
      <c r="A2" s="1" t="s">
        <v>2</v>
      </c>
      <c r="B2" s="2">
        <v>120.0</v>
      </c>
      <c r="C2" s="3"/>
      <c r="D2" s="3"/>
      <c r="E2" s="3"/>
      <c r="F2" s="3"/>
      <c r="G2" s="3"/>
      <c r="H2" s="3"/>
    </row>
    <row r="3">
      <c r="A3" s="1" t="s">
        <v>19</v>
      </c>
      <c r="B3" s="2">
        <v>58.0</v>
      </c>
      <c r="C3" s="3"/>
      <c r="D3" s="8" t="str">
        <f t="array" ref="D3">SUBSTITUTE(ADDRESS(1,MIN((IF(A16:F28=D1,COLUMN(A16:F28)))),4),1,"")</f>
        <v>C</v>
      </c>
      <c r="E3" s="8">
        <f>INDIRECT(D3&amp;ROW(A16))</f>
        <v>0.03</v>
      </c>
      <c r="F3" s="9" t="s">
        <v>4</v>
      </c>
      <c r="G3" s="3"/>
      <c r="H3" s="3"/>
    </row>
    <row r="4">
      <c r="A4" s="1" t="s">
        <v>20</v>
      </c>
      <c r="B4" s="2">
        <v>65.0</v>
      </c>
      <c r="C4" s="3"/>
      <c r="D4" s="8">
        <f t="array" ref="D4">MIN(IF(A16:F28=D1,ROW(A16:F28)))</f>
        <v>26</v>
      </c>
      <c r="E4" s="8">
        <f>INDIRECT(ADDRESS(D4,COLUMN(A16)))</f>
        <v>2.3</v>
      </c>
      <c r="F4" s="9" t="s">
        <v>6</v>
      </c>
      <c r="G4" s="3"/>
      <c r="H4" s="3"/>
    </row>
    <row r="5">
      <c r="A5" s="26" t="s">
        <v>10</v>
      </c>
      <c r="B5" s="27">
        <v>0.02</v>
      </c>
      <c r="C5" s="3"/>
      <c r="D5" s="3"/>
      <c r="E5" s="3"/>
      <c r="F5" s="3"/>
      <c r="G5" s="3"/>
      <c r="H5" s="3"/>
    </row>
    <row r="6">
      <c r="A6" s="28"/>
      <c r="B6" s="29"/>
      <c r="C6" s="3"/>
      <c r="D6" s="9" t="s">
        <v>9</v>
      </c>
      <c r="E6" s="3"/>
      <c r="F6" s="3"/>
      <c r="G6" s="3"/>
      <c r="H6" s="3"/>
    </row>
    <row r="7">
      <c r="A7" s="30" t="s">
        <v>21</v>
      </c>
      <c r="B7" s="31">
        <f>B3/B1</f>
        <v>0.58</v>
      </c>
      <c r="C7" s="3"/>
      <c r="D7" s="11" t="s">
        <v>11</v>
      </c>
      <c r="E7" s="12">
        <f>E4+E3</f>
        <v>2.33</v>
      </c>
      <c r="F7" s="3"/>
      <c r="G7" s="3"/>
      <c r="H7" s="3"/>
    </row>
    <row r="8">
      <c r="A8" s="30" t="s">
        <v>22</v>
      </c>
      <c r="B8" s="31">
        <f>ROUND(B4/B2, 3)</f>
        <v>0.542</v>
      </c>
      <c r="C8" s="3"/>
      <c r="D8" s="3"/>
      <c r="E8" s="3"/>
      <c r="F8" s="3"/>
      <c r="G8" s="3"/>
      <c r="H8" s="3"/>
    </row>
    <row r="9">
      <c r="A9" s="30" t="s">
        <v>23</v>
      </c>
      <c r="B9" s="31">
        <f>ROUND((B3+B4)/(B1+B2), 3)</f>
        <v>0.559</v>
      </c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13" t="s">
        <v>12</v>
      </c>
      <c r="B11" s="14">
        <f>(B7-B8)/(SQRT(B9*(1-B9)*((1/B1)+(1/B2))))</f>
        <v>0.565246238</v>
      </c>
      <c r="C11" s="3"/>
      <c r="D11" s="15" t="s">
        <v>13</v>
      </c>
      <c r="E11" s="3" t="str">
        <f>IF(B11&gt;E7, "Гипотеза H0 отвергается", "Гипотеза H0 принимается")</f>
        <v>Гипотеза H0 принимается</v>
      </c>
      <c r="F11" s="3"/>
      <c r="G11" s="3"/>
      <c r="H11" s="3"/>
    </row>
    <row r="12">
      <c r="A12" s="13" t="s">
        <v>14</v>
      </c>
      <c r="B12" s="14">
        <f>1-B5</f>
        <v>0.98</v>
      </c>
      <c r="C12" s="16" t="s">
        <v>24</v>
      </c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17" t="s">
        <v>16</v>
      </c>
      <c r="B14" s="6"/>
      <c r="C14" s="6"/>
      <c r="D14" s="6"/>
      <c r="E14" s="6"/>
      <c r="F14" s="7"/>
      <c r="G14" s="3"/>
      <c r="H14" s="3"/>
    </row>
    <row r="15">
      <c r="A15" s="18" t="s">
        <v>17</v>
      </c>
      <c r="B15" s="19" t="s">
        <v>18</v>
      </c>
      <c r="C15" s="20"/>
      <c r="D15" s="20"/>
      <c r="E15" s="20"/>
      <c r="F15" s="21"/>
      <c r="G15" s="3"/>
      <c r="H15" s="3"/>
    </row>
    <row r="16">
      <c r="A16" s="22">
        <v>0.0</v>
      </c>
      <c r="B16" s="23">
        <v>0.02</v>
      </c>
      <c r="C16" s="23">
        <v>0.03</v>
      </c>
      <c r="D16" s="23">
        <v>0.04</v>
      </c>
      <c r="E16" s="23">
        <v>0.05</v>
      </c>
      <c r="F16" s="23">
        <v>0.06</v>
      </c>
      <c r="G16" s="3"/>
      <c r="H16" s="3"/>
    </row>
    <row r="17">
      <c r="A17" s="24">
        <v>1.4</v>
      </c>
      <c r="B17" s="23">
        <v>0.8444</v>
      </c>
      <c r="C17" s="23">
        <v>0.8473</v>
      </c>
      <c r="D17" s="23">
        <v>0.8501</v>
      </c>
      <c r="E17" s="23">
        <v>0.8529</v>
      </c>
      <c r="F17" s="23">
        <v>0.8557</v>
      </c>
      <c r="G17" s="3"/>
      <c r="H17" s="3"/>
    </row>
    <row r="18">
      <c r="A18" s="24">
        <v>1.5</v>
      </c>
      <c r="B18" s="23">
        <v>0.8715</v>
      </c>
      <c r="C18" s="23">
        <v>0.874</v>
      </c>
      <c r="D18" s="23">
        <v>0.8764</v>
      </c>
      <c r="E18" s="23">
        <v>0.8789</v>
      </c>
      <c r="F18" s="23">
        <v>0.8812</v>
      </c>
      <c r="G18" s="3"/>
      <c r="H18" s="3"/>
    </row>
    <row r="19">
      <c r="A19" s="24">
        <v>1.6</v>
      </c>
      <c r="B19" s="23">
        <v>0.8948</v>
      </c>
      <c r="C19" s="23">
        <v>0.8969</v>
      </c>
      <c r="D19" s="23">
        <v>0.899</v>
      </c>
      <c r="E19" s="23">
        <v>0.9011</v>
      </c>
      <c r="F19" s="23">
        <v>0.9031</v>
      </c>
      <c r="G19" s="3"/>
      <c r="H19" s="3"/>
    </row>
    <row r="20">
      <c r="A20" s="24">
        <v>1.7</v>
      </c>
      <c r="B20" s="23">
        <v>0.9146</v>
      </c>
      <c r="C20" s="23">
        <v>0.9164</v>
      </c>
      <c r="D20" s="23">
        <v>0.9181</v>
      </c>
      <c r="E20" s="23">
        <v>0.9199</v>
      </c>
      <c r="F20" s="23">
        <v>0.9216</v>
      </c>
      <c r="G20" s="3"/>
      <c r="H20" s="3"/>
    </row>
    <row r="21">
      <c r="A21" s="24">
        <v>1.8</v>
      </c>
      <c r="B21" s="23">
        <v>0.9312</v>
      </c>
      <c r="C21" s="23">
        <v>0.9327</v>
      </c>
      <c r="D21" s="23">
        <v>0.9342</v>
      </c>
      <c r="E21" s="23">
        <v>0.9357</v>
      </c>
      <c r="F21" s="23">
        <v>0.9371</v>
      </c>
      <c r="G21" s="3"/>
      <c r="H21" s="3"/>
    </row>
    <row r="22">
      <c r="A22" s="24">
        <v>1.9</v>
      </c>
      <c r="B22" s="23">
        <v>0.9451</v>
      </c>
      <c r="C22" s="23">
        <v>0.9464</v>
      </c>
      <c r="D22" s="23">
        <v>0.9476</v>
      </c>
      <c r="E22" s="23">
        <v>0.9488</v>
      </c>
      <c r="F22" s="23">
        <v>0.95</v>
      </c>
      <c r="G22" s="3"/>
      <c r="H22" s="3"/>
    </row>
    <row r="23">
      <c r="A23" s="24">
        <v>2.0</v>
      </c>
      <c r="B23" s="25">
        <v>0.9566</v>
      </c>
      <c r="C23" s="9">
        <v>0.9576</v>
      </c>
      <c r="D23" s="25">
        <v>0.9586</v>
      </c>
      <c r="E23" s="25">
        <v>0.9596</v>
      </c>
      <c r="F23" s="25">
        <v>0.9606</v>
      </c>
    </row>
    <row r="24">
      <c r="A24" s="24">
        <v>2.1</v>
      </c>
      <c r="B24" s="25">
        <v>0.966</v>
      </c>
      <c r="C24" s="25">
        <v>0.9668</v>
      </c>
      <c r="D24" s="25">
        <v>0.9576</v>
      </c>
      <c r="E24" s="25">
        <v>0.9684</v>
      </c>
      <c r="F24" s="25">
        <v>0.9692</v>
      </c>
    </row>
    <row r="25">
      <c r="A25" s="24">
        <v>2.2</v>
      </c>
      <c r="B25" s="25">
        <v>0.9736</v>
      </c>
      <c r="C25" s="25">
        <v>0.9743</v>
      </c>
      <c r="D25" s="25">
        <v>0.9749</v>
      </c>
      <c r="E25" s="25">
        <v>0.9756</v>
      </c>
      <c r="F25" s="25">
        <v>0.9762</v>
      </c>
    </row>
    <row r="26">
      <c r="A26" s="24">
        <v>2.3</v>
      </c>
      <c r="B26" s="25">
        <v>0.9797</v>
      </c>
      <c r="C26" s="25">
        <v>0.9802</v>
      </c>
      <c r="D26" s="25">
        <v>0.9807</v>
      </c>
      <c r="E26" s="25">
        <v>0.9812</v>
      </c>
      <c r="F26" s="25">
        <v>0.9817</v>
      </c>
    </row>
    <row r="27">
      <c r="A27" s="24">
        <v>2.4</v>
      </c>
      <c r="B27" s="25">
        <v>0.9845</v>
      </c>
      <c r="C27" s="25">
        <v>0.9849</v>
      </c>
      <c r="D27" s="25">
        <v>0.9853</v>
      </c>
      <c r="E27" s="25">
        <v>0.9857</v>
      </c>
      <c r="F27" s="25">
        <v>0.9861</v>
      </c>
    </row>
    <row r="28">
      <c r="A28" s="24">
        <v>2.5</v>
      </c>
      <c r="B28" s="25">
        <v>0.9883</v>
      </c>
      <c r="C28" s="25">
        <v>0.9886</v>
      </c>
      <c r="D28" s="25">
        <v>0.9889</v>
      </c>
      <c r="E28" s="25">
        <v>0.9892</v>
      </c>
      <c r="F28" s="25">
        <v>0.9895</v>
      </c>
    </row>
  </sheetData>
  <mergeCells count="3">
    <mergeCell ref="E1:H1"/>
    <mergeCell ref="A14:F14"/>
    <mergeCell ref="B15:F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</cols>
  <sheetData>
    <row r="1">
      <c r="A1" s="1" t="s">
        <v>0</v>
      </c>
      <c r="B1" s="2">
        <v>105.0</v>
      </c>
      <c r="C1" s="3"/>
      <c r="E1" s="9" t="s">
        <v>9</v>
      </c>
      <c r="F1" s="3"/>
      <c r="G1" s="9"/>
      <c r="H1" s="9"/>
      <c r="I1" s="9"/>
    </row>
    <row r="2">
      <c r="A2" s="1" t="s">
        <v>19</v>
      </c>
      <c r="B2" s="2">
        <v>60.0</v>
      </c>
      <c r="C2" s="3"/>
      <c r="E2" s="11" t="s">
        <v>25</v>
      </c>
      <c r="F2" s="12">
        <f t="array" ref="F2">INDEX(A21:F28, A31,A32)</f>
        <v>7.82</v>
      </c>
      <c r="G2" s="3"/>
      <c r="H2" s="3"/>
      <c r="I2" s="3"/>
    </row>
    <row r="3">
      <c r="A3" s="1" t="s">
        <v>2</v>
      </c>
      <c r="B3" s="2">
        <v>140.0</v>
      </c>
      <c r="C3" s="3"/>
      <c r="E3" s="8"/>
      <c r="F3" s="8"/>
      <c r="G3" s="9"/>
      <c r="H3" s="3"/>
      <c r="I3" s="3"/>
    </row>
    <row r="4">
      <c r="A4" s="1" t="s">
        <v>20</v>
      </c>
      <c r="B4" s="2">
        <v>69.0</v>
      </c>
      <c r="C4" s="3"/>
      <c r="E4" s="8"/>
      <c r="F4" s="8"/>
      <c r="G4" s="9"/>
      <c r="H4" s="3"/>
      <c r="I4" s="3"/>
    </row>
    <row r="5">
      <c r="A5" s="26" t="s">
        <v>26</v>
      </c>
      <c r="B5" s="27">
        <v>125.0</v>
      </c>
      <c r="C5" s="3"/>
      <c r="D5" s="3"/>
      <c r="E5" s="3"/>
      <c r="F5" s="3"/>
      <c r="G5" s="3"/>
      <c r="H5" s="3"/>
    </row>
    <row r="6">
      <c r="A6" s="26" t="s">
        <v>27</v>
      </c>
      <c r="B6" s="27">
        <v>63.0</v>
      </c>
      <c r="C6" s="3"/>
      <c r="D6" s="3"/>
      <c r="E6" s="3"/>
      <c r="F6" s="3"/>
      <c r="G6" s="3"/>
      <c r="H6" s="3"/>
    </row>
    <row r="7">
      <c r="A7" s="26" t="s">
        <v>28</v>
      </c>
      <c r="B7" s="27">
        <v>160.0</v>
      </c>
      <c r="C7" s="3"/>
      <c r="D7" s="3"/>
      <c r="E7" s="3"/>
      <c r="F7" s="3"/>
      <c r="G7" s="3"/>
      <c r="H7" s="3"/>
    </row>
    <row r="8">
      <c r="A8" s="26" t="s">
        <v>29</v>
      </c>
      <c r="B8" s="27">
        <v>105.0</v>
      </c>
      <c r="C8" s="3"/>
      <c r="D8" s="3"/>
      <c r="E8" s="15" t="s">
        <v>13</v>
      </c>
      <c r="F8" s="3" t="str">
        <f>IF(B18&gt;F2, "Гипотеза H0 отвергается", "Гипотеза H0 принимается")</f>
        <v>Гипотеза H0 отвергается</v>
      </c>
      <c r="G8" s="3"/>
      <c r="H8" s="3"/>
    </row>
    <row r="9">
      <c r="A9" s="26" t="s">
        <v>10</v>
      </c>
      <c r="B9" s="27">
        <v>0.05</v>
      </c>
      <c r="C9" s="3"/>
      <c r="D9" s="3"/>
      <c r="E9" s="3"/>
      <c r="F9" s="3"/>
      <c r="G9" s="3"/>
      <c r="H9" s="3"/>
    </row>
    <row r="10">
      <c r="A10" s="1" t="s">
        <v>30</v>
      </c>
      <c r="B10" s="32">
        <f> 4 - 1</f>
        <v>3</v>
      </c>
      <c r="C10" s="3"/>
      <c r="D10" s="3"/>
      <c r="E10" s="3"/>
      <c r="F10" s="3"/>
      <c r="G10" s="3"/>
      <c r="H10" s="3"/>
    </row>
    <row r="11">
      <c r="A11" s="28"/>
      <c r="B11" s="29"/>
      <c r="C11" s="3"/>
      <c r="H11" s="3"/>
    </row>
    <row r="12">
      <c r="A12" s="30" t="s">
        <v>21</v>
      </c>
      <c r="B12" s="31">
        <f>ROUND(B2/B1, 2)</f>
        <v>0.57</v>
      </c>
      <c r="C12" s="33" t="s">
        <v>31</v>
      </c>
      <c r="H12" s="3"/>
    </row>
    <row r="13">
      <c r="A13" s="30" t="s">
        <v>22</v>
      </c>
      <c r="B13" s="31">
        <f>ROUND(B4/B3, 2)</f>
        <v>0.49</v>
      </c>
      <c r="C13" s="34">
        <f>B1*(B12-B16)^2</f>
        <v>0.0105</v>
      </c>
      <c r="D13" s="3"/>
      <c r="E13" s="3"/>
      <c r="F13" s="3"/>
      <c r="G13" s="3"/>
      <c r="H13" s="3"/>
    </row>
    <row r="14">
      <c r="A14" s="30" t="s">
        <v>32</v>
      </c>
      <c r="B14" s="31">
        <f>ROUND(B6/B5, 2)</f>
        <v>0.5</v>
      </c>
      <c r="C14" s="34">
        <f>B3*(B13-B16)^2</f>
        <v>0.686</v>
      </c>
      <c r="D14" s="3"/>
      <c r="E14" s="3"/>
      <c r="F14" s="3"/>
      <c r="G14" s="3"/>
      <c r="H14" s="3"/>
    </row>
    <row r="15">
      <c r="A15" s="30" t="s">
        <v>33</v>
      </c>
      <c r="B15" s="31">
        <f>ROUND(B8/B7, 2)</f>
        <v>0.66</v>
      </c>
      <c r="C15" s="34">
        <f>B5*(B14-B16)^2</f>
        <v>0.45</v>
      </c>
      <c r="D15" s="3"/>
      <c r="E15" s="3"/>
      <c r="F15" s="3"/>
      <c r="G15" s="3"/>
      <c r="H15" s="3"/>
    </row>
    <row r="16">
      <c r="A16" s="30" t="s">
        <v>34</v>
      </c>
      <c r="B16" s="31">
        <f>ROUND((B2+B4+B6+B8)/(B1+B3+B5+B7), 3)</f>
        <v>0.56</v>
      </c>
      <c r="C16" s="34">
        <f>B7*(B15-B16)^2</f>
        <v>1.6</v>
      </c>
      <c r="D16" s="3"/>
      <c r="E16" s="3"/>
      <c r="F16" s="3"/>
      <c r="G16" s="3"/>
      <c r="H16" s="3"/>
    </row>
    <row r="17">
      <c r="A17" s="3"/>
      <c r="B17" s="3"/>
      <c r="C17" s="3"/>
      <c r="D17" s="3"/>
      <c r="G17" s="3"/>
      <c r="H17" s="3"/>
    </row>
    <row r="18">
      <c r="A18" s="13" t="s">
        <v>35</v>
      </c>
      <c r="B18" s="14">
        <f>1/(B16*(1-B16))*SUM(C13:C16)</f>
        <v>11.14650974</v>
      </c>
      <c r="C18" s="3"/>
      <c r="F18" s="3"/>
      <c r="G18" s="3"/>
      <c r="H18" s="3"/>
    </row>
    <row r="20">
      <c r="A20" s="35" t="s">
        <v>36</v>
      </c>
      <c r="B20" s="6"/>
      <c r="C20" s="6"/>
      <c r="D20" s="6"/>
      <c r="E20" s="6"/>
      <c r="F20" s="7"/>
    </row>
    <row r="21">
      <c r="A21" s="36">
        <v>0.0</v>
      </c>
      <c r="B21" s="37">
        <v>0.2</v>
      </c>
      <c r="C21" s="37">
        <v>0.1</v>
      </c>
      <c r="D21" s="37">
        <v>0.05</v>
      </c>
      <c r="E21" s="37">
        <v>0.02</v>
      </c>
      <c r="F21" s="37">
        <v>0.01</v>
      </c>
    </row>
    <row r="22">
      <c r="A22" s="38">
        <v>1.0</v>
      </c>
      <c r="B22" s="37">
        <v>1.64</v>
      </c>
      <c r="C22" s="37">
        <v>2.71</v>
      </c>
      <c r="D22" s="37">
        <v>3.84</v>
      </c>
      <c r="E22" s="37">
        <v>5.41</v>
      </c>
      <c r="F22" s="37">
        <v>6.64</v>
      </c>
    </row>
    <row r="23">
      <c r="A23" s="38">
        <v>2.0</v>
      </c>
      <c r="B23" s="37">
        <v>3.22</v>
      </c>
      <c r="C23" s="37">
        <v>4.6</v>
      </c>
      <c r="D23" s="37">
        <v>5.99</v>
      </c>
      <c r="E23" s="37">
        <v>7.82</v>
      </c>
      <c r="F23" s="37">
        <v>9.21</v>
      </c>
    </row>
    <row r="24">
      <c r="A24" s="38">
        <v>3.0</v>
      </c>
      <c r="B24" s="37">
        <v>4.64</v>
      </c>
      <c r="C24" s="37">
        <v>6.25</v>
      </c>
      <c r="D24" s="37">
        <v>7.82</v>
      </c>
      <c r="E24" s="37">
        <v>9.84</v>
      </c>
      <c r="F24" s="37">
        <v>11.3</v>
      </c>
    </row>
    <row r="25">
      <c r="A25" s="38">
        <v>4.0</v>
      </c>
      <c r="B25" s="37">
        <v>5.99</v>
      </c>
      <c r="C25" s="37">
        <v>7.78</v>
      </c>
      <c r="D25" s="37">
        <v>9.49</v>
      </c>
      <c r="E25" s="37">
        <v>11.7</v>
      </c>
      <c r="F25" s="37">
        <v>13.3</v>
      </c>
    </row>
    <row r="26">
      <c r="A26" s="38">
        <v>5.0</v>
      </c>
      <c r="B26" s="37">
        <v>7.29</v>
      </c>
      <c r="C26" s="37">
        <v>9.24</v>
      </c>
      <c r="D26" s="37">
        <v>11.1</v>
      </c>
      <c r="E26" s="37">
        <v>13.4</v>
      </c>
      <c r="F26" s="37">
        <v>15.1</v>
      </c>
    </row>
    <row r="27">
      <c r="A27" s="38">
        <v>6.0</v>
      </c>
      <c r="B27" s="37">
        <v>8.56</v>
      </c>
      <c r="C27" s="37">
        <v>10.6</v>
      </c>
      <c r="D27" s="37">
        <v>12.6</v>
      </c>
      <c r="E27" s="37">
        <v>15.0</v>
      </c>
      <c r="F27" s="37">
        <v>16.8</v>
      </c>
    </row>
    <row r="28">
      <c r="A28" s="38">
        <v>7.0</v>
      </c>
      <c r="B28" s="37">
        <v>9.8</v>
      </c>
      <c r="C28" s="37">
        <v>12.0</v>
      </c>
      <c r="D28" s="37">
        <v>14.1</v>
      </c>
      <c r="E28" s="37">
        <v>16.6</v>
      </c>
      <c r="F28" s="37">
        <v>18.5</v>
      </c>
    </row>
    <row r="29">
      <c r="A29" s="39"/>
      <c r="B29" s="39"/>
      <c r="C29" s="39"/>
      <c r="D29" s="39"/>
      <c r="E29" s="39"/>
      <c r="F29" s="39"/>
    </row>
    <row r="30">
      <c r="A30" s="39"/>
      <c r="B30" s="39"/>
      <c r="C30" s="39"/>
      <c r="D30" s="39"/>
      <c r="E30" s="39"/>
      <c r="F30" s="39"/>
    </row>
    <row r="31">
      <c r="A31" s="40">
        <f>MATCH(B10,A21:A28,0)</f>
        <v>4</v>
      </c>
      <c r="B31" s="41" t="s">
        <v>37</v>
      </c>
      <c r="E31" s="39"/>
      <c r="F31" s="39"/>
    </row>
    <row r="32">
      <c r="A32" s="40">
        <f>MATCH(B9,A21:F21,0)</f>
        <v>4</v>
      </c>
      <c r="B32" s="42" t="s">
        <v>38</v>
      </c>
      <c r="E32" s="39"/>
      <c r="F32" s="39"/>
    </row>
  </sheetData>
  <mergeCells count="3">
    <mergeCell ref="A20:F20"/>
    <mergeCell ref="B31:D31"/>
    <mergeCell ref="B32:D32"/>
  </mergeCells>
  <drawing r:id="rId1"/>
</worksheet>
</file>