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9215" windowHeight="67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40" i="1"/>
  <c r="B43"/>
  <c r="B36"/>
  <c r="B33"/>
  <c r="B30"/>
  <c r="B32" s="1"/>
  <c r="B41" s="1"/>
  <c r="C24"/>
  <c r="B25" s="1"/>
  <c r="B24"/>
  <c r="C13"/>
  <c r="C10"/>
  <c r="B19" s="1"/>
  <c r="B10"/>
  <c r="B12" s="1"/>
  <c r="E15" l="1"/>
  <c r="B14"/>
  <c r="B15" s="1"/>
  <c r="B34"/>
</calcChain>
</file>

<file path=xl/sharedStrings.xml><?xml version="1.0" encoding="utf-8"?>
<sst xmlns="http://schemas.openxmlformats.org/spreadsheetml/2006/main" count="39" uniqueCount="39">
  <si>
    <t>D6</t>
    <phoneticPr fontId="1" type="noConversion"/>
  </si>
  <si>
    <t>frame</t>
    <phoneticPr fontId="1" type="noConversion"/>
  </si>
  <si>
    <t>截角二十面體</t>
  </si>
  <si>
    <t>Truncated icosahedron</t>
  </si>
  <si>
    <t>face</t>
    <phoneticPr fontId="1" type="noConversion"/>
  </si>
  <si>
    <t>edge</t>
    <phoneticPr fontId="1" type="noConversion"/>
  </si>
  <si>
    <t>V</t>
    <phoneticPr fontId="1" type="noConversion"/>
  </si>
  <si>
    <t>r</t>
    <phoneticPr fontId="1" type="noConversion"/>
  </si>
  <si>
    <t>a</t>
    <phoneticPr fontId="1" type="noConversion"/>
  </si>
  <si>
    <t>S</t>
    <phoneticPr fontId="1" type="noConversion"/>
  </si>
  <si>
    <t>edgeTotalLength</t>
    <phoneticPr fontId="1" type="noConversion"/>
  </si>
  <si>
    <t>edgeRadia</t>
    <phoneticPr fontId="1" type="noConversion"/>
  </si>
  <si>
    <t>edgeTotalVol</t>
    <phoneticPr fontId="1" type="noConversion"/>
  </si>
  <si>
    <t>edgeTotalWeight</t>
    <phoneticPr fontId="1" type="noConversion"/>
  </si>
  <si>
    <t>壁厚</t>
    <phoneticPr fontId="1" type="noConversion"/>
  </si>
  <si>
    <t>聚碳酸酯</t>
  </si>
  <si>
    <t xml:space="preserve">密度：1.18－1.22 g/cm^3 </t>
  </si>
  <si>
    <t>surfaceWeight</t>
    <phoneticPr fontId="1" type="noConversion"/>
  </si>
  <si>
    <t>pile</t>
    <phoneticPr fontId="1" type="noConversion"/>
  </si>
  <si>
    <t>length</t>
    <phoneticPr fontId="1" type="noConversion"/>
  </si>
  <si>
    <t>抗压强度</t>
    <phoneticPr fontId="1" type="noConversion"/>
  </si>
  <si>
    <t>截面</t>
    <phoneticPr fontId="1" type="noConversion"/>
  </si>
  <si>
    <t>载荷</t>
    <phoneticPr fontId="1" type="noConversion"/>
  </si>
  <si>
    <t>自重</t>
    <phoneticPr fontId="1" type="noConversion"/>
  </si>
  <si>
    <t>15 N/mm2</t>
    <phoneticPr fontId="1" type="noConversion"/>
  </si>
  <si>
    <t>baseunit</t>
    <phoneticPr fontId="1" type="noConversion"/>
  </si>
  <si>
    <t>R</t>
    <phoneticPr fontId="1" type="noConversion"/>
  </si>
  <si>
    <t>H</t>
    <phoneticPr fontId="1" type="noConversion"/>
  </si>
  <si>
    <t>TotalS</t>
    <phoneticPr fontId="1" type="noConversion"/>
  </si>
  <si>
    <t>w</t>
    <phoneticPr fontId="1" type="noConversion"/>
  </si>
  <si>
    <t>Weight</t>
    <phoneticPr fontId="1" type="noConversion"/>
  </si>
  <si>
    <t>Volumn</t>
    <phoneticPr fontId="1" type="noConversion"/>
  </si>
  <si>
    <t>荷载</t>
    <phoneticPr fontId="1" type="noConversion"/>
  </si>
  <si>
    <t>TotalBarry</t>
    <phoneticPr fontId="1" type="noConversion"/>
  </si>
  <si>
    <t>TotalBaseUnitWeight</t>
    <phoneticPr fontId="1" type="noConversion"/>
  </si>
  <si>
    <t>TotalSelfWeight</t>
    <phoneticPr fontId="1" type="noConversion"/>
  </si>
  <si>
    <t>MotWight</t>
    <phoneticPr fontId="1" type="noConversion"/>
  </si>
  <si>
    <t>TotalMotoWeight</t>
    <phoneticPr fontId="1" type="noConversion"/>
  </si>
  <si>
    <t>generator</t>
    <phoneticPr fontId="1" type="noConversion"/>
  </si>
</sst>
</file>

<file path=xl/styles.xml><?xml version="1.0" encoding="utf-8"?>
<styleSheet xmlns="http://schemas.openxmlformats.org/spreadsheetml/2006/main">
  <numFmts count="2">
    <numFmt numFmtId="180" formatCode="0.00_ "/>
    <numFmt numFmtId="181" formatCode="0.0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11</xdr:col>
      <xdr:colOff>657225</xdr:colOff>
      <xdr:row>4</xdr:row>
      <xdr:rowOff>38100</xdr:rowOff>
    </xdr:to>
    <xdr:pic>
      <xdr:nvPicPr>
        <xdr:cNvPr id="1025" name="Picture 1" descr="http://upload.wikimedia.org/math/f/9/3/f93d5a042a842918552a6bd933c5e5e2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14800" y="342900"/>
          <a:ext cx="4086225" cy="381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E6E6B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3"/>
  <sheetViews>
    <sheetView tabSelected="1" topLeftCell="A4" workbookViewId="0">
      <selection activeCell="D44" sqref="D44"/>
    </sheetView>
  </sheetViews>
  <sheetFormatPr defaultRowHeight="13.5"/>
  <cols>
    <col min="1" max="1" width="16.75" style="1" customWidth="1"/>
    <col min="2" max="2" width="19.75" style="1" customWidth="1"/>
    <col min="3" max="3" width="13.75" style="1" customWidth="1"/>
    <col min="4" max="16384" width="9" style="1"/>
  </cols>
  <sheetData>
    <row r="1" spans="1:5">
      <c r="A1" s="1" t="s">
        <v>0</v>
      </c>
    </row>
    <row r="3" spans="1:5">
      <c r="A3" s="1" t="s">
        <v>1</v>
      </c>
      <c r="B3" s="1" t="s">
        <v>2</v>
      </c>
      <c r="D3" s="1" t="s">
        <v>3</v>
      </c>
    </row>
    <row r="5" spans="1:5">
      <c r="A5" s="1" t="s">
        <v>4</v>
      </c>
      <c r="B5" s="1">
        <v>32</v>
      </c>
    </row>
    <row r="6" spans="1:5">
      <c r="A6" s="1" t="s">
        <v>5</v>
      </c>
      <c r="B6" s="1">
        <v>90</v>
      </c>
    </row>
    <row r="7" spans="1:5">
      <c r="A7" s="1" t="s">
        <v>6</v>
      </c>
      <c r="B7" s="1">
        <v>60</v>
      </c>
    </row>
    <row r="9" spans="1:5">
      <c r="A9" s="1" t="s">
        <v>7</v>
      </c>
      <c r="B9" s="1" t="s">
        <v>8</v>
      </c>
      <c r="C9" s="1" t="s">
        <v>9</v>
      </c>
    </row>
    <row r="10" spans="1:5">
      <c r="A10" s="1">
        <v>3</v>
      </c>
      <c r="B10" s="1">
        <f>A10/2.478</f>
        <v>1.2106537530266344</v>
      </c>
      <c r="C10" s="1">
        <f>PI()*A10*A10</f>
        <v>28.274333882308138</v>
      </c>
    </row>
    <row r="11" spans="1:5">
      <c r="D11" s="1" t="s">
        <v>14</v>
      </c>
    </row>
    <row r="12" spans="1:5">
      <c r="A12" s="1" t="s">
        <v>10</v>
      </c>
      <c r="B12" s="1">
        <f>B10*B6</f>
        <v>108.95883777239709</v>
      </c>
    </row>
    <row r="13" spans="1:5">
      <c r="A13" s="1" t="s">
        <v>11</v>
      </c>
      <c r="B13" s="1">
        <v>0.05</v>
      </c>
      <c r="C13" s="2">
        <f>PI()*B13*B13-PI()*(B13-D13)*(B13-D13)</f>
        <v>7.6576320931251354E-4</v>
      </c>
      <c r="D13" s="2">
        <v>2.5000000000000001E-3</v>
      </c>
    </row>
    <row r="14" spans="1:5">
      <c r="A14" s="1" t="s">
        <v>12</v>
      </c>
      <c r="B14" s="1">
        <f>B12*C13</f>
        <v>8.3436669295552324E-2</v>
      </c>
    </row>
    <row r="15" spans="1:5">
      <c r="A15" s="1" t="s">
        <v>13</v>
      </c>
      <c r="B15" s="1">
        <f>B14*7.98*1000</f>
        <v>665.8246209785076</v>
      </c>
      <c r="E15" s="1">
        <f>0.02495*D13*1000*2*(B13-D13)*1000*B12</f>
        <v>645.64921307506052</v>
      </c>
    </row>
    <row r="17" spans="1:5">
      <c r="A17" s="1" t="s">
        <v>15</v>
      </c>
      <c r="B17" s="1" t="s">
        <v>16</v>
      </c>
    </row>
    <row r="19" spans="1:5">
      <c r="A19" s="1" t="s">
        <v>17</v>
      </c>
      <c r="B19" s="1">
        <f>C10*0.003*1.22*1000</f>
        <v>103.48406200924778</v>
      </c>
    </row>
    <row r="21" spans="1:5">
      <c r="A21" s="1" t="s">
        <v>18</v>
      </c>
      <c r="D21" s="1" t="s">
        <v>24</v>
      </c>
      <c r="E21" s="1" t="s">
        <v>20</v>
      </c>
    </row>
    <row r="22" spans="1:5">
      <c r="A22" s="1" t="s">
        <v>19</v>
      </c>
      <c r="B22" s="1">
        <v>6</v>
      </c>
    </row>
    <row r="23" spans="1:5">
      <c r="A23" s="1" t="s">
        <v>22</v>
      </c>
      <c r="B23" s="1">
        <v>10000</v>
      </c>
    </row>
    <row r="24" spans="1:5">
      <c r="A24" s="1" t="s">
        <v>21</v>
      </c>
      <c r="B24" s="1">
        <f>SQRT(C24)</f>
        <v>0.126156626101008</v>
      </c>
      <c r="C24" s="1">
        <f>B23/20/10000/PI()</f>
        <v>1.5915494309189534E-2</v>
      </c>
    </row>
    <row r="25" spans="1:5">
      <c r="A25" s="1" t="s">
        <v>23</v>
      </c>
      <c r="B25" s="1">
        <f>7.85*C24*B22*1000</f>
        <v>749.61978196282701</v>
      </c>
    </row>
    <row r="27" spans="1:5">
      <c r="A27" s="1" t="s">
        <v>25</v>
      </c>
    </row>
    <row r="28" spans="1:5">
      <c r="A28" s="1" t="s">
        <v>26</v>
      </c>
      <c r="B28" s="1">
        <v>0.375</v>
      </c>
    </row>
    <row r="29" spans="1:5">
      <c r="A29" s="1" t="s">
        <v>27</v>
      </c>
      <c r="B29" s="1">
        <v>1</v>
      </c>
    </row>
    <row r="30" spans="1:5">
      <c r="A30" s="1" t="s">
        <v>28</v>
      </c>
      <c r="B30" s="1">
        <f>PI()*B28*B28*2+PI()*2*B28*B29</f>
        <v>3.2397674240144743</v>
      </c>
    </row>
    <row r="31" spans="1:5">
      <c r="A31" s="1" t="s">
        <v>29</v>
      </c>
      <c r="B31" s="2">
        <v>1.5E-3</v>
      </c>
    </row>
    <row r="32" spans="1:5">
      <c r="A32" s="1" t="s">
        <v>30</v>
      </c>
      <c r="B32" s="1">
        <f>B30*B31*7.9*1000</f>
        <v>38.391243974571523</v>
      </c>
    </row>
    <row r="33" spans="1:2">
      <c r="A33" s="1" t="s">
        <v>31</v>
      </c>
      <c r="B33" s="1">
        <f>PI()*B28*B28*B29</f>
        <v>0.44178646691106466</v>
      </c>
    </row>
    <row r="34" spans="1:2">
      <c r="A34" s="1" t="s">
        <v>32</v>
      </c>
      <c r="B34" s="1">
        <f>B33*1000-B32</f>
        <v>403.39522293649316</v>
      </c>
    </row>
    <row r="35" spans="1:2">
      <c r="A35" s="1" t="s">
        <v>36</v>
      </c>
      <c r="B35" s="1">
        <v>20</v>
      </c>
    </row>
    <row r="36" spans="1:2">
      <c r="A36" s="1" t="s">
        <v>37</v>
      </c>
      <c r="B36" s="1">
        <f>B35*3*6</f>
        <v>360</v>
      </c>
    </row>
    <row r="38" spans="1:2">
      <c r="A38" s="1" t="s">
        <v>38</v>
      </c>
      <c r="B38" s="1">
        <v>1000</v>
      </c>
    </row>
    <row r="40" spans="1:2">
      <c r="A40" s="1" t="s">
        <v>33</v>
      </c>
      <c r="B40" s="1">
        <f>B34*7*6-B36-B43</f>
        <v>12091.238651450127</v>
      </c>
    </row>
    <row r="41" spans="1:2">
      <c r="A41" s="1" t="s">
        <v>34</v>
      </c>
      <c r="B41" s="1">
        <f>B32*7*6</f>
        <v>1612.4322469320041</v>
      </c>
    </row>
    <row r="43" spans="1:2">
      <c r="A43" s="1" t="s">
        <v>35</v>
      </c>
      <c r="B43" s="1">
        <f>B41+B25+B19+B15+B36+B38</f>
        <v>4491.3607118825857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free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mxx</dc:creator>
  <cp:lastModifiedBy>mxx</cp:lastModifiedBy>
  <dcterms:created xsi:type="dcterms:W3CDTF">2013-10-17T03:03:18Z</dcterms:created>
  <dcterms:modified xsi:type="dcterms:W3CDTF">2013-10-17T09:38:47Z</dcterms:modified>
</cp:coreProperties>
</file>