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2\3D_Molecule_Simulation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  <sheet name="Sheet3" sheetId="3" r:id="rId3"/>
  </sheets>
  <definedNames>
    <definedName name="_xlchart.v1.0" hidden="1">Sheet1!$A$1:$A$120</definedName>
    <definedName name="Speed_1" localSheetId="1">Sheet2!$A$1:$A$50</definedName>
    <definedName name="Temperature_1" localSheetId="1">Sheet2!$D$1:$D$101</definedName>
    <definedName name="WriteLines2_1" localSheetId="0">Sheet1!$A$1:$A$120</definedName>
    <definedName name="WriteLines2_1" localSheetId="1">Sheet2!$A$1:$A$120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20" i="2"/>
  <c r="G19" i="2"/>
  <c r="B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E8" i="1"/>
  <c r="E6" i="1"/>
  <c r="E7" i="1"/>
  <c r="E5" i="1"/>
  <c r="E4" i="1"/>
  <c r="F5" i="2" l="1"/>
  <c r="S21" i="2"/>
  <c r="S2" i="2"/>
  <c r="S95" i="2"/>
  <c r="S87" i="2"/>
  <c r="S79" i="2"/>
  <c r="S71" i="2"/>
  <c r="S63" i="2"/>
  <c r="S55" i="2"/>
  <c r="S47" i="2"/>
  <c r="S43" i="2"/>
  <c r="S35" i="2"/>
  <c r="S27" i="2"/>
  <c r="S14" i="2"/>
  <c r="S98" i="2"/>
  <c r="S90" i="2"/>
  <c r="S82" i="2"/>
  <c r="S74" i="2"/>
  <c r="S66" i="2"/>
  <c r="S58" i="2"/>
  <c r="S50" i="2"/>
  <c r="S42" i="2"/>
  <c r="S34" i="2"/>
  <c r="S26" i="2"/>
  <c r="S7" i="2"/>
  <c r="S11" i="2"/>
  <c r="S19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4" i="2"/>
  <c r="S8" i="2"/>
  <c r="S12" i="2"/>
  <c r="S16" i="2"/>
  <c r="S20" i="2"/>
  <c r="S99" i="2"/>
  <c r="S91" i="2"/>
  <c r="S83" i="2"/>
  <c r="S75" i="2"/>
  <c r="S67" i="2"/>
  <c r="S59" i="2"/>
  <c r="S51" i="2"/>
  <c r="S39" i="2"/>
  <c r="S31" i="2"/>
  <c r="S23" i="2"/>
  <c r="S6" i="2"/>
  <c r="S10" i="2"/>
  <c r="S18" i="2"/>
  <c r="S3" i="2"/>
  <c r="S94" i="2"/>
  <c r="S86" i="2"/>
  <c r="S78" i="2"/>
  <c r="S70" i="2"/>
  <c r="S62" i="2"/>
  <c r="S54" i="2"/>
  <c r="S46" i="2"/>
  <c r="S38" i="2"/>
  <c r="S30" i="2"/>
  <c r="S22" i="2"/>
  <c r="S15" i="2"/>
  <c r="S1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5" i="2"/>
  <c r="S9" i="2"/>
  <c r="S13" i="2"/>
  <c r="S17" i="2"/>
  <c r="F7" i="2"/>
  <c r="F9" i="2"/>
  <c r="F10" i="2"/>
  <c r="F11" i="2"/>
  <c r="F4" i="2"/>
  <c r="F8" i="2"/>
  <c r="F12" i="2"/>
  <c r="F6" i="2"/>
  <c r="F13" i="2" l="1"/>
</calcChain>
</file>

<file path=xl/connections.xml><?xml version="1.0" encoding="utf-8"?>
<connections xmlns="http://schemas.openxmlformats.org/spreadsheetml/2006/main">
  <connection id="1" name="Speed" type="6" refreshedVersion="6" background="1" saveData="1">
    <textPr codePage="932" sourceFile="E:\M2\3D_Molecule_Simulation\Speed.txt">
      <textFields>
        <textField/>
      </textFields>
    </textPr>
  </connection>
  <connection id="2" name="Temperature" type="6" refreshedVersion="6" background="1" saveData="1">
    <textPr codePage="932" sourceFile="E:\M2\3D_Molecule_Simulation\Temperature.txt">
      <textFields>
        <textField/>
      </textFields>
    </textPr>
  </connection>
  <connection id="3" name="WriteLines2" type="6" refreshedVersion="6" background="1" saveData="1">
    <textPr codePage="932" sourceFile="E:\M2\WriteLines2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<sst xmlns="http://schemas.openxmlformats.org/spreadsheetml/2006/main" count="7" uniqueCount="7">
  <si>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0-10</t>
  </si>
  <si>
    <t>21-30</t>
  </si>
  <si>
    <t>31-40</t>
  </si>
  <si>
    <t>41-50</t>
  </si>
  <si>
    <t>Average Speed</t>
  </si>
  <si>
    <t>m/s</t>
  </si>
  <si>
    <t>Maxwell-Boltzmann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</si>
</sst>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/>
    </xf>
    <xf numFmtId="16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Maxwell-Boltzmann Histogram</a:t>
            </a:r>
            <a:endParaRPr lang="en-US"/>
          </a:p>
        </c:rich>
      </c:tx>
      <c:layout>
        <c:manualLayout>
          <c:xMode val="edge"/>
          <c:yMode val="edge"/>
          <c:x val="0.2967222222222222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Sheet2!$D$1:$D$101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1.1967749999999999E-2</c:v>
                </c:pt>
                <c:pt idx="2">
                  <c:v>2.3246019999999999E-2</c:v>
                </c:pt>
                <c:pt idx="3">
                  <c:v>3.3211119999999997E-2</c:v>
                </c:pt>
                <c:pt idx="4">
                  <c:v>4.1362160000000002E-2</c:v>
                </c:pt>
                <c:pt idx="5">
                  <c:v>4.736216E-2</c:v>
                </c:pt>
                <c:pt idx="6">
                  <c:v>5.1058550000000001E-2</c:v>
                </c:pt>
                <c:pt idx="7">
                  <c:v>5.2481760000000002E-2</c:v>
                </c:pt>
                <c:pt idx="8">
                  <c:v>5.1824000000000002E-2</c:v>
                </c:pt>
                <c:pt idx="9">
                  <c:v>4.940278E-2</c:v>
                </c:pt>
                <c:pt idx="10">
                  <c:v>4.5615700000000002E-2</c:v>
                </c:pt>
                <c:pt idx="11">
                  <c:v>4.0893079999999998E-2</c:v>
                </c:pt>
                <c:pt idx="12">
                  <c:v>3.5654850000000002E-2</c:v>
                </c:pt>
                <c:pt idx="13">
                  <c:v>3.0275980000000001E-2</c:v>
                </c:pt>
                <c:pt idx="14">
                  <c:v>2.506328E-2</c:v>
                </c:pt>
                <c:pt idx="15">
                  <c:v>2.0243870000000001E-2</c:v>
                </c:pt>
                <c:pt idx="16">
                  <c:v>1.5964389999999998E-2</c:v>
                </c:pt>
                <c:pt idx="17">
                  <c:v>1.2298389999999999E-2</c:v>
                </c:pt>
                <c:pt idx="18">
                  <c:v>9.2592669999999998E-3</c:v>
                </c:pt>
                <c:pt idx="19">
                  <c:v>6.815532E-3</c:v>
                </c:pt>
                <c:pt idx="20">
                  <c:v>4.9063170000000003E-3</c:v>
                </c:pt>
                <c:pt idx="21">
                  <c:v>3.455109E-3</c:v>
                </c:pt>
                <c:pt idx="22">
                  <c:v>2.3807820000000001E-3</c:v>
                </c:pt>
                <c:pt idx="23">
                  <c:v>1.6055220000000001E-3</c:v>
                </c:pt>
                <c:pt idx="24">
                  <c:v>1.059812E-3</c:v>
                </c:pt>
                <c:pt idx="25">
                  <c:v>6.8489509999999996E-4</c:v>
                </c:pt>
                <c:pt idx="26">
                  <c:v>4.3337250000000002E-4</c:v>
                </c:pt>
                <c:pt idx="27">
                  <c:v>2.6853020000000002E-4</c:v>
                </c:pt>
                <c:pt idx="28">
                  <c:v>1.6295440000000001E-4</c:v>
                </c:pt>
                <c:pt idx="29">
                  <c:v>9.68551E-5</c:v>
                </c:pt>
                <c:pt idx="30">
                  <c:v>5.638961E-5</c:v>
                </c:pt>
                <c:pt idx="31">
                  <c:v>3.2161069999999997E-5</c:v>
                </c:pt>
                <c:pt idx="32">
                  <c:v>1.796997E-5</c:v>
                </c:pt>
                <c:pt idx="33">
                  <c:v>9.8373249999999999E-6</c:v>
                </c:pt>
                <c:pt idx="34">
                  <c:v>5.276492E-6</c:v>
                </c:pt>
                <c:pt idx="35">
                  <c:v>2.7731589999999999E-6</c:v>
                </c:pt>
                <c:pt idx="36">
                  <c:v>1.428194E-6</c:v>
                </c:pt>
                <c:pt idx="37">
                  <c:v>7.2077889999999995E-7</c:v>
                </c:pt>
                <c:pt idx="38">
                  <c:v>3.5648119999999999E-7</c:v>
                </c:pt>
                <c:pt idx="39">
                  <c:v>1.7278580000000001E-7</c:v>
                </c:pt>
                <c:pt idx="40">
                  <c:v>8.2078760000000006E-8</c:v>
                </c:pt>
                <c:pt idx="41">
                  <c:v>3.821379E-8</c:v>
                </c:pt>
                <c:pt idx="42">
                  <c:v>1.7437619999999998E-8</c:v>
                </c:pt>
                <c:pt idx="43">
                  <c:v>7.7991390000000005E-9</c:v>
                </c:pt>
                <c:pt idx="44">
                  <c:v>3.4190749999999998E-9</c:v>
                </c:pt>
                <c:pt idx="45">
                  <c:v>1.469207E-9</c:v>
                </c:pt>
                <c:pt idx="46">
                  <c:v>6.1884279999999997E-10</c:v>
                </c:pt>
                <c:pt idx="47">
                  <c:v>2.555112E-10</c:v>
                </c:pt>
                <c:pt idx="48">
                  <c:v>1.034141E-10</c:v>
                </c:pt>
                <c:pt idx="49">
                  <c:v>4.1029790000000001E-11</c:v>
                </c:pt>
                <c:pt idx="50">
                  <c:v>1.5957870000000001E-11</c:v>
                </c:pt>
                <c:pt idx="51">
                  <c:v>6.0843480000000001E-12</c:v>
                </c:pt>
                <c:pt idx="52">
                  <c:v>2.2741749999999998E-12</c:v>
                </c:pt>
                <c:pt idx="53">
                  <c:v>8.3331779999999997E-13</c:v>
                </c:pt>
                <c:pt idx="54">
                  <c:v>2.993502E-13</c:v>
                </c:pt>
                <c:pt idx="55">
                  <c:v>1.054234E-13</c:v>
                </c:pt>
                <c:pt idx="56">
                  <c:v>3.639892E-14</c:v>
                </c:pt>
                <c:pt idx="57">
                  <c:v>1.2320799999999999E-14</c:v>
                </c:pt>
                <c:pt idx="58">
                  <c:v>4.0887840000000002E-15</c:v>
                </c:pt>
                <c:pt idx="59">
                  <c:v>1.3303200000000001E-15</c:v>
                </c:pt>
                <c:pt idx="60">
                  <c:v>4.2435670000000001E-16</c:v>
                </c:pt>
                <c:pt idx="61">
                  <c:v>1.3271580000000001E-16</c:v>
                </c:pt>
                <c:pt idx="62">
                  <c:v>4.0694469999999998E-17</c:v>
                </c:pt>
                <c:pt idx="63">
                  <c:v>1.223411E-17</c:v>
                </c:pt>
                <c:pt idx="64">
                  <c:v>3.6061009999999999E-18</c:v>
                </c:pt>
                <c:pt idx="65">
                  <c:v>1.0421569999999999E-18</c:v>
                </c:pt>
                <c:pt idx="66">
                  <c:v>2.9530080000000001E-19</c:v>
                </c:pt>
                <c:pt idx="67">
                  <c:v>8.2041270000000005E-20</c:v>
                </c:pt>
                <c:pt idx="68">
                  <c:v>2.2348210000000001E-20</c:v>
                </c:pt>
                <c:pt idx="69">
                  <c:v>5.9689080000000003E-21</c:v>
                </c:pt>
                <c:pt idx="70">
                  <c:v>1.5631239999999999E-21</c:v>
                </c:pt>
                <c:pt idx="71">
                  <c:v>4.0136640000000001E-22</c:v>
                </c:pt>
                <c:pt idx="72">
                  <c:v>1.010508E-22</c:v>
                </c:pt>
                <c:pt idx="73">
                  <c:v>2.494553E-23</c:v>
                </c:pt>
                <c:pt idx="74">
                  <c:v>6.0381159999999999E-24</c:v>
                </c:pt>
                <c:pt idx="75">
                  <c:v>1.433068E-24</c:v>
                </c:pt>
                <c:pt idx="76">
                  <c:v>3.334988E-25</c:v>
                </c:pt>
                <c:pt idx="77">
                  <c:v>7.6099599999999999E-26</c:v>
                </c:pt>
                <c:pt idx="78">
                  <c:v>1.702693E-26</c:v>
                </c:pt>
                <c:pt idx="79">
                  <c:v>3.7355549999999997E-27</c:v>
                </c:pt>
                <c:pt idx="80">
                  <c:v>8.036033E-28</c:v>
                </c:pt>
                <c:pt idx="81">
                  <c:v>1.69511E-28</c:v>
                </c:pt>
                <c:pt idx="82">
                  <c:v>3.5061240000000002E-29</c:v>
                </c:pt>
                <c:pt idx="83">
                  <c:v>7.1109549999999993E-30</c:v>
                </c:pt>
                <c:pt idx="84">
                  <c:v>1.414164E-30</c:v>
                </c:pt>
                <c:pt idx="85">
                  <c:v>2.7577249999999999E-31</c:v>
                </c:pt>
                <c:pt idx="86">
                  <c:v>5.2732659999999998E-32</c:v>
                </c:pt>
                <c:pt idx="87">
                  <c:v>9.8875160000000001E-33</c:v>
                </c:pt>
                <c:pt idx="88">
                  <c:v>1.8179210000000001E-33</c:v>
                </c:pt>
                <c:pt idx="89">
                  <c:v>3.2774860000000001E-34</c:v>
                </c:pt>
                <c:pt idx="90">
                  <c:v>5.7941899999999996E-35</c:v>
                </c:pt>
                <c:pt idx="91">
                  <c:v>1.004443E-35</c:v>
                </c:pt>
                <c:pt idx="92">
                  <c:v>1.7074430000000001E-36</c:v>
                </c:pt>
                <c:pt idx="93">
                  <c:v>2.8461000000000001E-37</c:v>
                </c:pt>
                <c:pt idx="94">
                  <c:v>4.6520549999999999E-38</c:v>
                </c:pt>
                <c:pt idx="95">
                  <c:v>7.4563190000000003E-39</c:v>
                </c:pt>
                <c:pt idx="96">
                  <c:v>1.171909E-39</c:v>
                </c:pt>
                <c:pt idx="97">
                  <c:v>1.806162E-40</c:v>
                </c:pt>
                <c:pt idx="98">
                  <c:v>2.7297289999999998E-41</c:v>
                </c:pt>
                <c:pt idx="99">
                  <c:v>4.0455490000000002E-42</c:v>
                </c:pt>
                <c:pt idx="100">
                  <c:v>5.8714410000000003E-43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49A9-8120-1D096CAF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64032"/>
        <c:axId val="599166984"/>
      </c:scatterChart>
      <c:valAx>
        <c:axId val="5991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6984"/>
        <c:crosses val="autoZero"/>
        <c:crossBetween val="midCat"/>
        <c:majorUnit val="10"/>
      </c:valAx>
      <c:valAx>
        <c:axId val="5991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Histogram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Sheet2!$E$2:$E$12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0</c:v>
                </c:pt>
                <c:pt idx="1">
                  <c:v>39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2-4B45-B877-75C669FE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15376"/>
        <c:axId val="587217344"/>
      </c:scatterChart>
      <c:valAx>
        <c:axId val="5872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7344"/>
        <c:crosses val="autoZero"/>
        <c:crossBetween val="midCat"/>
        <c:majorUnit val="10"/>
      </c:valAx>
      <c:valAx>
        <c:axId val="5872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4E914B0-BF9E-443C-A739-2BB9D7D2B9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11</xdr:row>
      <xdr:rowOff>161925</xdr:rowOff>
    </xdr:from>
    <xdr:to>
      <xdr:col>16</xdr:col>
      <xdr:colOff>438150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21</xdr:row>
      <xdr:rowOff>123825</xdr:rowOff>
    </xdr:from>
    <xdr:to>
      <xdr:col>15</xdr:col>
      <xdr:colOff>366712</xdr:colOff>
      <xdr:row>36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7</xdr:row>
      <xdr:rowOff>19050</xdr:rowOff>
    </xdr:from>
    <xdr:to>
      <xdr:col>15</xdr:col>
      <xdr:colOff>376237</xdr:colOff>
      <xdr:row>21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riteLines2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eratur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ed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excel-functions/excel-COUNTIFS-function" TargetMode="External"/><Relationship Id="rId2" Type="http://schemas.openxmlformats.org/officeDocument/2006/relationships/hyperlink" Target="https://exceljet.net/excel-functions/excel-COUNTIFS-function" TargetMode="External"/><Relationship Id="rId1" Type="http://schemas.openxmlformats.org/officeDocument/2006/relationships/hyperlink" Target="https://exceljet.net/excel-functions/excel-COUNTIFS-function" TargetMode="External"/><Relationship Id="rId6" Type="http://schemas.openxmlformats.org/officeDocument/2006/relationships/queryTable" Target="../queryTables/query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.xml"/><Relationship Id="rId3" Type="http://schemas.openxmlformats.org/officeDocument/2006/relationships/hyperlink" Target="https://exceljet.net/excel-functions/excel-COUNTIFS-function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s://exceljet.net/excel-functions/excel-COUNTIFS-function" TargetMode="External"/><Relationship Id="rId1" Type="http://schemas.openxmlformats.org/officeDocument/2006/relationships/hyperlink" Target="https://exceljet.net/excel-functions/excel-COUNTIFS-functi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exceljet.net/excel-functions/excel-COUNTIFS-function" TargetMode="External"/><Relationship Id="rId4" Type="http://schemas.openxmlformats.org/officeDocument/2006/relationships/hyperlink" Target="https://exceljet.net/excel-functions/excel-COUNTIFS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D4" sqref="D4:E8"/>
    </sheetView>
  </sheetViews>
  <sheetFormatPr defaultRowHeight="15" x14ac:dyDescent="0.25"/>
  <cols>
    <col min="1" max="1" width="9" bestFit="1" customWidth="1"/>
  </cols>
  <sheetData>
    <row r="1" spans="1:5" x14ac:dyDescent="0.25">
      <c r="A1">
        <v>5</v>
      </c>
    </row>
    <row r="2" spans="1:5" x14ac:dyDescent="0.25">
      <c r="A2">
        <v>3.5355340000000002</v>
      </c>
    </row>
    <row r="3" spans="1:5" x14ac:dyDescent="0.25">
      <c r="A3">
        <v>3.5355340000000002</v>
      </c>
    </row>
    <row r="4" spans="1:5" x14ac:dyDescent="0.25">
      <c r="A4">
        <v>2.8867509999999998</v>
      </c>
      <c r="D4" t="s">
        <v>0</v>
      </c>
      <c r="E4" s="1">
        <f>COUNTIFS(WriteLines2_1,"&gt;=0",WriteLines2_1,"&lt;=10")</f>
        <v>105</v>
      </c>
    </row>
    <row r="5" spans="1:5" x14ac:dyDescent="0.25">
      <c r="A5">
        <v>3.5355340000000002</v>
      </c>
      <c r="D5" s="2">
        <v>42694</v>
      </c>
      <c r="E5" s="1">
        <f>COUNTIFS(WriteLines2_1,"&gt;=11",WriteLines2_1,"&lt;=20")</f>
        <v>10</v>
      </c>
    </row>
    <row r="6" spans="1:5" x14ac:dyDescent="0.25">
      <c r="A6">
        <v>5</v>
      </c>
      <c r="D6" t="s">
        <v>1</v>
      </c>
      <c r="E6" s="1">
        <f>COUNTIFS(WriteLines2_1,"&gt;=21",WriteLines2_1,"&lt;=30")</f>
        <v>0</v>
      </c>
    </row>
    <row r="7" spans="1:5" x14ac:dyDescent="0.25">
      <c r="A7">
        <v>2.8867509999999998</v>
      </c>
      <c r="D7" t="s">
        <v>2</v>
      </c>
      <c r="E7" s="1">
        <f>COUNTIFS(WriteLines2_1,"&gt;=11",WriteLines2_1,"&lt;=20")</f>
        <v>10</v>
      </c>
    </row>
    <row r="8" spans="1:5" x14ac:dyDescent="0.25">
      <c r="A8">
        <v>3.5355340000000002</v>
      </c>
      <c r="D8" t="s">
        <v>3</v>
      </c>
      <c r="E8" s="1">
        <f>COUNTIFS(WriteLines2_1,"&gt;=41",WriteLines2_1,"&lt;=50")</f>
        <v>0</v>
      </c>
    </row>
    <row r="9" spans="1:5" x14ac:dyDescent="0.25">
      <c r="A9">
        <v>5</v>
      </c>
    </row>
    <row r="10" spans="1:5" x14ac:dyDescent="0.25">
      <c r="A10">
        <v>3.5384229999999999</v>
      </c>
    </row>
    <row r="11" spans="1:5" x14ac:dyDescent="0.25">
      <c r="A11">
        <v>2.8867509999999998</v>
      </c>
    </row>
    <row r="12" spans="1:5" x14ac:dyDescent="0.25">
      <c r="A12">
        <v>99.999989999999997</v>
      </c>
    </row>
    <row r="13" spans="1:5" x14ac:dyDescent="0.25">
      <c r="A13">
        <v>2.8867509999999998</v>
      </c>
    </row>
    <row r="14" spans="1:5" x14ac:dyDescent="0.25">
      <c r="A14">
        <v>3.5355340000000002</v>
      </c>
    </row>
    <row r="15" spans="1:5" x14ac:dyDescent="0.25">
      <c r="A15">
        <v>14.66263</v>
      </c>
    </row>
    <row r="16" spans="1:5" x14ac:dyDescent="0.25">
      <c r="A16">
        <v>5</v>
      </c>
    </row>
    <row r="17" spans="1:1" x14ac:dyDescent="0.25">
      <c r="A17">
        <v>2.8867509999999998</v>
      </c>
    </row>
    <row r="18" spans="1:1" x14ac:dyDescent="0.25">
      <c r="A18">
        <v>5</v>
      </c>
    </row>
    <row r="19" spans="1:1" x14ac:dyDescent="0.25">
      <c r="A19">
        <v>12.67788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5</v>
      </c>
    </row>
    <row r="23" spans="1:1" x14ac:dyDescent="0.25">
      <c r="A23">
        <v>2.8867509999999998</v>
      </c>
    </row>
    <row r="24" spans="1:1" x14ac:dyDescent="0.25">
      <c r="A24">
        <v>2.8867509999999998</v>
      </c>
    </row>
    <row r="25" spans="1:1" x14ac:dyDescent="0.25">
      <c r="A25">
        <v>19.562059999999999</v>
      </c>
    </row>
    <row r="26" spans="1:1" x14ac:dyDescent="0.25">
      <c r="A26">
        <v>2.8867509999999998</v>
      </c>
    </row>
    <row r="27" spans="1:1" x14ac:dyDescent="0.25">
      <c r="A27">
        <v>3.5355340000000002</v>
      </c>
    </row>
    <row r="28" spans="1:1" x14ac:dyDescent="0.25">
      <c r="A28">
        <v>2.8867509999999998</v>
      </c>
    </row>
    <row r="29" spans="1:1" x14ac:dyDescent="0.25">
      <c r="A29">
        <v>3.5706180000000001</v>
      </c>
    </row>
    <row r="30" spans="1:1" x14ac:dyDescent="0.25">
      <c r="A30">
        <v>2.8867509999999998</v>
      </c>
    </row>
    <row r="31" spans="1:1" x14ac:dyDescent="0.25">
      <c r="A31">
        <v>3.5355340000000002</v>
      </c>
    </row>
    <row r="32" spans="1:1" x14ac:dyDescent="0.25">
      <c r="A32">
        <v>3.5355340000000002</v>
      </c>
    </row>
    <row r="33" spans="1:1" x14ac:dyDescent="0.25">
      <c r="A33">
        <v>3.5355340000000002</v>
      </c>
    </row>
    <row r="34" spans="1:1" x14ac:dyDescent="0.25">
      <c r="A34">
        <v>5</v>
      </c>
    </row>
    <row r="35" spans="1:1" x14ac:dyDescent="0.25">
      <c r="A35">
        <v>3.5355340000000002</v>
      </c>
    </row>
    <row r="36" spans="1:1" x14ac:dyDescent="0.25">
      <c r="A36">
        <v>5</v>
      </c>
    </row>
    <row r="37" spans="1:1" x14ac:dyDescent="0.25">
      <c r="A37">
        <v>3.5355340000000002</v>
      </c>
    </row>
    <row r="38" spans="1:1" x14ac:dyDescent="0.25">
      <c r="A38">
        <v>2.8867509999999998</v>
      </c>
    </row>
    <row r="39" spans="1:1" x14ac:dyDescent="0.25">
      <c r="A39">
        <v>3.5355340000000002</v>
      </c>
    </row>
    <row r="40" spans="1:1" x14ac:dyDescent="0.25">
      <c r="A40">
        <v>5</v>
      </c>
    </row>
    <row r="41" spans="1:1" x14ac:dyDescent="0.25">
      <c r="A41">
        <v>17.295290000000001</v>
      </c>
    </row>
    <row r="42" spans="1:1" x14ac:dyDescent="0.25">
      <c r="A42">
        <v>8.5662500000000001</v>
      </c>
    </row>
    <row r="43" spans="1:1" x14ac:dyDescent="0.25">
      <c r="A43">
        <v>5</v>
      </c>
    </row>
    <row r="44" spans="1:1" x14ac:dyDescent="0.25">
      <c r="A44">
        <v>3.5355340000000002</v>
      </c>
    </row>
    <row r="45" spans="1:1" x14ac:dyDescent="0.25">
      <c r="A45">
        <v>99.690629999999999</v>
      </c>
    </row>
    <row r="46" spans="1:1" x14ac:dyDescent="0.25">
      <c r="A46">
        <v>3.5355340000000002</v>
      </c>
    </row>
    <row r="47" spans="1:1" x14ac:dyDescent="0.25">
      <c r="A47">
        <v>3.5355340000000002</v>
      </c>
    </row>
    <row r="48" spans="1:1" x14ac:dyDescent="0.25">
      <c r="A48">
        <v>2.8867509999999998</v>
      </c>
    </row>
    <row r="49" spans="1:1" x14ac:dyDescent="0.25">
      <c r="A49">
        <v>3.5355340000000002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3.5355340000000002</v>
      </c>
    </row>
    <row r="53" spans="1:1" x14ac:dyDescent="0.25">
      <c r="A53">
        <v>3.5355340000000002</v>
      </c>
    </row>
    <row r="54" spans="1:1" x14ac:dyDescent="0.25">
      <c r="A54">
        <v>2.8867509999999998</v>
      </c>
    </row>
    <row r="55" spans="1:1" x14ac:dyDescent="0.25">
      <c r="A55">
        <v>3.5355340000000002</v>
      </c>
    </row>
    <row r="56" spans="1:1" x14ac:dyDescent="0.25">
      <c r="A56">
        <v>5</v>
      </c>
    </row>
    <row r="57" spans="1:1" x14ac:dyDescent="0.25">
      <c r="A57">
        <v>2.8867509999999998</v>
      </c>
    </row>
    <row r="58" spans="1:1" x14ac:dyDescent="0.25">
      <c r="A58">
        <v>3.5355340000000002</v>
      </c>
    </row>
    <row r="59" spans="1:1" x14ac:dyDescent="0.25">
      <c r="A59">
        <v>5</v>
      </c>
    </row>
    <row r="60" spans="1:1" x14ac:dyDescent="0.25">
      <c r="A60">
        <v>3.5300280000000002</v>
      </c>
    </row>
    <row r="61" spans="1:1" x14ac:dyDescent="0.25">
      <c r="A61">
        <v>2.8867509999999998</v>
      </c>
    </row>
    <row r="62" spans="1:1" x14ac:dyDescent="0.25">
      <c r="A62">
        <v>99.999989999999997</v>
      </c>
    </row>
    <row r="63" spans="1:1" x14ac:dyDescent="0.25">
      <c r="A63">
        <v>2.8867509999999998</v>
      </c>
    </row>
    <row r="64" spans="1:1" x14ac:dyDescent="0.25">
      <c r="A64">
        <v>3.5355340000000002</v>
      </c>
    </row>
    <row r="65" spans="1:1" x14ac:dyDescent="0.25">
      <c r="A65">
        <v>14.66263</v>
      </c>
    </row>
    <row r="66" spans="1:1" x14ac:dyDescent="0.25">
      <c r="A66">
        <v>5</v>
      </c>
    </row>
    <row r="67" spans="1:1" x14ac:dyDescent="0.25">
      <c r="A67">
        <v>2.8867509999999998</v>
      </c>
    </row>
    <row r="68" spans="1:1" x14ac:dyDescent="0.25">
      <c r="A68">
        <v>5</v>
      </c>
    </row>
    <row r="69" spans="1:1" x14ac:dyDescent="0.25">
      <c r="A69">
        <v>12.67788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2.8867509999999998</v>
      </c>
    </row>
    <row r="74" spans="1:1" x14ac:dyDescent="0.25">
      <c r="A74">
        <v>2.8867509999999998</v>
      </c>
    </row>
    <row r="75" spans="1:1" x14ac:dyDescent="0.25">
      <c r="A75">
        <v>19.562059999999999</v>
      </c>
    </row>
    <row r="76" spans="1:1" x14ac:dyDescent="0.25">
      <c r="A76">
        <v>2.8867509999999998</v>
      </c>
    </row>
    <row r="77" spans="1:1" x14ac:dyDescent="0.25">
      <c r="A77">
        <v>3.5355340000000002</v>
      </c>
    </row>
    <row r="78" spans="1:1" x14ac:dyDescent="0.25">
      <c r="A78">
        <v>2.8867509999999998</v>
      </c>
    </row>
    <row r="79" spans="1:1" x14ac:dyDescent="0.25">
      <c r="A79">
        <v>3.5262370000000001</v>
      </c>
    </row>
    <row r="80" spans="1:1" x14ac:dyDescent="0.25">
      <c r="A80">
        <v>2.8867509999999998</v>
      </c>
    </row>
    <row r="81" spans="1:1" x14ac:dyDescent="0.25">
      <c r="A81">
        <v>3.5355340000000002</v>
      </c>
    </row>
    <row r="82" spans="1:1" x14ac:dyDescent="0.25">
      <c r="A82">
        <v>3.5355340000000002</v>
      </c>
    </row>
    <row r="83" spans="1:1" x14ac:dyDescent="0.25">
      <c r="A83">
        <v>3.5355340000000002</v>
      </c>
    </row>
    <row r="84" spans="1:1" x14ac:dyDescent="0.25">
      <c r="A84">
        <v>5</v>
      </c>
    </row>
    <row r="85" spans="1:1" x14ac:dyDescent="0.25">
      <c r="A85">
        <v>3.5355340000000002</v>
      </c>
    </row>
    <row r="86" spans="1:1" x14ac:dyDescent="0.25">
      <c r="A86">
        <v>5</v>
      </c>
    </row>
    <row r="87" spans="1:1" x14ac:dyDescent="0.25">
      <c r="A87">
        <v>3.5355340000000002</v>
      </c>
    </row>
    <row r="88" spans="1:1" x14ac:dyDescent="0.25">
      <c r="A88">
        <v>2.8867509999999998</v>
      </c>
    </row>
    <row r="89" spans="1:1" x14ac:dyDescent="0.25">
      <c r="A89">
        <v>3.5355340000000002</v>
      </c>
    </row>
    <row r="90" spans="1:1" x14ac:dyDescent="0.25">
      <c r="A90">
        <v>5</v>
      </c>
    </row>
    <row r="91" spans="1:1" x14ac:dyDescent="0.25">
      <c r="A91">
        <v>17.295290000000001</v>
      </c>
    </row>
    <row r="92" spans="1:1" x14ac:dyDescent="0.25">
      <c r="A92">
        <v>8.5537519999999994</v>
      </c>
    </row>
    <row r="93" spans="1:1" x14ac:dyDescent="0.25">
      <c r="A93">
        <v>5</v>
      </c>
    </row>
    <row r="94" spans="1:1" x14ac:dyDescent="0.25">
      <c r="A94">
        <v>3.5355340000000002</v>
      </c>
    </row>
    <row r="95" spans="1:1" x14ac:dyDescent="0.25">
      <c r="A95">
        <v>99.683199999999999</v>
      </c>
    </row>
    <row r="96" spans="1:1" x14ac:dyDescent="0.25">
      <c r="A96">
        <v>3.5355340000000002</v>
      </c>
    </row>
    <row r="97" spans="1:1" x14ac:dyDescent="0.25">
      <c r="A97">
        <v>3.5355340000000002</v>
      </c>
    </row>
    <row r="98" spans="1:1" x14ac:dyDescent="0.25">
      <c r="A98">
        <v>2.8867509999999998</v>
      </c>
    </row>
    <row r="99" spans="1:1" x14ac:dyDescent="0.25">
      <c r="A99">
        <v>3.5355340000000002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3.5355340000000002</v>
      </c>
    </row>
    <row r="103" spans="1:1" x14ac:dyDescent="0.25">
      <c r="A103">
        <v>3.5355340000000002</v>
      </c>
    </row>
    <row r="104" spans="1:1" x14ac:dyDescent="0.25">
      <c r="A104">
        <v>2.8867509999999998</v>
      </c>
    </row>
    <row r="105" spans="1:1" x14ac:dyDescent="0.25">
      <c r="A105">
        <v>3.5355340000000002</v>
      </c>
    </row>
    <row r="106" spans="1:1" x14ac:dyDescent="0.25">
      <c r="A106">
        <v>5</v>
      </c>
    </row>
    <row r="107" spans="1:1" x14ac:dyDescent="0.25">
      <c r="A107">
        <v>2.8867509999999998</v>
      </c>
    </row>
    <row r="108" spans="1:1" x14ac:dyDescent="0.25">
      <c r="A108">
        <v>3.5355340000000002</v>
      </c>
    </row>
    <row r="109" spans="1:1" x14ac:dyDescent="0.25">
      <c r="A109">
        <v>5</v>
      </c>
    </row>
    <row r="110" spans="1:1" x14ac:dyDescent="0.25">
      <c r="A110">
        <v>3.5204939999999998</v>
      </c>
    </row>
    <row r="111" spans="1:1" x14ac:dyDescent="0.25">
      <c r="A111">
        <v>2.8867509999999998</v>
      </c>
    </row>
    <row r="112" spans="1:1" x14ac:dyDescent="0.25">
      <c r="A112">
        <v>99.999989999999997</v>
      </c>
    </row>
    <row r="113" spans="1:1" x14ac:dyDescent="0.25">
      <c r="A113">
        <v>2.8867509999999998</v>
      </c>
    </row>
    <row r="114" spans="1:1" x14ac:dyDescent="0.25">
      <c r="A114">
        <v>3.5355340000000002</v>
      </c>
    </row>
    <row r="115" spans="1:1" x14ac:dyDescent="0.25">
      <c r="A115">
        <v>14.66263</v>
      </c>
    </row>
    <row r="116" spans="1:1" x14ac:dyDescent="0.25">
      <c r="A116">
        <v>5</v>
      </c>
    </row>
    <row r="117" spans="1:1" x14ac:dyDescent="0.25">
      <c r="A117">
        <v>2.8867509999999998</v>
      </c>
    </row>
    <row r="118" spans="1:1" x14ac:dyDescent="0.25">
      <c r="A118">
        <v>5</v>
      </c>
    </row>
    <row r="119" spans="1:1" x14ac:dyDescent="0.25">
      <c r="A119">
        <v>12.67788</v>
      </c>
    </row>
    <row r="120" spans="1:1" x14ac:dyDescent="0.25">
      <c r="A120">
        <v>5</v>
      </c>
    </row>
  </sheetData>
  <hyperlinks>
    <hyperlink ref="E4" r:id="rId1" display="https://exceljet.net/excel-functions/excel-COUNTIFS-function"/>
    <hyperlink ref="E6" r:id="rId2" display="https://exceljet.net/excel-functions/excel-COUNTIFS-function"/>
    <hyperlink ref="E8" r:id="rId3" display="https://exceljet.net/excel-functions/excel-COUNTIFS-function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G27" sqref="G27"/>
    </sheetView>
  </sheetViews>
  <sheetFormatPr defaultRowHeight="15" x14ac:dyDescent="0.25"/>
  <cols>
    <col min="1" max="1" width="10" bestFit="1" customWidth="1"/>
    <col min="4" max="4" width="8.28515625" customWidth="1"/>
    <col min="5" max="5" width="15.28515625" customWidth="1"/>
    <col min="6" max="6" width="15.140625" customWidth="1"/>
  </cols>
  <sheetData>
    <row r="1" spans="1:19" x14ac:dyDescent="0.25">
      <c r="A1">
        <v>5.7346060000000003</v>
      </c>
      <c r="B1">
        <f>ROUND(A1,0)</f>
        <v>6</v>
      </c>
      <c r="C1">
        <v>0</v>
      </c>
      <c r="D1">
        <v>0</v>
      </c>
      <c r="S1">
        <f>COUNTIF(B:B,1)</f>
        <v>6</v>
      </c>
    </row>
    <row r="2" spans="1:19" x14ac:dyDescent="0.25">
      <c r="A2">
        <v>2.553261</v>
      </c>
      <c r="B2">
        <f>ROUND(A2,0)</f>
        <v>3</v>
      </c>
      <c r="C2">
        <v>1</v>
      </c>
      <c r="D2" s="4">
        <v>1.1967749999999999E-2</v>
      </c>
      <c r="E2">
        <v>0</v>
      </c>
      <c r="F2">
        <v>0</v>
      </c>
      <c r="S2">
        <f>COUNTIF(B:B,2)</f>
        <v>7</v>
      </c>
    </row>
    <row r="3" spans="1:19" x14ac:dyDescent="0.25">
      <c r="A3">
        <v>6.2049919999999998</v>
      </c>
      <c r="B3">
        <f>ROUND(A3,0)</f>
        <v>6</v>
      </c>
      <c r="C3">
        <v>2</v>
      </c>
      <c r="D3" s="4">
        <v>2.3246019999999999E-2</v>
      </c>
      <c r="E3" s="3">
        <v>10</v>
      </c>
      <c r="F3" s="1">
        <f>COUNTIFS(B:B,"&gt;0",B:B,"&lt;=9")</f>
        <v>39</v>
      </c>
      <c r="S3">
        <f>COUNTIF(B:B,3)</f>
        <v>6</v>
      </c>
    </row>
    <row r="4" spans="1:19" x14ac:dyDescent="0.25">
      <c r="A4">
        <v>1.030249</v>
      </c>
      <c r="B4">
        <f>ROUND(A4,0)</f>
        <v>1</v>
      </c>
      <c r="C4">
        <v>3</v>
      </c>
      <c r="D4" s="4">
        <v>3.3211119999999997E-2</v>
      </c>
      <c r="E4">
        <v>20</v>
      </c>
      <c r="F4" s="1">
        <f>COUNTIFS(B:B,"&gt;=10",B:B,"&lt;=19")</f>
        <v>11</v>
      </c>
      <c r="I4" s="3"/>
      <c r="S4">
        <f>COUNTIF(B:B,4)</f>
        <v>2</v>
      </c>
    </row>
    <row r="5" spans="1:19" x14ac:dyDescent="0.25">
      <c r="A5">
        <v>5.5660480000000003</v>
      </c>
      <c r="B5">
        <f>ROUND(A5,0)</f>
        <v>6</v>
      </c>
      <c r="C5">
        <v>4</v>
      </c>
      <c r="D5" s="4">
        <v>4.1362160000000002E-2</v>
      </c>
      <c r="E5">
        <v>30</v>
      </c>
      <c r="F5" s="1">
        <f>COUNTIFS(B:B,"&gt;=20",B:B,"&lt;=29")</f>
        <v>0</v>
      </c>
      <c r="S5">
        <f>COUNTIF(B:B,5)</f>
        <v>3</v>
      </c>
    </row>
    <row r="6" spans="1:19" x14ac:dyDescent="0.25">
      <c r="A6">
        <v>3.0950609999999998</v>
      </c>
      <c r="B6">
        <f>ROUND(A6,0)</f>
        <v>3</v>
      </c>
      <c r="C6">
        <v>5</v>
      </c>
      <c r="D6" s="4">
        <v>4.736216E-2</v>
      </c>
      <c r="E6">
        <v>40</v>
      </c>
      <c r="F6" s="1">
        <f>COUNTIFS(B:B,"&gt;=30",B:B,"&lt;=39")</f>
        <v>0</v>
      </c>
      <c r="S6">
        <f>COUNTIF(B:B,6)</f>
        <v>6</v>
      </c>
    </row>
    <row r="7" spans="1:19" x14ac:dyDescent="0.25">
      <c r="A7">
        <v>3.5854539999999999</v>
      </c>
      <c r="B7">
        <f>ROUND(A7,0)</f>
        <v>4</v>
      </c>
      <c r="C7">
        <v>6</v>
      </c>
      <c r="D7" s="4">
        <v>5.1058550000000001E-2</v>
      </c>
      <c r="E7">
        <v>50</v>
      </c>
      <c r="F7" s="1">
        <f>COUNTIFS(B:B,"&gt;=40",B:B,"&lt;=49")</f>
        <v>0</v>
      </c>
      <c r="S7">
        <f>COUNTIF(B:B,7)</f>
        <v>3</v>
      </c>
    </row>
    <row r="8" spans="1:19" x14ac:dyDescent="0.25">
      <c r="A8">
        <v>11.78593</v>
      </c>
      <c r="B8">
        <f>ROUND(A8,0)</f>
        <v>12</v>
      </c>
      <c r="C8">
        <v>7</v>
      </c>
      <c r="D8" s="4">
        <v>5.2481760000000002E-2</v>
      </c>
      <c r="E8">
        <v>60</v>
      </c>
      <c r="F8" s="1">
        <f>COUNTIFS(B:B,"&gt;=50",B:B,"&lt;=59")</f>
        <v>0</v>
      </c>
      <c r="S8">
        <f>COUNTIF(B:B,8)</f>
        <v>4</v>
      </c>
    </row>
    <row r="9" spans="1:19" x14ac:dyDescent="0.25">
      <c r="A9">
        <v>13.91156</v>
      </c>
      <c r="B9">
        <f>ROUND(A9,0)</f>
        <v>14</v>
      </c>
      <c r="C9">
        <v>8</v>
      </c>
      <c r="D9" s="4">
        <v>5.1824000000000002E-2</v>
      </c>
      <c r="E9">
        <v>70</v>
      </c>
      <c r="F9" s="1">
        <f>COUNTIFS(B:B,"&gt;=60",B:B,"&lt;=69")</f>
        <v>0</v>
      </c>
      <c r="S9">
        <f>COUNTIF(B:B,9)</f>
        <v>2</v>
      </c>
    </row>
    <row r="10" spans="1:19" x14ac:dyDescent="0.25">
      <c r="A10">
        <v>6.1734419999999997</v>
      </c>
      <c r="B10">
        <f>ROUND(A10,0)</f>
        <v>6</v>
      </c>
      <c r="C10">
        <v>9</v>
      </c>
      <c r="D10" s="4">
        <v>4.940278E-2</v>
      </c>
      <c r="E10">
        <v>80</v>
      </c>
      <c r="F10" s="1">
        <f>COUNTIFS(B:B,"&gt;=70",B:B,"&lt;=79")</f>
        <v>0</v>
      </c>
      <c r="S10">
        <f>COUNTIF(B:B,10)</f>
        <v>4</v>
      </c>
    </row>
    <row r="11" spans="1:19" x14ac:dyDescent="0.25">
      <c r="A11">
        <v>11.679169999999999</v>
      </c>
      <c r="B11">
        <f>ROUND(A11,0)</f>
        <v>12</v>
      </c>
      <c r="C11">
        <v>10</v>
      </c>
      <c r="D11" s="4">
        <v>4.5615700000000002E-2</v>
      </c>
      <c r="E11">
        <v>90</v>
      </c>
      <c r="F11" s="1">
        <f>COUNTIFS(B:B,"&gt;=80",B:B,"&lt;=89")</f>
        <v>0</v>
      </c>
      <c r="S11">
        <f>COUNTIF(B:B,11)</f>
        <v>1</v>
      </c>
    </row>
    <row r="12" spans="1:19" x14ac:dyDescent="0.25">
      <c r="A12">
        <v>3.0904950000000002</v>
      </c>
      <c r="B12">
        <f>ROUND(A12,0)</f>
        <v>3</v>
      </c>
      <c r="C12">
        <v>11</v>
      </c>
      <c r="D12" s="4">
        <v>4.0893079999999998E-2</v>
      </c>
      <c r="E12">
        <v>100</v>
      </c>
      <c r="F12" s="1">
        <f>COUNTIFS(B:B,"&gt;=90",B:B,"&lt;=100")</f>
        <v>0</v>
      </c>
      <c r="S12">
        <f>COUNTIF(B:B,12)</f>
        <v>4</v>
      </c>
    </row>
    <row r="13" spans="1:19" x14ac:dyDescent="0.25">
      <c r="A13">
        <v>9.5658860000000008</v>
      </c>
      <c r="B13">
        <f>ROUND(A13,0)</f>
        <v>10</v>
      </c>
      <c r="C13">
        <v>12</v>
      </c>
      <c r="D13" s="4">
        <v>3.5654850000000002E-2</v>
      </c>
      <c r="F13">
        <f>SUM(F3:F12)</f>
        <v>50</v>
      </c>
      <c r="S13">
        <f>COUNTIF(B:B,13)</f>
        <v>1</v>
      </c>
    </row>
    <row r="14" spans="1:19" x14ac:dyDescent="0.25">
      <c r="A14">
        <v>0.76017500000000005</v>
      </c>
      <c r="B14">
        <f>ROUND(A14,0)</f>
        <v>1</v>
      </c>
      <c r="C14">
        <v>13</v>
      </c>
      <c r="D14" s="4">
        <v>3.0275980000000001E-2</v>
      </c>
      <c r="S14">
        <f>COUNTIF(B:B,14)</f>
        <v>1</v>
      </c>
    </row>
    <row r="15" spans="1:19" x14ac:dyDescent="0.25">
      <c r="A15">
        <v>5.9534969999999996</v>
      </c>
      <c r="B15">
        <f>ROUND(A15,0)</f>
        <v>6</v>
      </c>
      <c r="C15">
        <v>14</v>
      </c>
      <c r="D15" s="4">
        <v>2.506328E-2</v>
      </c>
      <c r="S15">
        <f>COUNTIF(B:B,15)</f>
        <v>0</v>
      </c>
    </row>
    <row r="16" spans="1:19" x14ac:dyDescent="0.25">
      <c r="A16">
        <v>10.313040000000001</v>
      </c>
      <c r="B16">
        <f>ROUND(A16,0)</f>
        <v>10</v>
      </c>
      <c r="C16">
        <v>15</v>
      </c>
      <c r="D16" s="4">
        <v>2.0243870000000001E-2</v>
      </c>
      <c r="S16">
        <f>COUNTIF(B:B,16)</f>
        <v>0</v>
      </c>
    </row>
    <row r="17" spans="1:19" x14ac:dyDescent="0.25">
      <c r="A17">
        <v>1.536494</v>
      </c>
      <c r="B17">
        <f>ROUND(A17,0)</f>
        <v>2</v>
      </c>
      <c r="C17">
        <v>16</v>
      </c>
      <c r="D17" s="4">
        <v>1.5964389999999998E-2</v>
      </c>
      <c r="S17">
        <f>COUNTIF(B:B,17)</f>
        <v>0</v>
      </c>
    </row>
    <row r="18" spans="1:19" x14ac:dyDescent="0.25">
      <c r="A18">
        <v>2.0879449999999999</v>
      </c>
      <c r="B18">
        <f>ROUND(A18,0)</f>
        <v>2</v>
      </c>
      <c r="C18">
        <v>17</v>
      </c>
      <c r="D18" s="4">
        <v>1.2298389999999999E-2</v>
      </c>
      <c r="S18">
        <f>COUNTIF(B:B,18)</f>
        <v>0</v>
      </c>
    </row>
    <row r="19" spans="1:19" x14ac:dyDescent="0.25">
      <c r="A19">
        <v>0.90007979999999999</v>
      </c>
      <c r="B19">
        <f>ROUND(A19,0)</f>
        <v>1</v>
      </c>
      <c r="C19">
        <v>18</v>
      </c>
      <c r="D19" s="4">
        <v>9.2592669999999998E-3</v>
      </c>
      <c r="F19" t="s">
        <v>4</v>
      </c>
      <c r="G19">
        <f>AVERAGE(A:A)</f>
        <v>5.8743420079999984</v>
      </c>
      <c r="H19" t="s">
        <v>5</v>
      </c>
      <c r="S19">
        <f>COUNTIF(B:B,19)</f>
        <v>0</v>
      </c>
    </row>
    <row r="20" spans="1:19" x14ac:dyDescent="0.25">
      <c r="A20">
        <v>0.83831639999999996</v>
      </c>
      <c r="B20">
        <f>ROUND(A20,0)</f>
        <v>1</v>
      </c>
      <c r="C20">
        <v>19</v>
      </c>
      <c r="D20" s="4">
        <v>6.815532E-3</v>
      </c>
      <c r="F20" t="s">
        <v>6</v>
      </c>
      <c r="G20">
        <f>AVERAGE(D:D)</f>
        <v>6.1305151052267141E-3</v>
      </c>
      <c r="S20">
        <f>COUNTIF(B:B,20)</f>
        <v>0</v>
      </c>
    </row>
    <row r="21" spans="1:19" x14ac:dyDescent="0.25">
      <c r="A21">
        <v>0.95193220000000001</v>
      </c>
      <c r="B21">
        <f>ROUND(A21,0)</f>
        <v>1</v>
      </c>
      <c r="C21">
        <v>20</v>
      </c>
      <c r="D21" s="4">
        <v>4.9063170000000003E-3</v>
      </c>
      <c r="S21">
        <f>COUNTIF(B:B,21)</f>
        <v>0</v>
      </c>
    </row>
    <row r="22" spans="1:19" x14ac:dyDescent="0.25">
      <c r="A22">
        <v>8.5643809999999991</v>
      </c>
      <c r="B22">
        <f>ROUND(A22,0)</f>
        <v>9</v>
      </c>
      <c r="C22">
        <v>21</v>
      </c>
      <c r="D22" s="4">
        <v>3.455109E-3</v>
      </c>
      <c r="S22">
        <f t="shared" ref="S22:S53" si="0">COUNTIF(B:B,1)</f>
        <v>6</v>
      </c>
    </row>
    <row r="23" spans="1:19" x14ac:dyDescent="0.25">
      <c r="A23">
        <v>8.1250560000000007</v>
      </c>
      <c r="B23">
        <f>ROUND(A23,0)</f>
        <v>8</v>
      </c>
      <c r="C23">
        <v>22</v>
      </c>
      <c r="D23" s="4">
        <v>2.3807820000000001E-3</v>
      </c>
      <c r="S23">
        <f t="shared" ref="S23:S54" si="1">COUNTIF(B:B,2)</f>
        <v>7</v>
      </c>
    </row>
    <row r="24" spans="1:19" x14ac:dyDescent="0.25">
      <c r="A24">
        <v>2.10046</v>
      </c>
      <c r="B24">
        <f>ROUND(A24,0)</f>
        <v>2</v>
      </c>
      <c r="C24">
        <v>23</v>
      </c>
      <c r="D24" s="4">
        <v>1.6055220000000001E-3</v>
      </c>
      <c r="S24">
        <f t="shared" ref="S24:S55" si="2">COUNTIF(B:B,3)</f>
        <v>6</v>
      </c>
    </row>
    <row r="25" spans="1:19" x14ac:dyDescent="0.25">
      <c r="A25">
        <v>11.277010000000001</v>
      </c>
      <c r="B25">
        <f>ROUND(A25,0)</f>
        <v>11</v>
      </c>
      <c r="C25">
        <v>24</v>
      </c>
      <c r="D25" s="4">
        <v>1.059812E-3</v>
      </c>
      <c r="S25">
        <f t="shared" ref="S25:S56" si="3">COUNTIF(B:B,1)</f>
        <v>6</v>
      </c>
    </row>
    <row r="26" spans="1:19" x14ac:dyDescent="0.25">
      <c r="A26">
        <v>2.4265140000000001</v>
      </c>
      <c r="B26">
        <f>ROUND(A26,0)</f>
        <v>2</v>
      </c>
      <c r="C26">
        <v>25</v>
      </c>
      <c r="D26" s="4">
        <v>6.8489509999999996E-4</v>
      </c>
      <c r="S26">
        <f t="shared" ref="S26:S57" si="4">COUNTIF(B:B,2)</f>
        <v>7</v>
      </c>
    </row>
    <row r="27" spans="1:19" x14ac:dyDescent="0.25">
      <c r="A27">
        <v>12.4727</v>
      </c>
      <c r="B27">
        <f>ROUND(A27,0)</f>
        <v>12</v>
      </c>
      <c r="C27">
        <v>26</v>
      </c>
      <c r="D27" s="4">
        <v>4.3337250000000002E-4</v>
      </c>
      <c r="S27">
        <f t="shared" ref="S27:S58" si="5">COUNTIF(B:B,3)</f>
        <v>6</v>
      </c>
    </row>
    <row r="28" spans="1:19" x14ac:dyDescent="0.25">
      <c r="A28">
        <v>1.683135</v>
      </c>
      <c r="B28">
        <f>ROUND(A28,0)</f>
        <v>2</v>
      </c>
      <c r="C28">
        <v>27</v>
      </c>
      <c r="D28" s="4">
        <v>2.6853020000000002E-4</v>
      </c>
      <c r="S28">
        <f t="shared" ref="S28:S59" si="6">COUNTIF(B:B,1)</f>
        <v>6</v>
      </c>
    </row>
    <row r="29" spans="1:19" x14ac:dyDescent="0.25">
      <c r="A29">
        <v>10.203049999999999</v>
      </c>
      <c r="B29">
        <f>ROUND(A29,0)</f>
        <v>10</v>
      </c>
      <c r="C29">
        <v>28</v>
      </c>
      <c r="D29" s="4">
        <v>1.6295440000000001E-4</v>
      </c>
      <c r="S29">
        <f t="shared" ref="S29:S60" si="7">COUNTIF(B:B,2)</f>
        <v>7</v>
      </c>
    </row>
    <row r="30" spans="1:19" x14ac:dyDescent="0.25">
      <c r="A30">
        <v>6.8299159999999999</v>
      </c>
      <c r="B30">
        <f>ROUND(A30,0)</f>
        <v>7</v>
      </c>
      <c r="C30">
        <v>29</v>
      </c>
      <c r="D30" s="4">
        <v>9.68551E-5</v>
      </c>
      <c r="S30">
        <f t="shared" ref="S30:S61" si="8">COUNTIF(B:B,3)</f>
        <v>6</v>
      </c>
    </row>
    <row r="31" spans="1:19" x14ac:dyDescent="0.25">
      <c r="A31">
        <v>2.195484</v>
      </c>
      <c r="B31">
        <f>ROUND(A31,0)</f>
        <v>2</v>
      </c>
      <c r="C31">
        <v>30</v>
      </c>
      <c r="D31" s="4">
        <v>5.638961E-5</v>
      </c>
      <c r="S31">
        <f t="shared" ref="S31:S62" si="9">COUNTIF(B:B,1)</f>
        <v>6</v>
      </c>
    </row>
    <row r="32" spans="1:19" x14ac:dyDescent="0.25">
      <c r="A32">
        <v>5.9827519999999996</v>
      </c>
      <c r="B32">
        <f>ROUND(A32,0)</f>
        <v>6</v>
      </c>
      <c r="C32">
        <v>31</v>
      </c>
      <c r="D32" s="4">
        <v>3.2161069999999997E-5</v>
      </c>
      <c r="S32">
        <f t="shared" ref="S32:S63" si="10">COUNTIF(B:B,2)</f>
        <v>7</v>
      </c>
    </row>
    <row r="33" spans="1:19" x14ac:dyDescent="0.25">
      <c r="A33">
        <v>4.6530339999999999</v>
      </c>
      <c r="B33">
        <f>ROUND(A33,0)</f>
        <v>5</v>
      </c>
      <c r="C33">
        <v>32</v>
      </c>
      <c r="D33" s="4">
        <v>1.796997E-5</v>
      </c>
      <c r="S33">
        <f t="shared" ref="S33:S64" si="11">COUNTIF(B:B,3)</f>
        <v>6</v>
      </c>
    </row>
    <row r="34" spans="1:19" x14ac:dyDescent="0.25">
      <c r="A34">
        <v>7.6758759999999997</v>
      </c>
      <c r="B34">
        <f>ROUND(A34,0)</f>
        <v>8</v>
      </c>
      <c r="C34">
        <v>33</v>
      </c>
      <c r="D34" s="4">
        <v>9.8373249999999999E-6</v>
      </c>
      <c r="S34">
        <f t="shared" ref="S34:S65" si="12">COUNTIF(B:B,1)</f>
        <v>6</v>
      </c>
    </row>
    <row r="35" spans="1:19" x14ac:dyDescent="0.25">
      <c r="A35">
        <v>3.3961209999999999</v>
      </c>
      <c r="B35">
        <f>ROUND(A35,0)</f>
        <v>3</v>
      </c>
      <c r="C35">
        <v>34</v>
      </c>
      <c r="D35" s="4">
        <v>5.276492E-6</v>
      </c>
      <c r="S35">
        <f t="shared" ref="S35:S66" si="13">COUNTIF(B:B,2)</f>
        <v>7</v>
      </c>
    </row>
    <row r="36" spans="1:19" x14ac:dyDescent="0.25">
      <c r="A36">
        <v>7.2395459999999998</v>
      </c>
      <c r="B36">
        <f>ROUND(A36,0)</f>
        <v>7</v>
      </c>
      <c r="C36">
        <v>35</v>
      </c>
      <c r="D36" s="4">
        <v>2.7731589999999999E-6</v>
      </c>
      <c r="S36">
        <f t="shared" ref="S36:S67" si="14">COUNTIF(B:B,3)</f>
        <v>6</v>
      </c>
    </row>
    <row r="37" spans="1:19" x14ac:dyDescent="0.25">
      <c r="A37">
        <v>5.0520189999999996</v>
      </c>
      <c r="B37">
        <f>ROUND(A37,0)</f>
        <v>5</v>
      </c>
      <c r="C37">
        <v>36</v>
      </c>
      <c r="D37" s="4">
        <v>1.428194E-6</v>
      </c>
      <c r="S37">
        <f t="shared" ref="S37:S68" si="15">COUNTIF(B:B,1)</f>
        <v>6</v>
      </c>
    </row>
    <row r="38" spans="1:19" x14ac:dyDescent="0.25">
      <c r="A38">
        <v>3.1002190000000001</v>
      </c>
      <c r="B38">
        <f>ROUND(A38,0)</f>
        <v>3</v>
      </c>
      <c r="C38">
        <v>37</v>
      </c>
      <c r="D38" s="4">
        <v>7.2077889999999995E-7</v>
      </c>
      <c r="S38">
        <f t="shared" ref="S38:S69" si="16">COUNTIF(B:B,2)</f>
        <v>7</v>
      </c>
    </row>
    <row r="39" spans="1:19" x14ac:dyDescent="0.25">
      <c r="A39">
        <v>3.1081050000000001</v>
      </c>
      <c r="B39">
        <f>ROUND(A39,0)</f>
        <v>3</v>
      </c>
      <c r="C39">
        <v>38</v>
      </c>
      <c r="D39" s="4">
        <v>3.5648119999999999E-7</v>
      </c>
      <c r="S39">
        <f t="shared" ref="S39:S70" si="17">COUNTIF(B:B,3)</f>
        <v>6</v>
      </c>
    </row>
    <row r="40" spans="1:19" x14ac:dyDescent="0.25">
      <c r="A40">
        <v>9.1892899999999997</v>
      </c>
      <c r="B40">
        <f>ROUND(A40,0)</f>
        <v>9</v>
      </c>
      <c r="C40">
        <v>39</v>
      </c>
      <c r="D40" s="4">
        <v>1.7278580000000001E-7</v>
      </c>
      <c r="S40">
        <f t="shared" ref="S40:S71" si="18">COUNTIF(B:B,1)</f>
        <v>6</v>
      </c>
    </row>
    <row r="41" spans="1:19" x14ac:dyDescent="0.25">
      <c r="A41">
        <v>8.4719519999999999</v>
      </c>
      <c r="B41">
        <f>ROUND(A41,0)</f>
        <v>8</v>
      </c>
      <c r="C41">
        <v>40</v>
      </c>
      <c r="D41" s="4">
        <v>8.2078760000000006E-8</v>
      </c>
      <c r="S41">
        <f t="shared" ref="S41:S72" si="19">COUNTIF(B:B,2)</f>
        <v>7</v>
      </c>
    </row>
    <row r="42" spans="1:19" x14ac:dyDescent="0.25">
      <c r="A42">
        <v>5.476871</v>
      </c>
      <c r="B42">
        <f>ROUND(A42,0)</f>
        <v>5</v>
      </c>
      <c r="C42">
        <v>41</v>
      </c>
      <c r="D42" s="4">
        <v>3.821379E-8</v>
      </c>
      <c r="S42">
        <f t="shared" ref="S42:S73" si="20">COUNTIF(B:B,3)</f>
        <v>6</v>
      </c>
    </row>
    <row r="43" spans="1:19" x14ac:dyDescent="0.25">
      <c r="A43">
        <v>11.7483</v>
      </c>
      <c r="B43">
        <f>ROUND(A43,0)</f>
        <v>12</v>
      </c>
      <c r="C43">
        <v>42</v>
      </c>
      <c r="D43" s="4">
        <v>1.7437619999999998E-8</v>
      </c>
      <c r="S43">
        <f t="shared" ref="S43:S74" si="21">COUNTIF(B:B,1)</f>
        <v>6</v>
      </c>
    </row>
    <row r="44" spans="1:19" x14ac:dyDescent="0.25">
      <c r="A44">
        <v>1.4364509999999999</v>
      </c>
      <c r="B44">
        <f>ROUND(A44,0)</f>
        <v>1</v>
      </c>
      <c r="C44">
        <v>43</v>
      </c>
      <c r="D44" s="4">
        <v>7.7991390000000005E-9</v>
      </c>
      <c r="S44">
        <f t="shared" ref="S44:S75" si="22">COUNTIF(B:B,2)</f>
        <v>7</v>
      </c>
    </row>
    <row r="45" spans="1:19" x14ac:dyDescent="0.25">
      <c r="A45">
        <v>8.4594850000000008</v>
      </c>
      <c r="B45">
        <f>ROUND(A45,0)</f>
        <v>8</v>
      </c>
      <c r="C45">
        <v>44</v>
      </c>
      <c r="D45" s="4">
        <v>3.4190749999999998E-9</v>
      </c>
      <c r="S45">
        <f t="shared" ref="S45:S76" si="23">COUNTIF(B:B,3)</f>
        <v>6</v>
      </c>
    </row>
    <row r="46" spans="1:19" x14ac:dyDescent="0.25">
      <c r="A46">
        <v>2.1362040000000002</v>
      </c>
      <c r="B46">
        <f>ROUND(A46,0)</f>
        <v>2</v>
      </c>
      <c r="C46">
        <v>45</v>
      </c>
      <c r="D46" s="4">
        <v>1.469207E-9</v>
      </c>
      <c r="S46">
        <f t="shared" ref="S46:S77" si="24">COUNTIF(B:B,1)</f>
        <v>6</v>
      </c>
    </row>
    <row r="47" spans="1:19" x14ac:dyDescent="0.25">
      <c r="A47">
        <v>3.5969449999999998</v>
      </c>
      <c r="B47">
        <f>ROUND(A47,0)</f>
        <v>4</v>
      </c>
      <c r="C47">
        <v>46</v>
      </c>
      <c r="D47" s="4">
        <v>6.1884279999999997E-10</v>
      </c>
      <c r="S47">
        <f t="shared" ref="S47:S78" si="25">COUNTIF(B:B,2)</f>
        <v>7</v>
      </c>
    </row>
    <row r="48" spans="1:19" x14ac:dyDescent="0.25">
      <c r="A48">
        <v>9.7268399999999993</v>
      </c>
      <c r="B48">
        <f>ROUND(A48,0)</f>
        <v>10</v>
      </c>
      <c r="C48">
        <v>47</v>
      </c>
      <c r="D48" s="4">
        <v>2.555112E-10</v>
      </c>
      <c r="S48">
        <f t="shared" ref="S48:S79" si="26">COUNTIF(B:B,3)</f>
        <v>6</v>
      </c>
    </row>
    <row r="49" spans="1:19" x14ac:dyDescent="0.25">
      <c r="A49">
        <v>12.75084</v>
      </c>
      <c r="B49">
        <f>ROUND(A49,0)</f>
        <v>13</v>
      </c>
      <c r="C49">
        <v>48</v>
      </c>
      <c r="D49" s="4">
        <v>1.034141E-10</v>
      </c>
      <c r="S49">
        <f t="shared" ref="S49:S80" si="27">COUNTIF(B:B,1)</f>
        <v>6</v>
      </c>
    </row>
    <row r="50" spans="1:19" x14ac:dyDescent="0.25">
      <c r="A50">
        <v>7.3209109999999997</v>
      </c>
      <c r="B50">
        <f>ROUND(A50,0)</f>
        <v>7</v>
      </c>
      <c r="C50">
        <v>49</v>
      </c>
      <c r="D50" s="4">
        <v>4.1029790000000001E-11</v>
      </c>
      <c r="S50">
        <f t="shared" ref="S50:S81" si="28">COUNTIF(B:B,2)</f>
        <v>7</v>
      </c>
    </row>
    <row r="51" spans="1:19" x14ac:dyDescent="0.25">
      <c r="B51">
        <f>ROUND(A51,0)</f>
        <v>0</v>
      </c>
      <c r="C51">
        <v>50</v>
      </c>
      <c r="D51" s="4">
        <v>1.5957870000000001E-11</v>
      </c>
      <c r="S51">
        <f t="shared" ref="S51:S82" si="29">COUNTIF(B:B,3)</f>
        <v>6</v>
      </c>
    </row>
    <row r="52" spans="1:19" x14ac:dyDescent="0.25">
      <c r="B52">
        <f>ROUND(A52,0)</f>
        <v>0</v>
      </c>
      <c r="C52">
        <v>51</v>
      </c>
      <c r="D52" s="4">
        <v>6.0843480000000001E-12</v>
      </c>
      <c r="S52">
        <f t="shared" ref="S52:S83" si="30">COUNTIF(B:B,1)</f>
        <v>6</v>
      </c>
    </row>
    <row r="53" spans="1:19" x14ac:dyDescent="0.25">
      <c r="B53">
        <f>ROUND(A53,0)</f>
        <v>0</v>
      </c>
      <c r="C53">
        <v>52</v>
      </c>
      <c r="D53" s="4">
        <v>2.2741749999999998E-12</v>
      </c>
      <c r="S53">
        <f t="shared" ref="S53:S84" si="31">COUNTIF(B:B,2)</f>
        <v>7</v>
      </c>
    </row>
    <row r="54" spans="1:19" x14ac:dyDescent="0.25">
      <c r="B54">
        <f>ROUND(A54,0)</f>
        <v>0</v>
      </c>
      <c r="C54">
        <v>53</v>
      </c>
      <c r="D54" s="4">
        <v>8.3331779999999997E-13</v>
      </c>
      <c r="S54">
        <f t="shared" ref="S54:S101" si="32">COUNTIF(B:B,3)</f>
        <v>6</v>
      </c>
    </row>
    <row r="55" spans="1:19" x14ac:dyDescent="0.25">
      <c r="B55">
        <f>ROUND(A55,0)</f>
        <v>0</v>
      </c>
      <c r="C55">
        <v>54</v>
      </c>
      <c r="D55" s="4">
        <v>2.993502E-13</v>
      </c>
      <c r="S55">
        <f t="shared" ref="S55:S101" si="33">COUNTIF(B:B,1)</f>
        <v>6</v>
      </c>
    </row>
    <row r="56" spans="1:19" x14ac:dyDescent="0.25">
      <c r="B56">
        <f>ROUND(A56,0)</f>
        <v>0</v>
      </c>
      <c r="C56">
        <v>55</v>
      </c>
      <c r="D56" s="4">
        <v>1.054234E-13</v>
      </c>
      <c r="S56">
        <f t="shared" ref="S56:S101" si="34">COUNTIF(B:B,2)</f>
        <v>7</v>
      </c>
    </row>
    <row r="57" spans="1:19" x14ac:dyDescent="0.25">
      <c r="B57">
        <f>ROUND(A57,0)</f>
        <v>0</v>
      </c>
      <c r="C57">
        <v>56</v>
      </c>
      <c r="D57" s="4">
        <v>3.639892E-14</v>
      </c>
      <c r="S57">
        <f t="shared" ref="S57:S101" si="35">COUNTIF(B:B,3)</f>
        <v>6</v>
      </c>
    </row>
    <row r="58" spans="1:19" x14ac:dyDescent="0.25">
      <c r="B58">
        <f>ROUND(A58,0)</f>
        <v>0</v>
      </c>
      <c r="C58">
        <v>57</v>
      </c>
      <c r="D58" s="4">
        <v>1.2320799999999999E-14</v>
      </c>
      <c r="S58">
        <f t="shared" ref="S58:S101" si="36">COUNTIF(B:B,1)</f>
        <v>6</v>
      </c>
    </row>
    <row r="59" spans="1:19" x14ac:dyDescent="0.25">
      <c r="B59">
        <f>ROUND(A59,0)</f>
        <v>0</v>
      </c>
      <c r="C59">
        <v>58</v>
      </c>
      <c r="D59" s="4">
        <v>4.0887840000000002E-15</v>
      </c>
      <c r="S59">
        <f t="shared" ref="S59:S101" si="37">COUNTIF(B:B,2)</f>
        <v>7</v>
      </c>
    </row>
    <row r="60" spans="1:19" x14ac:dyDescent="0.25">
      <c r="B60">
        <f>ROUND(A60,0)</f>
        <v>0</v>
      </c>
      <c r="C60">
        <v>59</v>
      </c>
      <c r="D60" s="4">
        <v>1.3303200000000001E-15</v>
      </c>
      <c r="S60">
        <f t="shared" ref="S60:S101" si="38">COUNTIF(B:B,3)</f>
        <v>6</v>
      </c>
    </row>
    <row r="61" spans="1:19" x14ac:dyDescent="0.25">
      <c r="B61">
        <f>ROUND(A61,0)</f>
        <v>0</v>
      </c>
      <c r="C61">
        <v>60</v>
      </c>
      <c r="D61" s="4">
        <v>4.2435670000000001E-16</v>
      </c>
      <c r="S61">
        <f t="shared" ref="S61:S101" si="39">COUNTIF(B:B,1)</f>
        <v>6</v>
      </c>
    </row>
    <row r="62" spans="1:19" x14ac:dyDescent="0.25">
      <c r="B62">
        <f>ROUND(A62,0)</f>
        <v>0</v>
      </c>
      <c r="C62">
        <v>61</v>
      </c>
      <c r="D62" s="4">
        <v>1.3271580000000001E-16</v>
      </c>
      <c r="S62">
        <f t="shared" ref="S62:S101" si="40">COUNTIF(B:B,2)</f>
        <v>7</v>
      </c>
    </row>
    <row r="63" spans="1:19" x14ac:dyDescent="0.25">
      <c r="B63">
        <f>ROUND(A63,0)</f>
        <v>0</v>
      </c>
      <c r="C63">
        <v>62</v>
      </c>
      <c r="D63" s="4">
        <v>4.0694469999999998E-17</v>
      </c>
      <c r="S63">
        <f t="shared" ref="S63:S101" si="41">COUNTIF(B:B,3)</f>
        <v>6</v>
      </c>
    </row>
    <row r="64" spans="1:19" x14ac:dyDescent="0.25">
      <c r="B64">
        <f>ROUND(A64,0)</f>
        <v>0</v>
      </c>
      <c r="C64">
        <v>63</v>
      </c>
      <c r="D64" s="4">
        <v>1.223411E-17</v>
      </c>
      <c r="S64">
        <f t="shared" ref="S64:S101" si="42">COUNTIF(B:B,1)</f>
        <v>6</v>
      </c>
    </row>
    <row r="65" spans="2:19" x14ac:dyDescent="0.25">
      <c r="B65">
        <f>ROUND(A65,0)</f>
        <v>0</v>
      </c>
      <c r="C65">
        <v>64</v>
      </c>
      <c r="D65" s="4">
        <v>3.6061009999999999E-18</v>
      </c>
      <c r="S65">
        <f t="shared" ref="S65:S101" si="43">COUNTIF(B:B,2)</f>
        <v>7</v>
      </c>
    </row>
    <row r="66" spans="2:19" x14ac:dyDescent="0.25">
      <c r="B66">
        <f>ROUND(A66,0)</f>
        <v>0</v>
      </c>
      <c r="C66">
        <v>65</v>
      </c>
      <c r="D66" s="4">
        <v>1.0421569999999999E-18</v>
      </c>
      <c r="S66">
        <f t="shared" ref="S66:S101" si="44">COUNTIF(B:B,3)</f>
        <v>6</v>
      </c>
    </row>
    <row r="67" spans="2:19" x14ac:dyDescent="0.25">
      <c r="B67">
        <f>ROUND(A67,0)</f>
        <v>0</v>
      </c>
      <c r="C67">
        <v>66</v>
      </c>
      <c r="D67" s="4">
        <v>2.9530080000000001E-19</v>
      </c>
      <c r="S67">
        <f t="shared" ref="S67:S101" si="45">COUNTIF(B:B,1)</f>
        <v>6</v>
      </c>
    </row>
    <row r="68" spans="2:19" x14ac:dyDescent="0.25">
      <c r="B68">
        <f>ROUND(A68,0)</f>
        <v>0</v>
      </c>
      <c r="C68">
        <v>67</v>
      </c>
      <c r="D68" s="4">
        <v>8.2041270000000005E-20</v>
      </c>
      <c r="S68">
        <f t="shared" ref="S68:S101" si="46">COUNTIF(B:B,2)</f>
        <v>7</v>
      </c>
    </row>
    <row r="69" spans="2:19" x14ac:dyDescent="0.25">
      <c r="B69">
        <f>ROUND(A69,0)</f>
        <v>0</v>
      </c>
      <c r="C69">
        <v>68</v>
      </c>
      <c r="D69" s="4">
        <v>2.2348210000000001E-20</v>
      </c>
      <c r="S69">
        <f t="shared" ref="S69:S101" si="47">COUNTIF(B:B,3)</f>
        <v>6</v>
      </c>
    </row>
    <row r="70" spans="2:19" x14ac:dyDescent="0.25">
      <c r="B70">
        <f>ROUND(A70,0)</f>
        <v>0</v>
      </c>
      <c r="C70">
        <v>69</v>
      </c>
      <c r="D70" s="4">
        <v>5.9689080000000003E-21</v>
      </c>
      <c r="S70">
        <f t="shared" ref="S70:S101" si="48">COUNTIF(B:B,1)</f>
        <v>6</v>
      </c>
    </row>
    <row r="71" spans="2:19" x14ac:dyDescent="0.25">
      <c r="B71">
        <f>ROUND(A71,0)</f>
        <v>0</v>
      </c>
      <c r="C71">
        <v>70</v>
      </c>
      <c r="D71" s="4">
        <v>1.5631239999999999E-21</v>
      </c>
      <c r="S71">
        <f t="shared" ref="S71:S101" si="49">COUNTIF(B:B,2)</f>
        <v>7</v>
      </c>
    </row>
    <row r="72" spans="2:19" x14ac:dyDescent="0.25">
      <c r="B72">
        <f>ROUND(A72,0)</f>
        <v>0</v>
      </c>
      <c r="C72">
        <v>71</v>
      </c>
      <c r="D72" s="4">
        <v>4.0136640000000001E-22</v>
      </c>
      <c r="S72">
        <f t="shared" ref="S72:S101" si="50">COUNTIF(B:B,3)</f>
        <v>6</v>
      </c>
    </row>
    <row r="73" spans="2:19" x14ac:dyDescent="0.25">
      <c r="B73">
        <f>ROUND(A73,0)</f>
        <v>0</v>
      </c>
      <c r="C73">
        <v>72</v>
      </c>
      <c r="D73" s="4">
        <v>1.010508E-22</v>
      </c>
      <c r="S73">
        <f t="shared" ref="S73:S101" si="51">COUNTIF(B:B,1)</f>
        <v>6</v>
      </c>
    </row>
    <row r="74" spans="2:19" x14ac:dyDescent="0.25">
      <c r="B74">
        <f>ROUND(A74,0)</f>
        <v>0</v>
      </c>
      <c r="C74">
        <v>73</v>
      </c>
      <c r="D74" s="4">
        <v>2.494553E-23</v>
      </c>
      <c r="S74">
        <f t="shared" ref="S74:S101" si="52">COUNTIF(B:B,2)</f>
        <v>7</v>
      </c>
    </row>
    <row r="75" spans="2:19" x14ac:dyDescent="0.25">
      <c r="B75">
        <f>ROUND(A75,0)</f>
        <v>0</v>
      </c>
      <c r="C75">
        <v>74</v>
      </c>
      <c r="D75" s="4">
        <v>6.0381159999999999E-24</v>
      </c>
      <c r="S75">
        <f t="shared" ref="S75:S101" si="53">COUNTIF(B:B,3)</f>
        <v>6</v>
      </c>
    </row>
    <row r="76" spans="2:19" x14ac:dyDescent="0.25">
      <c r="B76">
        <f>ROUND(A76,0)</f>
        <v>0</v>
      </c>
      <c r="C76">
        <v>75</v>
      </c>
      <c r="D76" s="4">
        <v>1.433068E-24</v>
      </c>
      <c r="S76">
        <f t="shared" ref="S76:S101" si="54">COUNTIF(B:B,1)</f>
        <v>6</v>
      </c>
    </row>
    <row r="77" spans="2:19" x14ac:dyDescent="0.25">
      <c r="B77">
        <f>ROUND(A77,0)</f>
        <v>0</v>
      </c>
      <c r="C77">
        <v>76</v>
      </c>
      <c r="D77" s="4">
        <v>3.334988E-25</v>
      </c>
      <c r="S77">
        <f t="shared" ref="S77:S101" si="55">COUNTIF(B:B,2)</f>
        <v>7</v>
      </c>
    </row>
    <row r="78" spans="2:19" x14ac:dyDescent="0.25">
      <c r="B78">
        <f>ROUND(A78,0)</f>
        <v>0</v>
      </c>
      <c r="C78">
        <v>77</v>
      </c>
      <c r="D78" s="4">
        <v>7.6099599999999999E-26</v>
      </c>
      <c r="S78">
        <f t="shared" ref="S78:S101" si="56">COUNTIF(B:B,3)</f>
        <v>6</v>
      </c>
    </row>
    <row r="79" spans="2:19" x14ac:dyDescent="0.25">
      <c r="B79">
        <f>ROUND(A79,0)</f>
        <v>0</v>
      </c>
      <c r="C79">
        <v>78</v>
      </c>
      <c r="D79" s="4">
        <v>1.702693E-26</v>
      </c>
      <c r="S79">
        <f t="shared" ref="S79:S101" si="57">COUNTIF(B:B,1)</f>
        <v>6</v>
      </c>
    </row>
    <row r="80" spans="2:19" x14ac:dyDescent="0.25">
      <c r="B80">
        <f>ROUND(A80,0)</f>
        <v>0</v>
      </c>
      <c r="C80">
        <v>79</v>
      </c>
      <c r="D80" s="4">
        <v>3.7355549999999997E-27</v>
      </c>
      <c r="S80">
        <f t="shared" ref="S80:S101" si="58">COUNTIF(B:B,2)</f>
        <v>7</v>
      </c>
    </row>
    <row r="81" spans="2:19" x14ac:dyDescent="0.25">
      <c r="B81">
        <f>ROUND(A81,0)</f>
        <v>0</v>
      </c>
      <c r="C81">
        <v>80</v>
      </c>
      <c r="D81" s="4">
        <v>8.036033E-28</v>
      </c>
      <c r="S81">
        <f t="shared" ref="S81:S101" si="59">COUNTIF(B:B,3)</f>
        <v>6</v>
      </c>
    </row>
    <row r="82" spans="2:19" x14ac:dyDescent="0.25">
      <c r="B82">
        <f>ROUND(A82,0)</f>
        <v>0</v>
      </c>
      <c r="C82">
        <v>81</v>
      </c>
      <c r="D82" s="4">
        <v>1.69511E-28</v>
      </c>
      <c r="S82">
        <f t="shared" ref="S82:S101" si="60">COUNTIF(B:B,1)</f>
        <v>6</v>
      </c>
    </row>
    <row r="83" spans="2:19" x14ac:dyDescent="0.25">
      <c r="B83">
        <f>ROUND(A83,0)</f>
        <v>0</v>
      </c>
      <c r="C83">
        <v>82</v>
      </c>
      <c r="D83" s="4">
        <v>3.5061240000000002E-29</v>
      </c>
      <c r="S83">
        <f t="shared" ref="S83:S101" si="61">COUNTIF(B:B,2)</f>
        <v>7</v>
      </c>
    </row>
    <row r="84" spans="2:19" x14ac:dyDescent="0.25">
      <c r="B84">
        <f>ROUND(A84,0)</f>
        <v>0</v>
      </c>
      <c r="C84">
        <v>83</v>
      </c>
      <c r="D84" s="4">
        <v>7.1109549999999993E-30</v>
      </c>
      <c r="S84">
        <f t="shared" ref="S84:S101" si="62">COUNTIF(B:B,3)</f>
        <v>6</v>
      </c>
    </row>
    <row r="85" spans="2:19" x14ac:dyDescent="0.25">
      <c r="B85">
        <f>ROUND(A85,0)</f>
        <v>0</v>
      </c>
      <c r="C85">
        <v>84</v>
      </c>
      <c r="D85" s="4">
        <v>1.414164E-30</v>
      </c>
      <c r="S85">
        <f t="shared" ref="S85:S101" si="63">COUNTIF(B:B,1)</f>
        <v>6</v>
      </c>
    </row>
    <row r="86" spans="2:19" x14ac:dyDescent="0.25">
      <c r="B86">
        <f>ROUND(A86,0)</f>
        <v>0</v>
      </c>
      <c r="C86">
        <v>85</v>
      </c>
      <c r="D86" s="4">
        <v>2.7577249999999999E-31</v>
      </c>
      <c r="S86">
        <f t="shared" ref="S86:S101" si="64">COUNTIF(B:B,2)</f>
        <v>7</v>
      </c>
    </row>
    <row r="87" spans="2:19" x14ac:dyDescent="0.25">
      <c r="B87">
        <f>ROUND(A87,0)</f>
        <v>0</v>
      </c>
      <c r="C87">
        <v>86</v>
      </c>
      <c r="D87" s="4">
        <v>5.2732659999999998E-32</v>
      </c>
      <c r="S87">
        <f t="shared" ref="S87:S101" si="65">COUNTIF(B:B,3)</f>
        <v>6</v>
      </c>
    </row>
    <row r="88" spans="2:19" x14ac:dyDescent="0.25">
      <c r="B88">
        <f>ROUND(A88,0)</f>
        <v>0</v>
      </c>
      <c r="C88">
        <v>87</v>
      </c>
      <c r="D88" s="4">
        <v>9.8875160000000001E-33</v>
      </c>
      <c r="S88">
        <f t="shared" ref="S88:S101" si="66">COUNTIF(B:B,1)</f>
        <v>6</v>
      </c>
    </row>
    <row r="89" spans="2:19" x14ac:dyDescent="0.25">
      <c r="B89">
        <f>ROUND(A89,0)</f>
        <v>0</v>
      </c>
      <c r="C89">
        <v>88</v>
      </c>
      <c r="D89" s="4">
        <v>1.8179210000000001E-33</v>
      </c>
      <c r="S89">
        <f t="shared" ref="S89:S101" si="67">COUNTIF(B:B,2)</f>
        <v>7</v>
      </c>
    </row>
    <row r="90" spans="2:19" x14ac:dyDescent="0.25">
      <c r="B90">
        <f>ROUND(A90,0)</f>
        <v>0</v>
      </c>
      <c r="C90">
        <v>89</v>
      </c>
      <c r="D90" s="4">
        <v>3.2774860000000001E-34</v>
      </c>
      <c r="S90">
        <f t="shared" ref="S90:S101" si="68">COUNTIF(B:B,3)</f>
        <v>6</v>
      </c>
    </row>
    <row r="91" spans="2:19" x14ac:dyDescent="0.25">
      <c r="B91">
        <f>ROUND(A91,0)</f>
        <v>0</v>
      </c>
      <c r="C91">
        <v>90</v>
      </c>
      <c r="D91" s="4">
        <v>5.7941899999999996E-35</v>
      </c>
      <c r="S91">
        <f t="shared" ref="S91:S101" si="69">COUNTIF(B:B,1)</f>
        <v>6</v>
      </c>
    </row>
    <row r="92" spans="2:19" x14ac:dyDescent="0.25">
      <c r="B92">
        <f>ROUND(A92,0)</f>
        <v>0</v>
      </c>
      <c r="C92">
        <v>91</v>
      </c>
      <c r="D92" s="4">
        <v>1.004443E-35</v>
      </c>
      <c r="S92">
        <f t="shared" ref="S92:S101" si="70">COUNTIF(B:B,2)</f>
        <v>7</v>
      </c>
    </row>
    <row r="93" spans="2:19" x14ac:dyDescent="0.25">
      <c r="B93">
        <f>ROUND(A93,0)</f>
        <v>0</v>
      </c>
      <c r="C93">
        <v>92</v>
      </c>
      <c r="D93" s="4">
        <v>1.7074430000000001E-36</v>
      </c>
      <c r="S93">
        <f t="shared" ref="S93:S101" si="71">COUNTIF(B:B,3)</f>
        <v>6</v>
      </c>
    </row>
    <row r="94" spans="2:19" x14ac:dyDescent="0.25">
      <c r="B94">
        <f>ROUND(A94,0)</f>
        <v>0</v>
      </c>
      <c r="C94">
        <v>93</v>
      </c>
      <c r="D94" s="4">
        <v>2.8461000000000001E-37</v>
      </c>
      <c r="S94">
        <f t="shared" ref="S94:S101" si="72">COUNTIF(B:B,1)</f>
        <v>6</v>
      </c>
    </row>
    <row r="95" spans="2:19" x14ac:dyDescent="0.25">
      <c r="B95">
        <f>ROUND(A95,0)</f>
        <v>0</v>
      </c>
      <c r="C95">
        <v>94</v>
      </c>
      <c r="D95" s="4">
        <v>4.6520549999999999E-38</v>
      </c>
      <c r="S95">
        <f t="shared" ref="S95:S101" si="73">COUNTIF(B:B,2)</f>
        <v>7</v>
      </c>
    </row>
    <row r="96" spans="2:19" x14ac:dyDescent="0.25">
      <c r="B96">
        <f>ROUND(A96,0)</f>
        <v>0</v>
      </c>
      <c r="C96">
        <v>95</v>
      </c>
      <c r="D96" s="4">
        <v>7.4563190000000003E-39</v>
      </c>
      <c r="S96">
        <f t="shared" ref="S96:S101" si="74">COUNTIF(B:B,3)</f>
        <v>6</v>
      </c>
    </row>
    <row r="97" spans="2:19" x14ac:dyDescent="0.25">
      <c r="B97">
        <f>ROUND(A97,0)</f>
        <v>0</v>
      </c>
      <c r="C97">
        <v>96</v>
      </c>
      <c r="D97" s="4">
        <v>1.171909E-39</v>
      </c>
      <c r="S97">
        <f t="shared" ref="S97:S101" si="75">COUNTIF(B:B,1)</f>
        <v>6</v>
      </c>
    </row>
    <row r="98" spans="2:19" x14ac:dyDescent="0.25">
      <c r="B98">
        <f>ROUND(A98,0)</f>
        <v>0</v>
      </c>
      <c r="C98">
        <v>97</v>
      </c>
      <c r="D98" s="4">
        <v>1.806162E-40</v>
      </c>
      <c r="S98">
        <f t="shared" ref="S98:S101" si="76">COUNTIF(B:B,2)</f>
        <v>7</v>
      </c>
    </row>
    <row r="99" spans="2:19" x14ac:dyDescent="0.25">
      <c r="B99">
        <f>ROUND(A99,0)</f>
        <v>0</v>
      </c>
      <c r="C99">
        <v>98</v>
      </c>
      <c r="D99" s="4">
        <v>2.7297289999999998E-41</v>
      </c>
      <c r="S99">
        <f t="shared" ref="S99:S101" si="77">COUNTIF(B:B,3)</f>
        <v>6</v>
      </c>
    </row>
    <row r="100" spans="2:19" x14ac:dyDescent="0.25">
      <c r="B100">
        <f>ROUND(A100,0)</f>
        <v>0</v>
      </c>
      <c r="C100">
        <v>99</v>
      </c>
      <c r="D100" s="4">
        <v>4.0455490000000002E-42</v>
      </c>
      <c r="S100">
        <f t="shared" ref="S100:S101" si="78">COUNTIF(B:B,1)</f>
        <v>6</v>
      </c>
    </row>
    <row r="101" spans="2:19" x14ac:dyDescent="0.25">
      <c r="C101">
        <v>100</v>
      </c>
      <c r="D101" s="4">
        <v>5.8714410000000003E-43</v>
      </c>
      <c r="S101">
        <f t="shared" ref="S101" si="79">COUNTIF(B:B,2)</f>
        <v>7</v>
      </c>
    </row>
  </sheetData>
  <hyperlinks>
    <hyperlink ref="F3" r:id="rId1" display="https://exceljet.net/excel-functions/excel-COUNTIFS-function"/>
    <hyperlink ref="F5" r:id="rId2" display="https://exceljet.net/excel-functions/excel-COUNTIFS-function"/>
    <hyperlink ref="F7" r:id="rId3" display="https://exceljet.net/excel-functions/excel-COUNTIFS-function"/>
    <hyperlink ref="F9" r:id="rId4" display="https://exceljet.net/excel-functions/excel-COUNTIFS-function"/>
    <hyperlink ref="F11" r:id="rId5" display="https://exceljet.net/excel-functions/excel-COUNTIFS-function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Sheet2!Speed_1</vt:lpstr>
      <vt:lpstr>Sheet2!Temperature_1</vt:lpstr>
      <vt:lpstr>Sheet1!WriteLines2_1</vt:lpstr>
      <vt:lpstr>Sheet2!WriteLines2_1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labouser</dc:creator>
  <cp:lastModifiedBy>labouser</cp:lastModifiedBy>
  <dcterms:created xsi:type="dcterms:W3CDTF">2016-07-25T06:36:29Z</dcterms:created>
  <dcterms:modified xsi:type="dcterms:W3CDTF">2016-07-26T04:45:29Z</dcterms:modified>
</cp:coreProperties>
</file>