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6705"/>
  </bookViews>
  <sheets>
    <sheet name="Mack" sheetId="4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1" i="4" l="1"/>
  <c r="K35" i="4" l="1"/>
  <c r="L36" i="4" l="1"/>
  <c r="C35" i="4"/>
  <c r="D35" i="4"/>
  <c r="E35" i="4"/>
  <c r="F35" i="4"/>
  <c r="G35" i="4"/>
  <c r="H35" i="4"/>
  <c r="I35" i="4"/>
  <c r="J35" i="4"/>
  <c r="L34" i="4"/>
  <c r="L66" i="4" s="1"/>
  <c r="K34" i="4"/>
  <c r="J34" i="4"/>
  <c r="I34" i="4"/>
  <c r="H34" i="4"/>
  <c r="G34" i="4"/>
  <c r="F34" i="4"/>
  <c r="E34" i="4"/>
  <c r="D34" i="4"/>
  <c r="C34" i="4"/>
  <c r="L33" i="4"/>
  <c r="L65" i="4" s="1"/>
  <c r="K33" i="4"/>
  <c r="J33" i="4"/>
  <c r="I33" i="4"/>
  <c r="H33" i="4"/>
  <c r="G33" i="4"/>
  <c r="F33" i="4"/>
  <c r="E33" i="4"/>
  <c r="D33" i="4"/>
  <c r="C33" i="4"/>
  <c r="L32" i="4"/>
  <c r="L64" i="4" s="1"/>
  <c r="K32" i="4"/>
  <c r="J32" i="4"/>
  <c r="I32" i="4"/>
  <c r="H32" i="4"/>
  <c r="G32" i="4"/>
  <c r="F32" i="4"/>
  <c r="E32" i="4"/>
  <c r="D32" i="4"/>
  <c r="C32" i="4"/>
  <c r="L31" i="4"/>
  <c r="L63" i="4" s="1"/>
  <c r="K31" i="4"/>
  <c r="J31" i="4"/>
  <c r="I31" i="4"/>
  <c r="H31" i="4"/>
  <c r="G31" i="4"/>
  <c r="F31" i="4"/>
  <c r="E31" i="4"/>
  <c r="D31" i="4"/>
  <c r="C31" i="4"/>
  <c r="L30" i="4"/>
  <c r="L62" i="4" s="1"/>
  <c r="K30" i="4"/>
  <c r="J30" i="4"/>
  <c r="I30" i="4"/>
  <c r="H30" i="4"/>
  <c r="G30" i="4"/>
  <c r="F30" i="4"/>
  <c r="E30" i="4"/>
  <c r="D30" i="4"/>
  <c r="C30" i="4"/>
  <c r="L29" i="4"/>
  <c r="L61" i="4" s="1"/>
  <c r="K29" i="4"/>
  <c r="J29" i="4"/>
  <c r="I29" i="4"/>
  <c r="H29" i="4"/>
  <c r="G29" i="4"/>
  <c r="F29" i="4"/>
  <c r="E29" i="4"/>
  <c r="D29" i="4"/>
  <c r="C29" i="4"/>
  <c r="L28" i="4"/>
  <c r="L60" i="4" s="1"/>
  <c r="K28" i="4"/>
  <c r="J28" i="4"/>
  <c r="I28" i="4"/>
  <c r="H28" i="4"/>
  <c r="G28" i="4"/>
  <c r="F28" i="4"/>
  <c r="E28" i="4"/>
  <c r="D28" i="4"/>
  <c r="C28" i="4"/>
  <c r="L27" i="4"/>
  <c r="L59" i="4" s="1"/>
  <c r="K27" i="4"/>
  <c r="J27" i="4"/>
  <c r="I27" i="4"/>
  <c r="H27" i="4"/>
  <c r="G27" i="4"/>
  <c r="F27" i="4"/>
  <c r="E27" i="4"/>
  <c r="D27" i="4"/>
  <c r="C27" i="4"/>
  <c r="L26" i="4"/>
  <c r="L58" i="4" s="1"/>
  <c r="K26" i="4"/>
  <c r="J26" i="4"/>
  <c r="I26" i="4"/>
  <c r="H26" i="4"/>
  <c r="G26" i="4"/>
  <c r="F26" i="4"/>
  <c r="E26" i="4"/>
  <c r="D26" i="4"/>
  <c r="C26" i="4"/>
  <c r="L25" i="4"/>
  <c r="L57" i="4" s="1"/>
  <c r="K25" i="4"/>
  <c r="J25" i="4"/>
  <c r="I25" i="4"/>
  <c r="H25" i="4"/>
  <c r="G25" i="4"/>
  <c r="F25" i="4"/>
  <c r="E25" i="4"/>
  <c r="D25" i="4"/>
  <c r="C25" i="4"/>
  <c r="D50" i="4" l="1"/>
  <c r="E49" i="4"/>
  <c r="F48" i="4"/>
  <c r="G47" i="4"/>
  <c r="H46" i="4"/>
  <c r="I45" i="4"/>
  <c r="J44" i="4"/>
  <c r="K43" i="4"/>
  <c r="L42" i="4"/>
  <c r="K36" i="4"/>
  <c r="J36" i="4"/>
  <c r="I36" i="4"/>
  <c r="H36" i="4"/>
  <c r="G36" i="4"/>
  <c r="F36" i="4"/>
  <c r="E36" i="4"/>
  <c r="D36" i="4"/>
  <c r="C36" i="4"/>
  <c r="K57" i="4"/>
  <c r="K58" i="4"/>
  <c r="K59" i="4"/>
  <c r="K60" i="4"/>
  <c r="K61" i="4"/>
  <c r="K62" i="4"/>
  <c r="K63" i="4"/>
  <c r="K64" i="4"/>
  <c r="K65" i="4"/>
  <c r="J57" i="4"/>
  <c r="J58" i="4"/>
  <c r="J59" i="4"/>
  <c r="J60" i="4"/>
  <c r="J61" i="4"/>
  <c r="J62" i="4"/>
  <c r="J63" i="4"/>
  <c r="J64" i="4"/>
  <c r="J65" i="4"/>
  <c r="I57" i="4"/>
  <c r="I58" i="4"/>
  <c r="I59" i="4"/>
  <c r="I60" i="4"/>
  <c r="I61" i="4"/>
  <c r="I62" i="4"/>
  <c r="I63" i="4"/>
  <c r="I64" i="4"/>
  <c r="I65" i="4"/>
  <c r="H57" i="4"/>
  <c r="H58" i="4"/>
  <c r="H59" i="4"/>
  <c r="H60" i="4"/>
  <c r="H61" i="4"/>
  <c r="H62" i="4"/>
  <c r="H63" i="4"/>
  <c r="H64" i="4"/>
  <c r="H65" i="4"/>
  <c r="G57" i="4"/>
  <c r="G58" i="4"/>
  <c r="G59" i="4"/>
  <c r="G60" i="4"/>
  <c r="G61" i="4"/>
  <c r="G62" i="4"/>
  <c r="G63" i="4"/>
  <c r="G64" i="4"/>
  <c r="G65" i="4"/>
  <c r="F57" i="4"/>
  <c r="F58" i="4"/>
  <c r="F59" i="4"/>
  <c r="F60" i="4"/>
  <c r="F61" i="4"/>
  <c r="F62" i="4"/>
  <c r="F63" i="4"/>
  <c r="F64" i="4"/>
  <c r="F65" i="4"/>
  <c r="F66" i="4"/>
  <c r="E57" i="4"/>
  <c r="E58" i="4"/>
  <c r="E59" i="4"/>
  <c r="E60" i="4"/>
  <c r="E61" i="4"/>
  <c r="E62" i="4"/>
  <c r="E63" i="4"/>
  <c r="E64" i="4"/>
  <c r="E65" i="4"/>
  <c r="E66" i="4"/>
  <c r="D57" i="4"/>
  <c r="D58" i="4"/>
  <c r="D59" i="4"/>
  <c r="D60" i="4"/>
  <c r="D61" i="4"/>
  <c r="D62" i="4"/>
  <c r="D63" i="4"/>
  <c r="D64" i="4"/>
  <c r="D65" i="4"/>
  <c r="D66" i="4"/>
  <c r="C57" i="4"/>
  <c r="C58" i="4"/>
  <c r="C59" i="4"/>
  <c r="C60" i="4"/>
  <c r="C61" i="4"/>
  <c r="C62" i="4"/>
  <c r="C63" i="4"/>
  <c r="C64" i="4"/>
  <c r="C65" i="4"/>
  <c r="C66" i="4"/>
  <c r="K66" i="4"/>
  <c r="J66" i="4"/>
  <c r="I66" i="4"/>
  <c r="H66" i="4"/>
  <c r="G66" i="4"/>
  <c r="E50" i="4" l="1"/>
  <c r="F50" i="4" s="1"/>
  <c r="J67" i="4"/>
  <c r="C67" i="4"/>
  <c r="C86" i="4" s="1"/>
  <c r="D67" i="4"/>
  <c r="E67" i="4"/>
  <c r="E86" i="4" s="1"/>
  <c r="F67" i="4"/>
  <c r="F86" i="4" s="1"/>
  <c r="G67" i="4"/>
  <c r="G86" i="4" s="1"/>
  <c r="H67" i="4"/>
  <c r="H86" i="4" s="1"/>
  <c r="I67" i="4"/>
  <c r="I86" i="4" s="1"/>
  <c r="K44" i="4"/>
  <c r="J45" i="4"/>
  <c r="I46" i="4"/>
  <c r="L43" i="4"/>
  <c r="L44" i="4"/>
  <c r="H47" i="4"/>
  <c r="F49" i="4"/>
  <c r="G48" i="4"/>
  <c r="D86" i="4"/>
  <c r="C100" i="4" l="1"/>
  <c r="D100" i="4" s="1"/>
  <c r="E100" i="4" s="1"/>
  <c r="F100" i="4" s="1"/>
  <c r="D99" i="4"/>
  <c r="E99" i="4" s="1"/>
  <c r="F99" i="4" s="1"/>
  <c r="E98" i="4"/>
  <c r="F98" i="4" s="1"/>
  <c r="G98" i="4" s="1"/>
  <c r="F97" i="4"/>
  <c r="G97" i="4" s="1"/>
  <c r="H97" i="4" s="1"/>
  <c r="G96" i="4"/>
  <c r="H96" i="4" s="1"/>
  <c r="I96" i="4" s="1"/>
  <c r="H95" i="4"/>
  <c r="I95" i="4" s="1"/>
  <c r="I94" i="4"/>
  <c r="J46" i="4"/>
  <c r="G79" i="4"/>
  <c r="F79" i="4"/>
  <c r="F80" i="4"/>
  <c r="E81" i="4"/>
  <c r="E79" i="4"/>
  <c r="E80" i="4"/>
  <c r="D81" i="4"/>
  <c r="D79" i="4"/>
  <c r="D80" i="4"/>
  <c r="C81" i="4"/>
  <c r="C101" i="4" s="1"/>
  <c r="C79" i="4"/>
  <c r="C80" i="4"/>
  <c r="F81" i="4"/>
  <c r="J86" i="4"/>
  <c r="J94" i="4" s="1"/>
  <c r="K45" i="4"/>
  <c r="G50" i="4"/>
  <c r="G49" i="4"/>
  <c r="I47" i="4"/>
  <c r="I72" i="4"/>
  <c r="I73" i="4"/>
  <c r="I74" i="4"/>
  <c r="I75" i="4"/>
  <c r="I76" i="4"/>
  <c r="I77" i="4"/>
  <c r="H72" i="4"/>
  <c r="H73" i="4"/>
  <c r="H74" i="4"/>
  <c r="H75" i="4"/>
  <c r="H76" i="4"/>
  <c r="H77" i="4"/>
  <c r="H78" i="4"/>
  <c r="G72" i="4"/>
  <c r="G73" i="4"/>
  <c r="G74" i="4"/>
  <c r="G75" i="4"/>
  <c r="G76" i="4"/>
  <c r="G77" i="4"/>
  <c r="G78" i="4"/>
  <c r="F72" i="4"/>
  <c r="F73" i="4"/>
  <c r="F74" i="4"/>
  <c r="F75" i="4"/>
  <c r="F76" i="4"/>
  <c r="F77" i="4"/>
  <c r="F78" i="4"/>
  <c r="E72" i="4"/>
  <c r="E73" i="4"/>
  <c r="E74" i="4"/>
  <c r="E75" i="4"/>
  <c r="E76" i="4"/>
  <c r="E77" i="4"/>
  <c r="E78" i="4"/>
  <c r="D72" i="4"/>
  <c r="D73" i="4"/>
  <c r="D74" i="4"/>
  <c r="D75" i="4"/>
  <c r="D76" i="4"/>
  <c r="D77" i="4"/>
  <c r="D78" i="4"/>
  <c r="C72" i="4"/>
  <c r="C73" i="4"/>
  <c r="C74" i="4"/>
  <c r="C75" i="4"/>
  <c r="C76" i="4"/>
  <c r="C77" i="4"/>
  <c r="C78" i="4"/>
  <c r="J72" i="4"/>
  <c r="J73" i="4"/>
  <c r="J74" i="4"/>
  <c r="J75" i="4"/>
  <c r="J76" i="4"/>
  <c r="H48" i="4"/>
  <c r="D101" i="4" l="1"/>
  <c r="E101" i="4" s="1"/>
  <c r="F101" i="4" s="1"/>
  <c r="G100" i="4"/>
  <c r="G99" i="4"/>
  <c r="J95" i="4"/>
  <c r="H98" i="4"/>
  <c r="I97" i="4"/>
  <c r="J96" i="4"/>
  <c r="I78" i="4"/>
  <c r="K46" i="4"/>
  <c r="J93" i="4"/>
  <c r="J77" i="4"/>
  <c r="G80" i="4"/>
  <c r="G81" i="4"/>
  <c r="H79" i="4"/>
  <c r="K67" i="4"/>
  <c r="L72" i="4"/>
  <c r="L73" i="4"/>
  <c r="L45" i="4"/>
  <c r="J47" i="4"/>
  <c r="H49" i="4"/>
  <c r="H50" i="4"/>
  <c r="I48" i="4"/>
  <c r="G101" i="4" l="1"/>
  <c r="H100" i="4"/>
  <c r="J97" i="4"/>
  <c r="H99" i="4"/>
  <c r="I98" i="4"/>
  <c r="L46" i="4"/>
  <c r="L77" i="4" s="1"/>
  <c r="K86" i="4"/>
  <c r="K92" i="4" s="1"/>
  <c r="L92" i="4" s="1"/>
  <c r="K75" i="4"/>
  <c r="K77" i="4"/>
  <c r="K73" i="4"/>
  <c r="K76" i="4"/>
  <c r="K74" i="4"/>
  <c r="K72" i="4"/>
  <c r="H81" i="4"/>
  <c r="H80" i="4"/>
  <c r="L75" i="4"/>
  <c r="L74" i="4"/>
  <c r="L76" i="4"/>
  <c r="K47" i="4"/>
  <c r="J78" i="4"/>
  <c r="I79" i="4"/>
  <c r="I50" i="4"/>
  <c r="I49" i="4"/>
  <c r="J48" i="4"/>
  <c r="H101" i="4" l="1"/>
  <c r="I100" i="4"/>
  <c r="K97" i="4"/>
  <c r="I99" i="4"/>
  <c r="J98" i="4"/>
  <c r="K96" i="4"/>
  <c r="L96" i="4" s="1"/>
  <c r="K94" i="4"/>
  <c r="L94" i="4" s="1"/>
  <c r="M94" i="4" s="1"/>
  <c r="K95" i="4"/>
  <c r="L95" i="4" s="1"/>
  <c r="K93" i="4"/>
  <c r="L93" i="4" s="1"/>
  <c r="M93" i="4" s="1"/>
  <c r="M92" i="4"/>
  <c r="I81" i="4"/>
  <c r="J79" i="4"/>
  <c r="M91" i="4"/>
  <c r="L47" i="4"/>
  <c r="K78" i="4"/>
  <c r="J49" i="4"/>
  <c r="I80" i="4"/>
  <c r="J50" i="4"/>
  <c r="K48" i="4"/>
  <c r="I101" i="4" l="1"/>
  <c r="J100" i="4"/>
  <c r="J99" i="4"/>
  <c r="L97" i="4"/>
  <c r="K98" i="4"/>
  <c r="J81" i="4"/>
  <c r="L78" i="4"/>
  <c r="K79" i="4"/>
  <c r="K50" i="4"/>
  <c r="K100" i="4" s="1"/>
  <c r="K49" i="4"/>
  <c r="K99" i="4" s="1"/>
  <c r="J80" i="4"/>
  <c r="L48" i="4"/>
  <c r="J101" i="4" l="1"/>
  <c r="L98" i="4"/>
  <c r="K81" i="4"/>
  <c r="M95" i="4"/>
  <c r="L79" i="4"/>
  <c r="L49" i="4"/>
  <c r="L99" i="4" s="1"/>
  <c r="K80" i="4"/>
  <c r="L50" i="4"/>
  <c r="L100" i="4" s="1"/>
  <c r="K101" i="4" l="1"/>
  <c r="C104" i="4"/>
  <c r="L81" i="4"/>
  <c r="M96" i="4"/>
  <c r="L80" i="4"/>
  <c r="L101" i="4" l="1"/>
  <c r="P91" i="4" s="1" a="1"/>
  <c r="P91" i="4" s="1"/>
  <c r="M97" i="4"/>
  <c r="P100" i="4" l="1"/>
  <c r="P96" i="4"/>
  <c r="P92" i="4"/>
  <c r="P97" i="4"/>
  <c r="P93" i="4"/>
  <c r="P98" i="4"/>
  <c r="P94" i="4"/>
  <c r="P99" i="4"/>
  <c r="P95" i="4"/>
  <c r="M98" i="4"/>
  <c r="M99" i="4" l="1"/>
  <c r="P102" i="4" l="1"/>
  <c r="C105" i="4" s="1"/>
  <c r="C108" i="4" s="1"/>
  <c r="M100" i="4"/>
  <c r="C107" i="4" l="1"/>
  <c r="C109" i="4" s="1"/>
</calcChain>
</file>

<file path=xl/comments1.xml><?xml version="1.0" encoding="utf-8"?>
<comments xmlns="http://schemas.openxmlformats.org/spreadsheetml/2006/main">
  <authors>
    <author>chewcy</author>
    <author>Chew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chewcy:</t>
        </r>
        <r>
          <rPr>
            <sz val="9"/>
            <color indexed="81"/>
            <rFont val="Tahoma"/>
            <charset val="1"/>
          </rPr>
          <t xml:space="preserve">
This workbook was desgiend with parameters w_j,k = 1 and alpha = 1, which implies weighted average as selected LDFs.
It can be modified so that it could capture parameters not equal to 1.</t>
        </r>
      </text>
    </comment>
    <comment ref="K67" authorId="1" shapeId="0">
      <text>
        <r>
          <rPr>
            <b/>
            <sz val="9"/>
            <color indexed="81"/>
            <rFont val="Tahoma"/>
            <family val="2"/>
          </rPr>
          <t>CY2:</t>
        </r>
        <r>
          <rPr>
            <sz val="9"/>
            <color indexed="81"/>
            <rFont val="Tahoma"/>
            <family val="2"/>
          </rPr>
          <t xml:space="preserve">
Note that if the LDF is 1 and development is believed to finished, we can put this to be 0.
Same applies to next LDF.</t>
        </r>
      </text>
    </comment>
  </commentList>
</comments>
</file>

<file path=xl/sharedStrings.xml><?xml version="1.0" encoding="utf-8"?>
<sst xmlns="http://schemas.openxmlformats.org/spreadsheetml/2006/main" count="37" uniqueCount="20">
  <si>
    <t>Year</t>
  </si>
  <si>
    <t>Development Year</t>
  </si>
  <si>
    <t>Accident</t>
  </si>
  <si>
    <t>Cumulative Paid Triangle</t>
  </si>
  <si>
    <t>CDF</t>
  </si>
  <si>
    <t>Selected LDF</t>
  </si>
  <si>
    <t>Age-to-Age Factors</t>
  </si>
  <si>
    <t>Data from - Distribution-free calculation of he standard error of chain ladder reserve estimates by Thomas Mack</t>
  </si>
  <si>
    <t>Std Dev</t>
  </si>
  <si>
    <t>mu</t>
  </si>
  <si>
    <t>sigma</t>
  </si>
  <si>
    <t>Mack Method</t>
  </si>
  <si>
    <t>Total</t>
  </si>
  <si>
    <t>Error Term</t>
  </si>
  <si>
    <t>Overall</t>
  </si>
  <si>
    <t>Mean</t>
  </si>
  <si>
    <t>75th %tile</t>
  </si>
  <si>
    <t>Variance</t>
  </si>
  <si>
    <t>Using Weighted Average as Selected LDF</t>
  </si>
  <si>
    <t>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</si>
</sst>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000_);_(* \(#,##0.0000\);_(* &quot;-&quot;??_);_(@_)"/>
    <numFmt numFmtId="167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34998626667073579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Font="1"/>
    <xf numFmtId="165" fontId="2" fillId="0" borderId="1" xfId="1" applyNumberFormat="1" applyFont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165" fontId="2" fillId="0" borderId="3" xfId="1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5" fontId="2" fillId="0" borderId="5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165" fontId="2" fillId="0" borderId="6" xfId="1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165" fontId="2" fillId="0" borderId="8" xfId="1" applyNumberFormat="1" applyFont="1" applyBorder="1" applyAlignment="1">
      <alignment horizontal="center"/>
    </xf>
    <xf numFmtId="165" fontId="2" fillId="0" borderId="9" xfId="1" applyNumberFormat="1" applyFont="1" applyBorder="1" applyAlignment="1">
      <alignment horizontal="center"/>
    </xf>
    <xf numFmtId="165" fontId="2" fillId="0" borderId="10" xfId="1" applyNumberFormat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8" xfId="0" applyFont="1" applyBorder="1" applyAlignment="1">
      <alignment horizontal="centerContinuous"/>
    </xf>
    <xf numFmtId="0" fontId="0" fillId="0" borderId="9" xfId="0" applyFont="1" applyBorder="1" applyAlignment="1">
      <alignment horizontal="centerContinuous"/>
    </xf>
    <xf numFmtId="0" fontId="0" fillId="0" borderId="10" xfId="0" applyFont="1" applyBorder="1" applyAlignment="1">
      <alignment horizontal="centerContinuous"/>
    </xf>
    <xf numFmtId="0" fontId="3" fillId="0" borderId="0" xfId="0" applyFont="1"/>
    <xf numFmtId="0" fontId="4" fillId="0" borderId="0" xfId="0" applyFont="1"/>
    <xf numFmtId="166" fontId="2" fillId="0" borderId="10" xfId="1" applyNumberFormat="1" applyFont="1" applyBorder="1" applyAlignment="1">
      <alignment horizontal="center"/>
    </xf>
    <xf numFmtId="166" fontId="2" fillId="0" borderId="9" xfId="1" applyNumberFormat="1" applyFont="1" applyBorder="1" applyAlignment="1">
      <alignment horizontal="center"/>
    </xf>
    <xf numFmtId="166" fontId="2" fillId="0" borderId="8" xfId="1" applyNumberFormat="1" applyFont="1" applyBorder="1" applyAlignment="1">
      <alignment horizontal="center"/>
    </xf>
    <xf numFmtId="166" fontId="2" fillId="0" borderId="6" xfId="1" applyNumberFormat="1" applyFont="1" applyBorder="1" applyAlignment="1">
      <alignment horizontal="center"/>
    </xf>
    <xf numFmtId="166" fontId="2" fillId="0" borderId="0" xfId="1" applyNumberFormat="1" applyFont="1" applyBorder="1" applyAlignment="1">
      <alignment horizontal="center"/>
    </xf>
    <xf numFmtId="166" fontId="2" fillId="0" borderId="5" xfId="1" applyNumberFormat="1" applyFont="1" applyBorder="1" applyAlignment="1">
      <alignment horizontal="center"/>
    </xf>
    <xf numFmtId="166" fontId="2" fillId="0" borderId="3" xfId="1" applyNumberFormat="1" applyFont="1" applyBorder="1" applyAlignment="1">
      <alignment horizontal="center"/>
    </xf>
    <xf numFmtId="166" fontId="2" fillId="0" borderId="2" xfId="1" applyNumberFormat="1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5" fontId="0" fillId="0" borderId="0" xfId="1" applyNumberFormat="1" applyFont="1" applyFill="1" applyBorder="1"/>
    <xf numFmtId="165" fontId="0" fillId="0" borderId="0" xfId="1" applyNumberFormat="1" applyFont="1"/>
    <xf numFmtId="0" fontId="0" fillId="0" borderId="15" xfId="0" applyFont="1" applyBorder="1" applyAlignment="1">
      <alignment horizontal="center"/>
    </xf>
    <xf numFmtId="166" fontId="0" fillId="2" borderId="14" xfId="0" applyNumberFormat="1" applyFont="1" applyFill="1" applyBorder="1"/>
    <xf numFmtId="166" fontId="0" fillId="2" borderId="13" xfId="0" applyNumberFormat="1" applyFont="1" applyFill="1" applyBorder="1"/>
    <xf numFmtId="0" fontId="0" fillId="0" borderId="0" xfId="0" applyFont="1" applyAlignment="1">
      <alignment horizontal="right"/>
    </xf>
    <xf numFmtId="165" fontId="2" fillId="2" borderId="10" xfId="1" applyNumberFormat="1" applyFont="1" applyFill="1" applyBorder="1" applyAlignment="1">
      <alignment horizontal="center"/>
    </xf>
    <xf numFmtId="165" fontId="2" fillId="2" borderId="9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5" fontId="2" fillId="2" borderId="6" xfId="1" applyNumberFormat="1" applyFont="1" applyFill="1" applyBorder="1" applyAlignment="1">
      <alignment horizontal="center"/>
    </xf>
    <xf numFmtId="165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0" fontId="2" fillId="2" borderId="2" xfId="1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  <xf numFmtId="165" fontId="0" fillId="2" borderId="14" xfId="1" applyNumberFormat="1" applyFont="1" applyFill="1" applyBorder="1"/>
    <xf numFmtId="165" fontId="0" fillId="2" borderId="13" xfId="1" applyNumberFormat="1" applyFont="1" applyFill="1" applyBorder="1"/>
    <xf numFmtId="165" fontId="0" fillId="0" borderId="12" xfId="1" applyNumberFormat="1" applyFont="1" applyFill="1" applyBorder="1"/>
    <xf numFmtId="165" fontId="0" fillId="3" borderId="13" xfId="1" applyNumberFormat="1" applyFont="1" applyFill="1" applyBorder="1"/>
    <xf numFmtId="0" fontId="0" fillId="0" borderId="1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6" fontId="0" fillId="0" borderId="12" xfId="1" applyNumberFormat="1" applyFont="1" applyFill="1" applyBorder="1"/>
    <xf numFmtId="166" fontId="0" fillId="0" borderId="14" xfId="0" applyNumberFormat="1" applyFont="1" applyFill="1" applyBorder="1"/>
    <xf numFmtId="166" fontId="0" fillId="0" borderId="13" xfId="0" applyNumberFormat="1" applyFont="1" applyFill="1" applyBorder="1"/>
    <xf numFmtId="0" fontId="5" fillId="0" borderId="0" xfId="0" applyFont="1" applyAlignment="1">
      <alignment horizontal="right" indent="1"/>
    </xf>
    <xf numFmtId="166" fontId="2" fillId="2" borderId="6" xfId="1" applyNumberFormat="1" applyFont="1" applyFill="1" applyBorder="1" applyAlignment="1">
      <alignment horizontal="center"/>
    </xf>
    <xf numFmtId="166" fontId="2" fillId="2" borderId="0" xfId="1" applyNumberFormat="1" applyFont="1" applyFill="1" applyBorder="1" applyAlignment="1">
      <alignment horizontal="center"/>
    </xf>
    <xf numFmtId="166" fontId="2" fillId="2" borderId="5" xfId="1" applyNumberFormat="1" applyFont="1" applyFill="1" applyBorder="1" applyAlignment="1">
      <alignment horizontal="center"/>
    </xf>
    <xf numFmtId="166" fontId="2" fillId="2" borderId="3" xfId="1" applyNumberFormat="1" applyFont="1" applyFill="1" applyBorder="1" applyAlignment="1">
      <alignment horizontal="center"/>
    </xf>
    <xf numFmtId="166" fontId="2" fillId="2" borderId="2" xfId="1" applyNumberFormat="1" applyFont="1" applyFill="1" applyBorder="1" applyAlignment="1">
      <alignment horizontal="center"/>
    </xf>
    <xf numFmtId="166" fontId="2" fillId="2" borderId="1" xfId="1" applyNumberFormat="1" applyFont="1" applyFill="1" applyBorder="1" applyAlignment="1">
      <alignment horizontal="center"/>
    </xf>
    <xf numFmtId="165" fontId="2" fillId="5" borderId="5" xfId="1" applyNumberFormat="1" applyFont="1" applyFill="1" applyBorder="1" applyAlignment="1">
      <alignment horizontal="center"/>
    </xf>
    <xf numFmtId="165" fontId="2" fillId="5" borderId="0" xfId="1" applyNumberFormat="1" applyFont="1" applyFill="1" applyBorder="1" applyAlignment="1">
      <alignment horizontal="center"/>
    </xf>
    <xf numFmtId="165" fontId="2" fillId="5" borderId="2" xfId="1" applyNumberFormat="1" applyFont="1" applyFill="1" applyBorder="1" applyAlignment="1">
      <alignment horizontal="center"/>
    </xf>
    <xf numFmtId="165" fontId="2" fillId="5" borderId="1" xfId="1" applyNumberFormat="1" applyFont="1" applyFill="1" applyBorder="1" applyAlignment="1">
      <alignment horizontal="center"/>
    </xf>
    <xf numFmtId="165" fontId="0" fillId="4" borderId="12" xfId="1" applyNumberFormat="1" applyFont="1" applyFill="1" applyBorder="1"/>
    <xf numFmtId="165" fontId="2" fillId="0" borderId="0" xfId="1" applyNumberFormat="1" applyFont="1" applyFill="1" applyBorder="1" applyAlignment="1">
      <alignment horizontal="center"/>
    </xf>
    <xf numFmtId="165" fontId="2" fillId="0" borderId="6" xfId="1" applyNumberFormat="1" applyFont="1" applyFill="1" applyBorder="1" applyAlignment="1">
      <alignment horizontal="center"/>
    </xf>
    <xf numFmtId="165" fontId="2" fillId="0" borderId="10" xfId="1" applyNumberFormat="1" applyFont="1" applyFill="1" applyBorder="1" applyAlignment="1">
      <alignment horizontal="center"/>
    </xf>
    <xf numFmtId="165" fontId="2" fillId="0" borderId="9" xfId="1" applyNumberFormat="1" applyFont="1" applyFill="1" applyBorder="1" applyAlignment="1">
      <alignment horizontal="center"/>
    </xf>
    <xf numFmtId="165" fontId="0" fillId="0" borderId="11" xfId="1" applyNumberFormat="1" applyFont="1" applyBorder="1"/>
    <xf numFmtId="165" fontId="0" fillId="0" borderId="7" xfId="1" applyNumberFormat="1" applyFont="1" applyBorder="1"/>
    <xf numFmtId="165" fontId="0" fillId="0" borderId="4" xfId="1" applyNumberFormat="1" applyFont="1" applyBorder="1"/>
    <xf numFmtId="166" fontId="2" fillId="2" borderId="14" xfId="1" applyNumberFormat="1" applyFont="1" applyFill="1" applyBorder="1" applyAlignment="1">
      <alignment horizontal="center"/>
    </xf>
    <xf numFmtId="166" fontId="2" fillId="2" borderId="13" xfId="1" applyNumberFormat="1" applyFont="1" applyFill="1" applyBorder="1" applyAlignment="1">
      <alignment horizontal="center"/>
    </xf>
    <xf numFmtId="166" fontId="2" fillId="0" borderId="12" xfId="1" applyNumberFormat="1" applyFont="1" applyFill="1" applyBorder="1" applyAlignment="1">
      <alignment horizontal="center"/>
    </xf>
    <xf numFmtId="0" fontId="0" fillId="0" borderId="14" xfId="0" applyFont="1" applyBorder="1" applyAlignment="1">
      <alignment horizontal="right"/>
    </xf>
    <xf numFmtId="0" fontId="0" fillId="0" borderId="10" xfId="0" applyFont="1" applyBorder="1"/>
    <xf numFmtId="165" fontId="0" fillId="0" borderId="8" xfId="0" applyNumberFormat="1" applyFont="1" applyBorder="1"/>
    <xf numFmtId="0" fontId="0" fillId="0" borderId="3" xfId="0" applyFont="1" applyBorder="1"/>
    <xf numFmtId="165" fontId="0" fillId="0" borderId="1" xfId="0" applyNumberFormat="1" applyFont="1" applyBorder="1"/>
    <xf numFmtId="0" fontId="0" fillId="0" borderId="14" xfId="0" applyFont="1" applyBorder="1"/>
    <xf numFmtId="164" fontId="0" fillId="0" borderId="0" xfId="0" applyNumberFormat="1" applyFont="1"/>
    <xf numFmtId="166" fontId="0" fillId="2" borderId="8" xfId="1" applyNumberFormat="1" applyFont="1" applyFill="1" applyBorder="1"/>
    <xf numFmtId="166" fontId="0" fillId="2" borderId="1" xfId="1" applyNumberFormat="1" applyFont="1" applyFill="1" applyBorder="1"/>
    <xf numFmtId="165" fontId="0" fillId="0" borderId="12" xfId="1" applyNumberFormat="1" applyFont="1" applyBorder="1"/>
    <xf numFmtId="165" fontId="8" fillId="0" borderId="0" xfId="1" applyNumberFormat="1" applyFont="1" applyBorder="1"/>
    <xf numFmtId="165" fontId="2" fillId="6" borderId="0" xfId="1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5" fontId="2" fillId="6" borderId="3" xfId="1" applyNumberFormat="1" applyFont="1" applyFill="1" applyBorder="1" applyAlignment="1">
      <alignment horizontal="center"/>
    </xf>
    <xf numFmtId="165" fontId="2" fillId="6" borderId="2" xfId="1" applyNumberFormat="1" applyFont="1" applyFill="1" applyBorder="1" applyAlignment="1">
      <alignment horizontal="center"/>
    </xf>
    <xf numFmtId="165" fontId="2" fillId="6" borderId="1" xfId="1" applyNumberFormat="1" applyFont="1" applyFill="1" applyBorder="1" applyAlignment="1">
      <alignment horizontal="center"/>
    </xf>
    <xf numFmtId="165" fontId="2" fillId="6" borderId="8" xfId="1" applyNumberFormat="1" applyFont="1" applyFill="1" applyBorder="1" applyAlignment="1">
      <alignment horizontal="center"/>
    </xf>
    <xf numFmtId="165" fontId="8" fillId="0" borderId="0" xfId="1" applyNumberFormat="1" applyFont="1"/>
    <xf numFmtId="165" fontId="0" fillId="6" borderId="11" xfId="1" applyNumberFormat="1" applyFont="1" applyFill="1" applyBorder="1"/>
    <xf numFmtId="165" fontId="0" fillId="6" borderId="7" xfId="1" applyNumberFormat="1" applyFont="1" applyFill="1" applyBorder="1"/>
    <xf numFmtId="165" fontId="0" fillId="6" borderId="4" xfId="1" applyNumberFormat="1" applyFont="1" applyFill="1" applyBorder="1"/>
    <xf numFmtId="167" fontId="0" fillId="6" borderId="7" xfId="1" applyNumberFormat="1" applyFont="1" applyFill="1" applyBorder="1"/>
    <xf numFmtId="0" fontId="0" fillId="0" borderId="1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8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361950</xdr:colOff>
      <xdr:row>66</xdr:row>
      <xdr:rowOff>0</xdr:rowOff>
    </xdr:from>
    <xdr:ext cx="189667" cy="1857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1257300" y="9067800"/>
              <a:ext cx="189667" cy="185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MY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acc>
                          <m:accPr>
                            <m:chr m:val="̂"/>
                            <m:ctrlPr>
                              <a:rPr lang="en-MY" sz="1100" b="1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MY" sz="1100" b="1" i="1">
                                <a:latin typeface="Cambria Math" panose="02040503050406030204" pitchFamily="18" charset="0"/>
                              </a:rPr>
                              <m:t>𝝈</m:t>
                            </m:r>
                          </m:e>
                        </m:acc>
                      </m:e>
                      <m:sub>
                        <m:r>
                          <a:rPr lang="en-MY" sz="1100" b="1" i="1">
                            <a:latin typeface="Cambria Math" panose="02040503050406030204" pitchFamily="18" charset="0"/>
                          </a:rPr>
                          <m:t>𝒌</m:t>
                        </m:r>
                      </m:sub>
                      <m:sup>
                        <m:r>
                          <a:rPr lang="en-MY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n-MY" sz="1100" b="1"/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1257300" y="9067800"/>
              <a:ext cx="189667" cy="185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MY" sz="1100" b="1" i="0">
                  <a:latin typeface="Cambria Math" panose="02040503050406030204" pitchFamily="18" charset="0"/>
                </a:rPr>
                <a:t>𝝈 ̂_𝒌^𝟐</a:t>
              </a:r>
              <a:endParaRPr lang="en-MY" sz="1100" b="1"/>
            </a:p>
          </xdr:txBody>
        </xdr:sp>
      </mc:Fallback>
    </mc:AlternateContent>
    <xdr:clientData/>
  </xdr:oneCellAnchor>
  <xdr:oneCellAnchor>
    <xdr:from>
      <xdr:col>6</xdr:col>
      <xdr:colOff>163284</xdr:colOff>
      <xdr:row>69</xdr:row>
      <xdr:rowOff>54428</xdr:rowOff>
    </xdr:from>
    <xdr:ext cx="847725" cy="381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/>
            <xdr:cNvSpPr txBox="1"/>
          </xdr:nvSpPr>
          <xdr:spPr>
            <a:xfrm>
              <a:off x="6000748" y="15430499"/>
              <a:ext cx="847725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MY" sz="14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acc>
                          <m:accPr>
                            <m:chr m:val="̂"/>
                            <m:ctrlPr>
                              <a:rPr lang="en-MY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MY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𝝈</m:t>
                            </m:r>
                          </m:e>
                        </m:acc>
                      </m:e>
                      <m:sub>
                        <m:r>
                          <a:rPr lang="en-MY" sz="14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𝒌</m:t>
                        </m:r>
                      </m:sub>
                      <m:sup>
                        <m:r>
                          <a:rPr lang="en-MY" sz="14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p>
                    </m:sSubSup>
                    <m:r>
                      <a:rPr lang="en-MY" sz="14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/</m:t>
                    </m:r>
                    <m:sSub>
                      <m:sSubPr>
                        <m:ctrlPr>
                          <a:rPr lang="en-MY" sz="14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MY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MY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𝑪</m:t>
                            </m:r>
                          </m:e>
                        </m:acc>
                      </m:e>
                      <m:sub>
                        <m:r>
                          <a:rPr lang="en-MY" sz="14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𝒊𝒌</m:t>
                        </m:r>
                      </m:sub>
                    </m:sSub>
                  </m:oMath>
                </m:oMathPara>
              </a14:m>
              <a:endParaRPr lang="en-MY" sz="1100" b="1"/>
            </a:p>
          </xdr:txBody>
        </xdr:sp>
      </mc:Choice>
      <mc:Fallback xmlns="">
        <xdr:sp macro="" textlink="">
          <xdr:nvSpPr>
            <xdr:cNvPr id="31" name="TextBox 30"/>
            <xdr:cNvSpPr txBox="1"/>
          </xdr:nvSpPr>
          <xdr:spPr>
            <a:xfrm>
              <a:off x="6000748" y="15430499"/>
              <a:ext cx="847725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MY" sz="1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𝝈 ̂_𝒌^𝟐/𝑪 ̂_𝒊𝒌</a:t>
              </a:r>
              <a:endParaRPr lang="en-MY" sz="1100" b="1"/>
            </a:p>
          </xdr:txBody>
        </xdr:sp>
      </mc:Fallback>
    </mc:AlternateContent>
    <xdr:clientData/>
  </xdr:oneCellAnchor>
  <xdr:oneCellAnchor>
    <xdr:from>
      <xdr:col>5</xdr:col>
      <xdr:colOff>129667</xdr:colOff>
      <xdr:row>83</xdr:row>
      <xdr:rowOff>11207</xdr:rowOff>
    </xdr:from>
    <xdr:ext cx="3882040" cy="369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/>
            <xdr:cNvSpPr txBox="1"/>
          </xdr:nvSpPr>
          <xdr:spPr>
            <a:xfrm>
              <a:off x="4880961" y="15296031"/>
              <a:ext cx="3882040" cy="36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en-MY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n-MY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acc>
                              <m:accPr>
                                <m:chr m:val="̂"/>
                                <m:ctrlPr>
                                  <a:rPr lang="en-MY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MY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𝝈</m:t>
                                </m:r>
                              </m:e>
                            </m:acc>
                          </m:e>
                          <m:sub>
                            <m:r>
                              <a:rPr lang="en-MY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  <m:sup>
                            <m:r>
                              <a:rPr lang="en-MY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bSup>
                      </m:num>
                      <m:den>
                        <m:sSub>
                          <m:sSubPr>
                            <m:ctrlPr>
                              <a:rPr lang="en-MY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MY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acc>
                              <m:accPr>
                                <m:chr m:val="̂"/>
                                <m:ctrlPr>
                                  <a:rPr lang="en-MY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MY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𝑪</m:t>
                                </m:r>
                              </m:e>
                            </m:acc>
                          </m:e>
                          <m:sub>
                            <m:r>
                              <a:rPr lang="en-MY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𝒋𝒌</m:t>
                            </m:r>
                          </m:sub>
                        </m:sSub>
                      </m:den>
                    </m:f>
                    <m:r>
                      <a:rPr lang="en-MY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r>
                      <a:rPr lang="en-MY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𝒇𝒐𝒓</m:t>
                    </m:r>
                    <m:r>
                      <a:rPr lang="en-MY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MY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𝒋</m:t>
                    </m:r>
                    <m:r>
                      <a:rPr lang="en-MY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MY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𝟏</m:t>
                    </m:r>
                    <m:r>
                      <a:rPr lang="en-MY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MY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𝒕𝒐</m:t>
                    </m:r>
                    <m:r>
                      <a:rPr lang="en-MY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MY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𝒏</m:t>
                    </m:r>
                    <m:r>
                      <a:rPr lang="en-MY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en-MY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𝒌</m:t>
                    </m:r>
                  </m:oMath>
                </m:oMathPara>
              </a14:m>
              <a:endParaRPr lang="en-MY" sz="1100" b="1"/>
            </a:p>
          </xdr:txBody>
        </xdr:sp>
      </mc:Choice>
      <mc:Fallback xmlns="">
        <xdr:sp macro="" textlink="">
          <xdr:nvSpPr>
            <xdr:cNvPr id="33" name="TextBox 32"/>
            <xdr:cNvSpPr txBox="1"/>
          </xdr:nvSpPr>
          <xdr:spPr>
            <a:xfrm>
              <a:off x="4880961" y="15296031"/>
              <a:ext cx="3882040" cy="36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MY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MY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𝝈 ̂_𝒌^𝟐</a:t>
              </a:r>
              <a:r>
                <a:rPr lang="en-MY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)⁄</a:t>
              </a:r>
              <a:r>
                <a:rPr lang="en-MY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〖∑𝑪 ̂〗_</a:t>
              </a:r>
              <a:r>
                <a:rPr lang="en-MY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𝒋</a:t>
              </a:r>
              <a:r>
                <a:rPr lang="en-MY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𝒌</a:t>
              </a:r>
              <a:r>
                <a:rPr lang="en-MY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, 𝒇𝒐𝒓 𝒋=𝟏 𝒕𝒐 𝒏−𝒌</a:t>
              </a:r>
              <a:endParaRPr lang="en-MY" sz="1100" b="1"/>
            </a:p>
          </xdr:txBody>
        </xdr:sp>
      </mc:Fallback>
    </mc:AlternateContent>
    <xdr:clientData/>
  </xdr:oneCellAnchor>
  <xdr:oneCellAnchor>
    <xdr:from>
      <xdr:col>1</xdr:col>
      <xdr:colOff>103094</xdr:colOff>
      <xdr:row>84</xdr:row>
      <xdr:rowOff>198343</xdr:rowOff>
    </xdr:from>
    <xdr:ext cx="512641" cy="1853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/>
            <xdr:cNvSpPr txBox="1"/>
          </xdr:nvSpPr>
          <xdr:spPr>
            <a:xfrm>
              <a:off x="999565" y="15673667"/>
              <a:ext cx="512641" cy="1853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MY" sz="1100" b="0" i="1">
                        <a:latin typeface="Cambria Math" panose="02040503050406030204" pitchFamily="18" charset="0"/>
                      </a:rPr>
                      <m:t>𝑉𝑎𝑟</m:t>
                    </m:r>
                    <m:r>
                      <a:rPr lang="en-MY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MY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MY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MY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</m:acc>
                      </m:e>
                      <m:sub>
                        <m:r>
                          <a:rPr lang="en-MY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MY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MY" sz="1100"/>
            </a:p>
          </xdr:txBody>
        </xdr:sp>
      </mc:Choice>
      <mc:Fallback xmlns="">
        <xdr:sp macro="" textlink="">
          <xdr:nvSpPr>
            <xdr:cNvPr id="34" name="TextBox 33"/>
            <xdr:cNvSpPr txBox="1"/>
          </xdr:nvSpPr>
          <xdr:spPr>
            <a:xfrm>
              <a:off x="999565" y="15673667"/>
              <a:ext cx="512641" cy="1853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MY" sz="1100" b="0" i="0">
                  <a:latin typeface="Cambria Math" panose="02040503050406030204" pitchFamily="18" charset="0"/>
                </a:rPr>
                <a:t>𝑉𝑎𝑟(𝑓 ̂_𝑘)</a:t>
              </a:r>
              <a:endParaRPr lang="en-MY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109"/>
  <sheetViews>
    <sheetView showGridLines="0" tabSelected="1" zoomScale="85" zoomScaleNormal="85" workbookViewId="0"/>
  </sheetViews>
  <sheetFormatPr defaultRowHeight="15" x14ac:dyDescent="0.25"/>
  <cols>
    <col min="1" max="1" width="13.5703125" style="1" customWidth="1"/>
    <col min="2" max="2" width="10.5703125" style="1" customWidth="1"/>
    <col min="3" max="13" width="18.5703125" style="1" customWidth="1"/>
    <col min="14" max="14" width="10.85546875" style="1" customWidth="1"/>
    <col min="15" max="15" width="5.85546875" style="1" bestFit="1" customWidth="1"/>
    <col min="16" max="17" width="20.5703125" style="1" bestFit="1" customWidth="1"/>
    <col min="18" max="18" width="21.42578125" style="1" bestFit="1" customWidth="1"/>
    <col min="19" max="19" width="14.28515625" style="1" bestFit="1" customWidth="1"/>
    <col min="20" max="20" width="20.7109375" style="1" bestFit="1" customWidth="1"/>
    <col min="21" max="23" width="14.28515625" style="1" bestFit="1" customWidth="1"/>
    <col min="24" max="24" width="13.28515625" style="1" bestFit="1" customWidth="1"/>
    <col min="25" max="16384" width="9.140625" style="1"/>
  </cols>
  <sheetData>
    <row r="1" spans="2:12" x14ac:dyDescent="0.25">
      <c r="B1" s="20" t="s">
        <v>11</v>
      </c>
    </row>
    <row r="2" spans="2:12" x14ac:dyDescent="0.25">
      <c r="B2" s="20" t="s">
        <v>18</v>
      </c>
      <c r="E2" s="21"/>
    </row>
    <row r="3" spans="2:12" x14ac:dyDescent="0.25">
      <c r="B3" s="21" t="s">
        <v>7</v>
      </c>
      <c r="E3" s="21"/>
    </row>
    <row r="5" spans="2:12" x14ac:dyDescent="0.25">
      <c r="B5" s="20" t="s">
        <v>3</v>
      </c>
    </row>
    <row r="6" spans="2:12" ht="5.25" customHeight="1" thickBot="1" x14ac:dyDescent="0.3"/>
    <row r="7" spans="2:12" ht="15.75" thickBot="1" x14ac:dyDescent="0.3">
      <c r="B7" s="13" t="s">
        <v>2</v>
      </c>
      <c r="C7" s="19" t="s">
        <v>1</v>
      </c>
      <c r="D7" s="18"/>
      <c r="E7" s="18"/>
      <c r="F7" s="18"/>
      <c r="G7" s="18"/>
      <c r="H7" s="18"/>
      <c r="I7" s="18"/>
      <c r="J7" s="18"/>
      <c r="K7" s="18"/>
      <c r="L7" s="17"/>
    </row>
    <row r="8" spans="2:12" ht="15.75" thickBot="1" x14ac:dyDescent="0.3">
      <c r="B8" s="5" t="s">
        <v>0</v>
      </c>
      <c r="C8" s="16">
        <v>1</v>
      </c>
      <c r="D8" s="15">
        <v>2</v>
      </c>
      <c r="E8" s="15">
        <v>3</v>
      </c>
      <c r="F8" s="15">
        <v>4</v>
      </c>
      <c r="G8" s="15">
        <v>5</v>
      </c>
      <c r="H8" s="15">
        <v>6</v>
      </c>
      <c r="I8" s="15">
        <v>7</v>
      </c>
      <c r="J8" s="15">
        <v>8</v>
      </c>
      <c r="K8" s="15">
        <v>9</v>
      </c>
      <c r="L8" s="14">
        <v>10</v>
      </c>
    </row>
    <row r="9" spans="2:12" x14ac:dyDescent="0.25">
      <c r="B9" s="13">
        <v>1</v>
      </c>
      <c r="C9" s="12">
        <v>357848</v>
      </c>
      <c r="D9" s="11">
        <v>1124788</v>
      </c>
      <c r="E9" s="11">
        <v>1735330</v>
      </c>
      <c r="F9" s="11">
        <v>2218270</v>
      </c>
      <c r="G9" s="11">
        <v>2745596</v>
      </c>
      <c r="H9" s="11">
        <v>3319994</v>
      </c>
      <c r="I9" s="11">
        <v>3466336</v>
      </c>
      <c r="J9" s="11">
        <v>3606286</v>
      </c>
      <c r="K9" s="11">
        <v>3833515</v>
      </c>
      <c r="L9" s="10">
        <v>3901463</v>
      </c>
    </row>
    <row r="10" spans="2:12" x14ac:dyDescent="0.25">
      <c r="B10" s="9">
        <v>2</v>
      </c>
      <c r="C10" s="8">
        <v>352118</v>
      </c>
      <c r="D10" s="7">
        <v>1236139</v>
      </c>
      <c r="E10" s="7">
        <v>2170033</v>
      </c>
      <c r="F10" s="7">
        <v>3353322</v>
      </c>
      <c r="G10" s="7">
        <v>3799067</v>
      </c>
      <c r="H10" s="7">
        <v>4120063</v>
      </c>
      <c r="I10" s="7">
        <v>4647867</v>
      </c>
      <c r="J10" s="7">
        <v>4914039</v>
      </c>
      <c r="K10" s="7">
        <v>5339085</v>
      </c>
      <c r="L10" s="6"/>
    </row>
    <row r="11" spans="2:12" x14ac:dyDescent="0.25">
      <c r="B11" s="9">
        <v>3</v>
      </c>
      <c r="C11" s="8">
        <v>290507</v>
      </c>
      <c r="D11" s="7">
        <v>1292306</v>
      </c>
      <c r="E11" s="7">
        <v>2218525</v>
      </c>
      <c r="F11" s="7">
        <v>3235179</v>
      </c>
      <c r="G11" s="7">
        <v>3985995</v>
      </c>
      <c r="H11" s="7">
        <v>4132918</v>
      </c>
      <c r="I11" s="7">
        <v>4628910</v>
      </c>
      <c r="J11" s="7">
        <v>4909315</v>
      </c>
      <c r="K11" s="7"/>
      <c r="L11" s="6"/>
    </row>
    <row r="12" spans="2:12" x14ac:dyDescent="0.25">
      <c r="B12" s="9">
        <v>4</v>
      </c>
      <c r="C12" s="8">
        <v>310608</v>
      </c>
      <c r="D12" s="7">
        <v>1418858</v>
      </c>
      <c r="E12" s="7">
        <v>2195047</v>
      </c>
      <c r="F12" s="7">
        <v>3757447</v>
      </c>
      <c r="G12" s="7">
        <v>4029929</v>
      </c>
      <c r="H12" s="7">
        <v>4381982</v>
      </c>
      <c r="I12" s="7">
        <v>4588268</v>
      </c>
      <c r="J12" s="7"/>
      <c r="K12" s="7"/>
      <c r="L12" s="6"/>
    </row>
    <row r="13" spans="2:12" x14ac:dyDescent="0.25">
      <c r="B13" s="9">
        <v>5</v>
      </c>
      <c r="C13" s="8">
        <v>443160</v>
      </c>
      <c r="D13" s="7">
        <v>1136350</v>
      </c>
      <c r="E13" s="7">
        <v>2128333</v>
      </c>
      <c r="F13" s="7">
        <v>2897821</v>
      </c>
      <c r="G13" s="7">
        <v>3402672</v>
      </c>
      <c r="H13" s="7">
        <v>3873311</v>
      </c>
      <c r="I13" s="7"/>
      <c r="J13" s="7"/>
      <c r="K13" s="7"/>
      <c r="L13" s="6"/>
    </row>
    <row r="14" spans="2:12" x14ac:dyDescent="0.25">
      <c r="B14" s="9">
        <v>6</v>
      </c>
      <c r="C14" s="8">
        <v>396132</v>
      </c>
      <c r="D14" s="7">
        <v>1333217</v>
      </c>
      <c r="E14" s="7">
        <v>2180715</v>
      </c>
      <c r="F14" s="7">
        <v>2985752</v>
      </c>
      <c r="G14" s="7">
        <v>3691712</v>
      </c>
      <c r="H14" s="7"/>
      <c r="I14" s="7"/>
      <c r="J14" s="7"/>
      <c r="K14" s="7"/>
      <c r="L14" s="6"/>
    </row>
    <row r="15" spans="2:12" x14ac:dyDescent="0.25">
      <c r="B15" s="9">
        <v>7</v>
      </c>
      <c r="C15" s="8">
        <v>440832</v>
      </c>
      <c r="D15" s="7">
        <v>1288463</v>
      </c>
      <c r="E15" s="7">
        <v>2419861</v>
      </c>
      <c r="F15" s="7">
        <v>3483130</v>
      </c>
      <c r="G15" s="7"/>
      <c r="H15" s="7"/>
      <c r="I15" s="7"/>
      <c r="J15" s="7"/>
      <c r="K15" s="7"/>
      <c r="L15" s="6"/>
    </row>
    <row r="16" spans="2:12" x14ac:dyDescent="0.25">
      <c r="B16" s="9">
        <v>8</v>
      </c>
      <c r="C16" s="8">
        <v>359480</v>
      </c>
      <c r="D16" s="7">
        <v>1421128</v>
      </c>
      <c r="E16" s="7">
        <v>2864498</v>
      </c>
      <c r="F16" s="7"/>
      <c r="G16" s="7"/>
      <c r="H16" s="7"/>
      <c r="I16" s="7"/>
      <c r="J16" s="7"/>
      <c r="K16" s="7"/>
      <c r="L16" s="6"/>
    </row>
    <row r="17" spans="2:12" x14ac:dyDescent="0.25">
      <c r="B17" s="9">
        <v>9</v>
      </c>
      <c r="C17" s="8">
        <v>376686</v>
      </c>
      <c r="D17" s="7">
        <v>1363294</v>
      </c>
      <c r="E17" s="7"/>
      <c r="F17" s="7"/>
      <c r="G17" s="7"/>
      <c r="H17" s="7"/>
      <c r="I17" s="7"/>
      <c r="J17" s="7"/>
      <c r="K17" s="7"/>
      <c r="L17" s="6"/>
    </row>
    <row r="18" spans="2:12" ht="15.75" thickBot="1" x14ac:dyDescent="0.3">
      <c r="B18" s="5">
        <v>10</v>
      </c>
      <c r="C18" s="4">
        <v>344014</v>
      </c>
      <c r="D18" s="3"/>
      <c r="E18" s="3"/>
      <c r="F18" s="3"/>
      <c r="G18" s="3"/>
      <c r="H18" s="3"/>
      <c r="I18" s="3"/>
      <c r="J18" s="3"/>
      <c r="K18" s="3"/>
      <c r="L18" s="2"/>
    </row>
    <row r="21" spans="2:12" x14ac:dyDescent="0.25">
      <c r="B21" s="20" t="s">
        <v>6</v>
      </c>
    </row>
    <row r="22" spans="2:12" ht="5.25" customHeight="1" thickBot="1" x14ac:dyDescent="0.3"/>
    <row r="23" spans="2:12" ht="15.75" thickBot="1" x14ac:dyDescent="0.3">
      <c r="B23" s="13" t="s">
        <v>2</v>
      </c>
      <c r="C23" s="19" t="s">
        <v>1</v>
      </c>
      <c r="D23" s="18"/>
      <c r="E23" s="18"/>
      <c r="F23" s="18"/>
      <c r="G23" s="18"/>
      <c r="H23" s="18"/>
      <c r="I23" s="18"/>
      <c r="J23" s="18"/>
      <c r="K23" s="18"/>
      <c r="L23" s="17"/>
    </row>
    <row r="24" spans="2:12" ht="15.75" thickBot="1" x14ac:dyDescent="0.3">
      <c r="B24" s="5" t="s">
        <v>0</v>
      </c>
      <c r="C24" s="16">
        <v>1</v>
      </c>
      <c r="D24" s="15">
        <v>2</v>
      </c>
      <c r="E24" s="15">
        <v>3</v>
      </c>
      <c r="F24" s="15">
        <v>4</v>
      </c>
      <c r="G24" s="15">
        <v>5</v>
      </c>
      <c r="H24" s="15">
        <v>6</v>
      </c>
      <c r="I24" s="15">
        <v>7</v>
      </c>
      <c r="J24" s="15">
        <v>8</v>
      </c>
      <c r="K24" s="15">
        <v>9</v>
      </c>
      <c r="L24" s="14">
        <v>10</v>
      </c>
    </row>
    <row r="25" spans="2:12" x14ac:dyDescent="0.25">
      <c r="B25" s="13">
        <v>1</v>
      </c>
      <c r="C25" s="22">
        <f t="shared" ref="C25:L34" si="0">IF(D9="","",D9/C9)</f>
        <v>3.1432004650019003</v>
      </c>
      <c r="D25" s="23">
        <f t="shared" si="0"/>
        <v>1.5428062888295395</v>
      </c>
      <c r="E25" s="23">
        <f t="shared" si="0"/>
        <v>1.2782986521295661</v>
      </c>
      <c r="F25" s="23">
        <f t="shared" si="0"/>
        <v>1.2377194841024763</v>
      </c>
      <c r="G25" s="23">
        <f t="shared" si="0"/>
        <v>1.2092070355580355</v>
      </c>
      <c r="H25" s="23">
        <f t="shared" si="0"/>
        <v>1.0440789953234855</v>
      </c>
      <c r="I25" s="23">
        <f t="shared" si="0"/>
        <v>1.0403740433702906</v>
      </c>
      <c r="J25" s="23">
        <f t="shared" si="0"/>
        <v>1.063009145697263</v>
      </c>
      <c r="K25" s="23">
        <f t="shared" si="0"/>
        <v>1.017724725219544</v>
      </c>
      <c r="L25" s="24" t="str">
        <f t="shared" si="0"/>
        <v/>
      </c>
    </row>
    <row r="26" spans="2:12" x14ac:dyDescent="0.25">
      <c r="B26" s="9">
        <v>2</v>
      </c>
      <c r="C26" s="25">
        <f t="shared" si="0"/>
        <v>3.5105816800049983</v>
      </c>
      <c r="D26" s="26">
        <f t="shared" si="0"/>
        <v>1.7554927075353177</v>
      </c>
      <c r="E26" s="26">
        <f t="shared" si="0"/>
        <v>1.545286177675639</v>
      </c>
      <c r="F26" s="26">
        <f t="shared" si="0"/>
        <v>1.132926393588209</v>
      </c>
      <c r="G26" s="26">
        <f t="shared" si="0"/>
        <v>1.0844933769264928</v>
      </c>
      <c r="H26" s="26">
        <f t="shared" si="0"/>
        <v>1.1281058080907986</v>
      </c>
      <c r="I26" s="26">
        <f t="shared" si="0"/>
        <v>1.0572675595063283</v>
      </c>
      <c r="J26" s="26">
        <f t="shared" si="0"/>
        <v>1.0864962610186855</v>
      </c>
      <c r="K26" s="26" t="str">
        <f t="shared" si="0"/>
        <v/>
      </c>
      <c r="L26" s="27" t="str">
        <f t="shared" si="0"/>
        <v/>
      </c>
    </row>
    <row r="27" spans="2:12" x14ac:dyDescent="0.25">
      <c r="B27" s="9">
        <v>3</v>
      </c>
      <c r="C27" s="25">
        <f t="shared" si="0"/>
        <v>4.4484504676307282</v>
      </c>
      <c r="D27" s="26">
        <f t="shared" si="0"/>
        <v>1.7167180218926477</v>
      </c>
      <c r="E27" s="26">
        <f t="shared" si="0"/>
        <v>1.4582567246255957</v>
      </c>
      <c r="F27" s="26">
        <f t="shared" si="0"/>
        <v>1.2320786577806051</v>
      </c>
      <c r="G27" s="26">
        <f t="shared" si="0"/>
        <v>1.0368598053936344</v>
      </c>
      <c r="H27" s="26">
        <f t="shared" si="0"/>
        <v>1.1200101235979034</v>
      </c>
      <c r="I27" s="26">
        <f t="shared" si="0"/>
        <v>1.0605768960727255</v>
      </c>
      <c r="J27" s="26" t="str">
        <f t="shared" si="0"/>
        <v/>
      </c>
      <c r="K27" s="26" t="str">
        <f t="shared" si="0"/>
        <v/>
      </c>
      <c r="L27" s="27" t="str">
        <f t="shared" si="0"/>
        <v/>
      </c>
    </row>
    <row r="28" spans="2:12" x14ac:dyDescent="0.25">
      <c r="B28" s="9">
        <v>4</v>
      </c>
      <c r="C28" s="25">
        <f t="shared" si="0"/>
        <v>4.5680021119868126</v>
      </c>
      <c r="D28" s="26">
        <f t="shared" si="0"/>
        <v>1.5470519248578787</v>
      </c>
      <c r="E28" s="26">
        <f t="shared" si="0"/>
        <v>1.7117843034796065</v>
      </c>
      <c r="F28" s="26">
        <f t="shared" si="0"/>
        <v>1.0725178558739485</v>
      </c>
      <c r="G28" s="26">
        <f t="shared" si="0"/>
        <v>1.0873596036059197</v>
      </c>
      <c r="H28" s="26">
        <f t="shared" si="0"/>
        <v>1.0470759578656417</v>
      </c>
      <c r="I28" s="26" t="str">
        <f t="shared" si="0"/>
        <v/>
      </c>
      <c r="J28" s="26" t="str">
        <f t="shared" si="0"/>
        <v/>
      </c>
      <c r="K28" s="26" t="str">
        <f t="shared" si="0"/>
        <v/>
      </c>
      <c r="L28" s="27" t="str">
        <f t="shared" si="0"/>
        <v/>
      </c>
    </row>
    <row r="29" spans="2:12" x14ac:dyDescent="0.25">
      <c r="B29" s="9">
        <v>5</v>
      </c>
      <c r="C29" s="25">
        <f t="shared" si="0"/>
        <v>2.5641980323133855</v>
      </c>
      <c r="D29" s="26">
        <f t="shared" si="0"/>
        <v>1.8729555154661857</v>
      </c>
      <c r="E29" s="26">
        <f t="shared" si="0"/>
        <v>1.361544927415024</v>
      </c>
      <c r="F29" s="26">
        <f t="shared" si="0"/>
        <v>1.1742174551154125</v>
      </c>
      <c r="G29" s="26">
        <f t="shared" si="0"/>
        <v>1.1383145363408522</v>
      </c>
      <c r="H29" s="26" t="str">
        <f t="shared" si="0"/>
        <v/>
      </c>
      <c r="I29" s="26" t="str">
        <f t="shared" si="0"/>
        <v/>
      </c>
      <c r="J29" s="26" t="str">
        <f t="shared" si="0"/>
        <v/>
      </c>
      <c r="K29" s="26" t="str">
        <f t="shared" si="0"/>
        <v/>
      </c>
      <c r="L29" s="27" t="str">
        <f t="shared" si="0"/>
        <v/>
      </c>
    </row>
    <row r="30" spans="2:12" x14ac:dyDescent="0.25">
      <c r="B30" s="9">
        <v>6</v>
      </c>
      <c r="C30" s="25">
        <f t="shared" si="0"/>
        <v>3.3655877333818021</v>
      </c>
      <c r="D30" s="26">
        <f t="shared" si="0"/>
        <v>1.6356789629895208</v>
      </c>
      <c r="E30" s="26">
        <f t="shared" si="0"/>
        <v>1.3691619491772193</v>
      </c>
      <c r="F30" s="26">
        <f t="shared" si="0"/>
        <v>1.2364429463666105</v>
      </c>
      <c r="G30" s="26" t="str">
        <f t="shared" si="0"/>
        <v/>
      </c>
      <c r="H30" s="26" t="str">
        <f t="shared" si="0"/>
        <v/>
      </c>
      <c r="I30" s="26" t="str">
        <f t="shared" si="0"/>
        <v/>
      </c>
      <c r="J30" s="26" t="str">
        <f t="shared" si="0"/>
        <v/>
      </c>
      <c r="K30" s="26" t="str">
        <f t="shared" si="0"/>
        <v/>
      </c>
      <c r="L30" s="27" t="str">
        <f t="shared" si="0"/>
        <v/>
      </c>
    </row>
    <row r="31" spans="2:12" x14ac:dyDescent="0.25">
      <c r="B31" s="9">
        <v>7</v>
      </c>
      <c r="C31" s="25">
        <f t="shared" si="0"/>
        <v>2.9227982542102207</v>
      </c>
      <c r="D31" s="26">
        <f t="shared" si="0"/>
        <v>1.8780989442459737</v>
      </c>
      <c r="E31" s="26">
        <f t="shared" si="0"/>
        <v>1.4393925932109324</v>
      </c>
      <c r="F31" s="26" t="str">
        <f t="shared" si="0"/>
        <v/>
      </c>
      <c r="G31" s="26" t="str">
        <f t="shared" si="0"/>
        <v/>
      </c>
      <c r="H31" s="26" t="str">
        <f t="shared" si="0"/>
        <v/>
      </c>
      <c r="I31" s="26" t="str">
        <f t="shared" si="0"/>
        <v/>
      </c>
      <c r="J31" s="26" t="str">
        <f t="shared" si="0"/>
        <v/>
      </c>
      <c r="K31" s="26" t="str">
        <f t="shared" si="0"/>
        <v/>
      </c>
      <c r="L31" s="27" t="str">
        <f t="shared" si="0"/>
        <v/>
      </c>
    </row>
    <row r="32" spans="2:12" x14ac:dyDescent="0.25">
      <c r="B32" s="9">
        <v>8</v>
      </c>
      <c r="C32" s="25">
        <f t="shared" si="0"/>
        <v>3.9532880827862469</v>
      </c>
      <c r="D32" s="26">
        <f t="shared" si="0"/>
        <v>2.015650947697885</v>
      </c>
      <c r="E32" s="26" t="str">
        <f t="shared" si="0"/>
        <v/>
      </c>
      <c r="F32" s="26" t="str">
        <f t="shared" si="0"/>
        <v/>
      </c>
      <c r="G32" s="26" t="str">
        <f t="shared" si="0"/>
        <v/>
      </c>
      <c r="H32" s="26" t="str">
        <f t="shared" si="0"/>
        <v/>
      </c>
      <c r="I32" s="26" t="str">
        <f t="shared" si="0"/>
        <v/>
      </c>
      <c r="J32" s="26" t="str">
        <f t="shared" si="0"/>
        <v/>
      </c>
      <c r="K32" s="26" t="str">
        <f t="shared" si="0"/>
        <v/>
      </c>
      <c r="L32" s="27" t="str">
        <f t="shared" si="0"/>
        <v/>
      </c>
    </row>
    <row r="33" spans="2:12" x14ac:dyDescent="0.25">
      <c r="B33" s="9">
        <v>9</v>
      </c>
      <c r="C33" s="25">
        <f t="shared" si="0"/>
        <v>3.6191788386082839</v>
      </c>
      <c r="D33" s="26" t="str">
        <f t="shared" si="0"/>
        <v/>
      </c>
      <c r="E33" s="26" t="str">
        <f t="shared" si="0"/>
        <v/>
      </c>
      <c r="F33" s="26" t="str">
        <f t="shared" si="0"/>
        <v/>
      </c>
      <c r="G33" s="26" t="str">
        <f t="shared" si="0"/>
        <v/>
      </c>
      <c r="H33" s="26" t="str">
        <f t="shared" si="0"/>
        <v/>
      </c>
      <c r="I33" s="26" t="str">
        <f t="shared" si="0"/>
        <v/>
      </c>
      <c r="J33" s="26" t="str">
        <f t="shared" si="0"/>
        <v/>
      </c>
      <c r="K33" s="26" t="str">
        <f t="shared" si="0"/>
        <v/>
      </c>
      <c r="L33" s="27" t="str">
        <f t="shared" si="0"/>
        <v/>
      </c>
    </row>
    <row r="34" spans="2:12" ht="15.75" thickBot="1" x14ac:dyDescent="0.3">
      <c r="B34" s="5">
        <v>10</v>
      </c>
      <c r="C34" s="28" t="str">
        <f t="shared" si="0"/>
        <v/>
      </c>
      <c r="D34" s="29" t="str">
        <f t="shared" si="0"/>
        <v/>
      </c>
      <c r="E34" s="29" t="str">
        <f t="shared" si="0"/>
        <v/>
      </c>
      <c r="F34" s="29" t="str">
        <f t="shared" si="0"/>
        <v/>
      </c>
      <c r="G34" s="29" t="str">
        <f t="shared" si="0"/>
        <v/>
      </c>
      <c r="H34" s="29" t="str">
        <f t="shared" si="0"/>
        <v/>
      </c>
      <c r="I34" s="29" t="str">
        <f t="shared" si="0"/>
        <v/>
      </c>
      <c r="J34" s="29" t="str">
        <f t="shared" si="0"/>
        <v/>
      </c>
      <c r="K34" s="29" t="str">
        <f t="shared" si="0"/>
        <v/>
      </c>
      <c r="L34" s="30" t="str">
        <f t="shared" si="0"/>
        <v/>
      </c>
    </row>
    <row r="35" spans="2:12" ht="15.75" thickBot="1" x14ac:dyDescent="0.3">
      <c r="B35" s="60" t="s">
        <v>5</v>
      </c>
      <c r="C35" s="35">
        <f t="shared" ref="C35:K35" ca="1" si="1">SUM(OFFSET(D9,0,0,COUNT(D9:D18),1))/SUM(OFFSET(C9,0,0,COUNT(D9:D18),1))</f>
        <v>3.4906065479322863</v>
      </c>
      <c r="D35" s="36">
        <f t="shared" ca="1" si="1"/>
        <v>1.7473326421004893</v>
      </c>
      <c r="E35" s="36">
        <f t="shared" ca="1" si="1"/>
        <v>1.4574128360182361</v>
      </c>
      <c r="F35" s="36">
        <f t="shared" ca="1" si="1"/>
        <v>1.1738517093997867</v>
      </c>
      <c r="G35" s="36">
        <f t="shared" ca="1" si="1"/>
        <v>1.1038235322443439</v>
      </c>
      <c r="H35" s="36">
        <f t="shared" ca="1" si="1"/>
        <v>1.0862693644363943</v>
      </c>
      <c r="I35" s="36">
        <f t="shared" ca="1" si="1"/>
        <v>1.0538743555048127</v>
      </c>
      <c r="J35" s="36">
        <f t="shared" ca="1" si="1"/>
        <v>1.0765551783529383</v>
      </c>
      <c r="K35" s="36">
        <f t="shared" ca="1" si="1"/>
        <v>1.017724725219544</v>
      </c>
      <c r="L35" s="57">
        <v>1</v>
      </c>
    </row>
    <row r="36" spans="2:12" ht="15.75" thickBot="1" x14ac:dyDescent="0.3">
      <c r="B36" s="60" t="s">
        <v>4</v>
      </c>
      <c r="C36" s="58">
        <f ca="1">PRODUCT(C35:$L$35)</f>
        <v>14.446576867292398</v>
      </c>
      <c r="D36" s="59">
        <f ca="1">PRODUCT(D35:$L$35)</f>
        <v>4.1387010162603532</v>
      </c>
      <c r="E36" s="59">
        <f ca="1">PRODUCT(E35:$L$35)</f>
        <v>2.3685822129924681</v>
      </c>
      <c r="F36" s="59">
        <f ca="1">PRODUCT(F35:$L$35)</f>
        <v>1.6251964813646191</v>
      </c>
      <c r="G36" s="59">
        <f ca="1">PRODUCT(G35:$L$35)</f>
        <v>1.3844989689503573</v>
      </c>
      <c r="H36" s="59">
        <f ca="1">PRODUCT(H35:$L$35)</f>
        <v>1.2542756414472624</v>
      </c>
      <c r="I36" s="59">
        <f ca="1">PRODUCT(I35:$L$35)</f>
        <v>1.1546635507833154</v>
      </c>
      <c r="J36" s="59">
        <f ca="1">PRODUCT(J35:$L$35)</f>
        <v>1.0956368230729214</v>
      </c>
      <c r="K36" s="59">
        <f ca="1">PRODUCT(K35:$L$35)</f>
        <v>1.017724725219544</v>
      </c>
      <c r="L36" s="57">
        <f>PRODUCT(L35:$L$35)</f>
        <v>1</v>
      </c>
    </row>
    <row r="38" spans="2:12" ht="15.75" thickBot="1" x14ac:dyDescent="0.3"/>
    <row r="39" spans="2:12" ht="15.75" thickBot="1" x14ac:dyDescent="0.3">
      <c r="B39" s="13" t="s">
        <v>2</v>
      </c>
      <c r="C39" s="19" t="s">
        <v>1</v>
      </c>
      <c r="D39" s="18"/>
      <c r="E39" s="18"/>
      <c r="F39" s="18"/>
      <c r="G39" s="18"/>
      <c r="H39" s="18"/>
      <c r="I39" s="18"/>
      <c r="J39" s="18"/>
      <c r="K39" s="18"/>
      <c r="L39" s="17"/>
    </row>
    <row r="40" spans="2:12" ht="15.75" thickBot="1" x14ac:dyDescent="0.3">
      <c r="B40" s="5" t="s">
        <v>0</v>
      </c>
      <c r="C40" s="16">
        <v>1</v>
      </c>
      <c r="D40" s="15">
        <v>2</v>
      </c>
      <c r="E40" s="15">
        <v>3</v>
      </c>
      <c r="F40" s="15">
        <v>4</v>
      </c>
      <c r="G40" s="15">
        <v>5</v>
      </c>
      <c r="H40" s="15">
        <v>6</v>
      </c>
      <c r="I40" s="15">
        <v>7</v>
      </c>
      <c r="J40" s="15">
        <v>8</v>
      </c>
      <c r="K40" s="15">
        <v>9</v>
      </c>
      <c r="L40" s="14">
        <v>10</v>
      </c>
    </row>
    <row r="41" spans="2:12" x14ac:dyDescent="0.25">
      <c r="B41" s="13">
        <v>1</v>
      </c>
      <c r="C41" s="12">
        <v>357848</v>
      </c>
      <c r="D41" s="11">
        <v>1124788</v>
      </c>
      <c r="E41" s="11">
        <v>1735330</v>
      </c>
      <c r="F41" s="11">
        <v>2218270</v>
      </c>
      <c r="G41" s="11">
        <v>2745596</v>
      </c>
      <c r="H41" s="11">
        <v>3319994</v>
      </c>
      <c r="I41" s="11">
        <v>3466336</v>
      </c>
      <c r="J41" s="11">
        <v>3606286</v>
      </c>
      <c r="K41" s="11">
        <v>3833515</v>
      </c>
      <c r="L41" s="10">
        <v>3901463</v>
      </c>
    </row>
    <row r="42" spans="2:12" x14ac:dyDescent="0.25">
      <c r="B42" s="9">
        <v>2</v>
      </c>
      <c r="C42" s="8">
        <v>352118</v>
      </c>
      <c r="D42" s="7">
        <v>1236139</v>
      </c>
      <c r="E42" s="7">
        <v>2170033</v>
      </c>
      <c r="F42" s="7">
        <v>3353322</v>
      </c>
      <c r="G42" s="7">
        <v>3799067</v>
      </c>
      <c r="H42" s="7">
        <v>4120063</v>
      </c>
      <c r="I42" s="7">
        <v>4647867</v>
      </c>
      <c r="J42" s="7">
        <v>4914039</v>
      </c>
      <c r="K42" s="7">
        <v>5339085</v>
      </c>
      <c r="L42" s="67">
        <f t="shared" ref="L42:L50" ca="1" si="2">K42*K$35</f>
        <v>5433718.8145487895</v>
      </c>
    </row>
    <row r="43" spans="2:12" x14ac:dyDescent="0.25">
      <c r="B43" s="9">
        <v>3</v>
      </c>
      <c r="C43" s="8">
        <v>290507</v>
      </c>
      <c r="D43" s="7">
        <v>1292306</v>
      </c>
      <c r="E43" s="7">
        <v>2218525</v>
      </c>
      <c r="F43" s="7">
        <v>3235179</v>
      </c>
      <c r="G43" s="7">
        <v>3985995</v>
      </c>
      <c r="H43" s="7">
        <v>4132918</v>
      </c>
      <c r="I43" s="7">
        <v>4628910</v>
      </c>
      <c r="J43" s="7">
        <v>4909315</v>
      </c>
      <c r="K43" s="68">
        <f t="shared" ref="K43:K50" ca="1" si="3">J43*J$35</f>
        <v>5285148.4854157558</v>
      </c>
      <c r="L43" s="67">
        <f t="shared" ca="1" si="2"/>
        <v>5378826.2900642399</v>
      </c>
    </row>
    <row r="44" spans="2:12" x14ac:dyDescent="0.25">
      <c r="B44" s="9">
        <v>4</v>
      </c>
      <c r="C44" s="8">
        <v>310608</v>
      </c>
      <c r="D44" s="7">
        <v>1418858</v>
      </c>
      <c r="E44" s="7">
        <v>2195047</v>
      </c>
      <c r="F44" s="7">
        <v>3757447</v>
      </c>
      <c r="G44" s="7">
        <v>4029929</v>
      </c>
      <c r="H44" s="7">
        <v>4381982</v>
      </c>
      <c r="I44" s="7">
        <v>4588268</v>
      </c>
      <c r="J44" s="68">
        <f t="shared" ref="J44:J50" ca="1" si="4">I44*I$35</f>
        <v>4835457.9813833563</v>
      </c>
      <c r="K44" s="68">
        <f t="shared" ca="1" si="3"/>
        <v>5205637.3295662981</v>
      </c>
      <c r="L44" s="67">
        <f t="shared" ca="1" si="2"/>
        <v>5297905.8208254613</v>
      </c>
    </row>
    <row r="45" spans="2:12" x14ac:dyDescent="0.25">
      <c r="B45" s="9">
        <v>5</v>
      </c>
      <c r="C45" s="8">
        <v>443160</v>
      </c>
      <c r="D45" s="7">
        <v>1136350</v>
      </c>
      <c r="E45" s="7">
        <v>2128333</v>
      </c>
      <c r="F45" s="7">
        <v>2897821</v>
      </c>
      <c r="G45" s="7">
        <v>3402672</v>
      </c>
      <c r="H45" s="7">
        <v>3873311</v>
      </c>
      <c r="I45" s="68">
        <f t="shared" ref="I45:I50" ca="1" si="5">H45*H$35</f>
        <v>4207459.0782344947</v>
      </c>
      <c r="J45" s="68">
        <f t="shared" ca="1" si="4"/>
        <v>4434133.2243872508</v>
      </c>
      <c r="K45" s="68">
        <f t="shared" ca="1" si="3"/>
        <v>4773589.0842209067</v>
      </c>
      <c r="L45" s="67">
        <f t="shared" ca="1" si="2"/>
        <v>4858199.6390497368</v>
      </c>
    </row>
    <row r="46" spans="2:12" x14ac:dyDescent="0.25">
      <c r="B46" s="9">
        <v>6</v>
      </c>
      <c r="C46" s="8">
        <v>396132</v>
      </c>
      <c r="D46" s="7">
        <v>1333217</v>
      </c>
      <c r="E46" s="7">
        <v>2180715</v>
      </c>
      <c r="F46" s="7">
        <v>2985752</v>
      </c>
      <c r="G46" s="7">
        <v>3691712</v>
      </c>
      <c r="H46" s="68">
        <f ca="1">G46*G$35</f>
        <v>4074998.5798688312</v>
      </c>
      <c r="I46" s="68">
        <f t="shared" ca="1" si="5"/>
        <v>4426546.1174333245</v>
      </c>
      <c r="J46" s="68">
        <f t="shared" ca="1" si="4"/>
        <v>4665023.4366223756</v>
      </c>
      <c r="K46" s="68">
        <f t="shared" ca="1" si="3"/>
        <v>5022155.137833639</v>
      </c>
      <c r="L46" s="67">
        <f t="shared" ca="1" si="2"/>
        <v>5111171.4576616613</v>
      </c>
    </row>
    <row r="47" spans="2:12" x14ac:dyDescent="0.25">
      <c r="B47" s="9">
        <v>7</v>
      </c>
      <c r="C47" s="8">
        <v>440832</v>
      </c>
      <c r="D47" s="7">
        <v>1288463</v>
      </c>
      <c r="E47" s="7">
        <v>2419861</v>
      </c>
      <c r="F47" s="7">
        <v>3483130</v>
      </c>
      <c r="G47" s="68">
        <f ca="1">F47*F$35</f>
        <v>4088678.1045616791</v>
      </c>
      <c r="H47" s="68">
        <f ca="1">G47*G$35</f>
        <v>4513179.1075873813</v>
      </c>
      <c r="I47" s="68">
        <f t="shared" ca="1" si="5"/>
        <v>4902528.200786558</v>
      </c>
      <c r="J47" s="68">
        <f t="shared" ca="1" si="4"/>
        <v>5166648.7479481027</v>
      </c>
      <c r="K47" s="68">
        <f t="shared" ca="1" si="3"/>
        <v>5562182.4643342551</v>
      </c>
      <c r="L47" s="67">
        <f t="shared" ca="1" si="2"/>
        <v>5660770.6201355457</v>
      </c>
    </row>
    <row r="48" spans="2:12" x14ac:dyDescent="0.25">
      <c r="B48" s="9">
        <v>8</v>
      </c>
      <c r="C48" s="8">
        <v>359480</v>
      </c>
      <c r="D48" s="7">
        <v>1421128</v>
      </c>
      <c r="E48" s="7">
        <v>2864498</v>
      </c>
      <c r="F48" s="68">
        <f ca="1">E48*E$35</f>
        <v>4174756.1539485655</v>
      </c>
      <c r="G48" s="68">
        <f ca="1">F48*F$35</f>
        <v>4900544.6476398027</v>
      </c>
      <c r="H48" s="68">
        <f ca="1">G48*G$35</f>
        <v>5409336.5028788811</v>
      </c>
      <c r="I48" s="68">
        <f t="shared" ca="1" si="5"/>
        <v>5875996.5250048302</v>
      </c>
      <c r="J48" s="68">
        <f t="shared" ca="1" si="4"/>
        <v>6192562.0507379845</v>
      </c>
      <c r="K48" s="68">
        <f t="shared" ca="1" si="3"/>
        <v>6666634.7429938689</v>
      </c>
      <c r="L48" s="67">
        <f t="shared" ca="1" si="2"/>
        <v>6784799.0119525008</v>
      </c>
    </row>
    <row r="49" spans="2:24" x14ac:dyDescent="0.25">
      <c r="B49" s="9">
        <v>9</v>
      </c>
      <c r="C49" s="8">
        <v>376686</v>
      </c>
      <c r="D49" s="7">
        <v>1363294</v>
      </c>
      <c r="E49" s="68">
        <f ca="1">D49*D$35</f>
        <v>2382128.1069797445</v>
      </c>
      <c r="F49" s="68">
        <f ca="1">E49*E$35</f>
        <v>3471744.0801521018</v>
      </c>
      <c r="G49" s="68">
        <f ca="1">F49*F$35</f>
        <v>4075312.7230851348</v>
      </c>
      <c r="H49" s="68">
        <f ca="1">G49*G$35</f>
        <v>4498426.0849961489</v>
      </c>
      <c r="I49" s="68">
        <f t="shared" ca="1" si="5"/>
        <v>4886502.444312864</v>
      </c>
      <c r="J49" s="68">
        <f t="shared" ca="1" si="4"/>
        <v>5149759.6141729113</v>
      </c>
      <c r="K49" s="68">
        <f t="shared" ca="1" si="3"/>
        <v>5544000.3799106777</v>
      </c>
      <c r="L49" s="67">
        <f t="shared" ca="1" si="2"/>
        <v>5642266.2632616423</v>
      </c>
    </row>
    <row r="50" spans="2:24" ht="15.75" thickBot="1" x14ac:dyDescent="0.3">
      <c r="B50" s="5">
        <v>10</v>
      </c>
      <c r="C50" s="4">
        <v>344014</v>
      </c>
      <c r="D50" s="69">
        <f ca="1">C50*C$35</f>
        <v>1200817.5209803774</v>
      </c>
      <c r="E50" s="69">
        <f ca="1">D50*D$35</f>
        <v>2098227.6516152029</v>
      </c>
      <c r="F50" s="69">
        <f ca="1">E50*E$35</f>
        <v>3057983.9123523962</v>
      </c>
      <c r="G50" s="69">
        <f ca="1">F50*F$35</f>
        <v>3589619.6428319076</v>
      </c>
      <c r="H50" s="69">
        <f ca="1">G50*G$35</f>
        <v>3962306.6335643963</v>
      </c>
      <c r="I50" s="69">
        <f t="shared" ca="1" si="5"/>
        <v>4304132.3085441059</v>
      </c>
      <c r="J50" s="69">
        <f t="shared" ca="1" si="4"/>
        <v>4536014.6626743609</v>
      </c>
      <c r="K50" s="69">
        <f t="shared" ca="1" si="3"/>
        <v>4883270.0741869397</v>
      </c>
      <c r="L50" s="70">
        <f t="shared" ca="1" si="2"/>
        <v>4969824.6944247261</v>
      </c>
    </row>
    <row r="53" spans="2:24" x14ac:dyDescent="0.25">
      <c r="B53" s="31" t="s">
        <v>13</v>
      </c>
    </row>
    <row r="54" spans="2:24" ht="5.25" customHeight="1" thickBot="1" x14ac:dyDescent="0.3"/>
    <row r="55" spans="2:24" ht="15.75" thickBot="1" x14ac:dyDescent="0.3">
      <c r="B55" s="13" t="s">
        <v>2</v>
      </c>
      <c r="C55" s="19" t="s">
        <v>1</v>
      </c>
      <c r="D55" s="18"/>
      <c r="E55" s="18"/>
      <c r="F55" s="18"/>
      <c r="G55" s="18"/>
      <c r="H55" s="18"/>
      <c r="I55" s="18"/>
      <c r="J55" s="18"/>
      <c r="K55" s="18"/>
      <c r="L55" s="17"/>
      <c r="V55" s="32"/>
      <c r="X55" s="33"/>
    </row>
    <row r="56" spans="2:24" ht="15.75" thickBot="1" x14ac:dyDescent="0.3">
      <c r="B56" s="5" t="s">
        <v>0</v>
      </c>
      <c r="C56" s="16">
        <v>1</v>
      </c>
      <c r="D56" s="15">
        <v>2</v>
      </c>
      <c r="E56" s="15">
        <v>3</v>
      </c>
      <c r="F56" s="15">
        <v>4</v>
      </c>
      <c r="G56" s="15">
        <v>5</v>
      </c>
      <c r="H56" s="15">
        <v>6</v>
      </c>
      <c r="I56" s="15">
        <v>7</v>
      </c>
      <c r="J56" s="15">
        <v>8</v>
      </c>
      <c r="K56" s="15">
        <v>9</v>
      </c>
      <c r="L56" s="14">
        <v>10</v>
      </c>
      <c r="M56" s="33"/>
      <c r="N56" s="33"/>
      <c r="O56" s="33"/>
      <c r="P56" s="33"/>
      <c r="Q56" s="33"/>
      <c r="R56" s="33"/>
      <c r="S56" s="33"/>
      <c r="T56" s="33"/>
      <c r="U56" s="33"/>
      <c r="V56" s="32"/>
      <c r="X56" s="32"/>
    </row>
    <row r="57" spans="2:24" x14ac:dyDescent="0.25">
      <c r="B57" s="13">
        <v>1</v>
      </c>
      <c r="C57" s="38">
        <f t="shared" ref="C57:L57" ca="1" si="6">IFERROR(C9*(C25-C$35)^2,"")</f>
        <v>43189.028121676783</v>
      </c>
      <c r="D57" s="39">
        <f t="shared" ca="1" si="6"/>
        <v>47051.039651915882</v>
      </c>
      <c r="E57" s="39">
        <f t="shared" ca="1" si="6"/>
        <v>55672.667683618121</v>
      </c>
      <c r="F57" s="39">
        <f t="shared" ca="1" si="6"/>
        <v>9048.5288426745592</v>
      </c>
      <c r="G57" s="39">
        <f t="shared" ca="1" si="6"/>
        <v>30491.718192411827</v>
      </c>
      <c r="H57" s="39">
        <f t="shared" ca="1" si="6"/>
        <v>5909.6797761697226</v>
      </c>
      <c r="I57" s="39">
        <f t="shared" ca="1" si="6"/>
        <v>631.7689493422472</v>
      </c>
      <c r="J57" s="39">
        <f t="shared" ca="1" si="6"/>
        <v>661.7354521254955</v>
      </c>
      <c r="K57" s="39">
        <f t="shared" ca="1" si="6"/>
        <v>0</v>
      </c>
      <c r="L57" s="40" t="str">
        <f t="shared" si="6"/>
        <v/>
      </c>
    </row>
    <row r="58" spans="2:24" x14ac:dyDescent="0.25">
      <c r="B58" s="9">
        <v>2</v>
      </c>
      <c r="C58" s="41">
        <f t="shared" ref="C58:L58" ca="1" si="7">IFERROR(C10*(C26-C$35)^2,"")</f>
        <v>140.49715996180061</v>
      </c>
      <c r="D58" s="42">
        <f t="shared" ca="1" si="7"/>
        <v>82.310377072079959</v>
      </c>
      <c r="E58" s="42">
        <f t="shared" ca="1" si="7"/>
        <v>16756.396274561637</v>
      </c>
      <c r="F58" s="42">
        <f t="shared" ca="1" si="7"/>
        <v>5616.4168950867324</v>
      </c>
      <c r="G58" s="42">
        <f t="shared" ca="1" si="7"/>
        <v>1419.5400175005352</v>
      </c>
      <c r="H58" s="42">
        <f t="shared" ca="1" si="7"/>
        <v>7211.2969008554755</v>
      </c>
      <c r="I58" s="42">
        <f t="shared" ca="1" si="7"/>
        <v>53.514766284310298</v>
      </c>
      <c r="J58" s="42">
        <f t="shared" ca="1" si="7"/>
        <v>485.63051630316613</v>
      </c>
      <c r="K58" s="43" t="str">
        <f t="shared" ca="1" si="7"/>
        <v/>
      </c>
      <c r="L58" s="44" t="str">
        <f t="shared" si="7"/>
        <v/>
      </c>
    </row>
    <row r="59" spans="2:24" x14ac:dyDescent="0.25">
      <c r="B59" s="9">
        <v>3</v>
      </c>
      <c r="C59" s="41">
        <f t="shared" ref="C59:L59" ca="1" si="8">IFERROR(C11*(C27-C$35)^2,"")</f>
        <v>266529.99734802294</v>
      </c>
      <c r="D59" s="42">
        <f t="shared" ca="1" si="8"/>
        <v>1211.2202218687046</v>
      </c>
      <c r="E59" s="42">
        <f t="shared" ca="1" si="8"/>
        <v>1.5799181009487175</v>
      </c>
      <c r="F59" s="42">
        <f t="shared" ca="1" si="8"/>
        <v>10968.478147472644</v>
      </c>
      <c r="G59" s="42">
        <f t="shared" ca="1" si="8"/>
        <v>17873.762464249852</v>
      </c>
      <c r="H59" s="42">
        <f t="shared" ca="1" si="8"/>
        <v>4705.0743274256074</v>
      </c>
      <c r="I59" s="42">
        <f t="shared" ca="1" si="8"/>
        <v>207.94938458414651</v>
      </c>
      <c r="J59" s="43" t="str">
        <f t="shared" ca="1" si="8"/>
        <v/>
      </c>
      <c r="K59" s="43" t="str">
        <f t="shared" ca="1" si="8"/>
        <v/>
      </c>
      <c r="L59" s="44" t="str">
        <f t="shared" si="8"/>
        <v/>
      </c>
    </row>
    <row r="60" spans="2:24" x14ac:dyDescent="0.25">
      <c r="B60" s="9">
        <v>4</v>
      </c>
      <c r="C60" s="41">
        <f t="shared" ref="C60:L60" ca="1" si="9">IFERROR(C12*(C28-C$35)^2,"")</f>
        <v>360547.92741823313</v>
      </c>
      <c r="D60" s="42">
        <f t="shared" ca="1" si="9"/>
        <v>56913.750971256173</v>
      </c>
      <c r="E60" s="42">
        <f t="shared" ca="1" si="9"/>
        <v>142030.17251894253</v>
      </c>
      <c r="F60" s="42">
        <f t="shared" ca="1" si="9"/>
        <v>38583.531904869895</v>
      </c>
      <c r="G60" s="42">
        <f t="shared" ca="1" si="9"/>
        <v>1092.3563679036606</v>
      </c>
      <c r="H60" s="42">
        <f t="shared" ca="1" si="9"/>
        <v>6731.263855578095</v>
      </c>
      <c r="I60" s="43" t="str">
        <f t="shared" ca="1" si="9"/>
        <v/>
      </c>
      <c r="J60" s="43" t="str">
        <f t="shared" ca="1" si="9"/>
        <v/>
      </c>
      <c r="K60" s="43" t="str">
        <f t="shared" ca="1" si="9"/>
        <v/>
      </c>
      <c r="L60" s="44" t="str">
        <f t="shared" si="9"/>
        <v/>
      </c>
    </row>
    <row r="61" spans="2:24" x14ac:dyDescent="0.25">
      <c r="B61" s="9">
        <v>5</v>
      </c>
      <c r="C61" s="41">
        <f t="shared" ref="C61:L61" ca="1" si="10">IFERROR(C13*(C29-C$35)^2,"")</f>
        <v>380334.42008841812</v>
      </c>
      <c r="D61" s="42">
        <f t="shared" ca="1" si="10"/>
        <v>17932.860158384119</v>
      </c>
      <c r="E61" s="42">
        <f t="shared" ca="1" si="10"/>
        <v>19560.776243516451</v>
      </c>
      <c r="F61" s="42">
        <f t="shared" ca="1" si="10"/>
        <v>0.38764130797196161</v>
      </c>
      <c r="G61" s="42">
        <f t="shared" ca="1" si="10"/>
        <v>4047.9185258496964</v>
      </c>
      <c r="H61" s="43" t="str">
        <f t="shared" ca="1" si="10"/>
        <v/>
      </c>
      <c r="I61" s="43" t="str">
        <f t="shared" ca="1" si="10"/>
        <v/>
      </c>
      <c r="J61" s="43" t="str">
        <f t="shared" ca="1" si="10"/>
        <v/>
      </c>
      <c r="K61" s="43" t="str">
        <f t="shared" ca="1" si="10"/>
        <v/>
      </c>
      <c r="L61" s="44" t="str">
        <f t="shared" si="10"/>
        <v/>
      </c>
    </row>
    <row r="62" spans="2:24" x14ac:dyDescent="0.25">
      <c r="B62" s="9">
        <v>6</v>
      </c>
      <c r="C62" s="41">
        <f t="shared" ref="C62:L62" ca="1" si="11">IFERROR(C14*(C30-C$35)^2,"")</f>
        <v>6191.4259016038068</v>
      </c>
      <c r="D62" s="42">
        <f t="shared" ca="1" si="11"/>
        <v>16620.608470727988</v>
      </c>
      <c r="E62" s="42">
        <f t="shared" ca="1" si="11"/>
        <v>16983.886058137752</v>
      </c>
      <c r="F62" s="42">
        <f t="shared" ca="1" si="11"/>
        <v>11697.169973470376</v>
      </c>
      <c r="G62" s="43" t="str">
        <f t="shared" ca="1" si="11"/>
        <v/>
      </c>
      <c r="H62" s="43" t="str">
        <f t="shared" ca="1" si="11"/>
        <v/>
      </c>
      <c r="I62" s="43" t="str">
        <f t="shared" ca="1" si="11"/>
        <v/>
      </c>
      <c r="J62" s="43" t="str">
        <f t="shared" ca="1" si="11"/>
        <v/>
      </c>
      <c r="K62" s="43" t="str">
        <f t="shared" ca="1" si="11"/>
        <v/>
      </c>
      <c r="L62" s="44" t="str">
        <f t="shared" si="11"/>
        <v/>
      </c>
    </row>
    <row r="63" spans="2:24" x14ac:dyDescent="0.25">
      <c r="B63" s="9">
        <v>7</v>
      </c>
      <c r="C63" s="41">
        <f t="shared" ref="C63:L63" ca="1" si="12">IFERROR(C15*(C31-C$35)^2,"")</f>
        <v>142126.99571161304</v>
      </c>
      <c r="D63" s="42">
        <f t="shared" ca="1" si="12"/>
        <v>22032.492819858344</v>
      </c>
      <c r="E63" s="42">
        <f t="shared" ca="1" si="12"/>
        <v>785.7994076667552</v>
      </c>
      <c r="F63" s="43" t="str">
        <f t="shared" ca="1" si="12"/>
        <v/>
      </c>
      <c r="G63" s="43" t="str">
        <f t="shared" ca="1" si="12"/>
        <v/>
      </c>
      <c r="H63" s="43" t="str">
        <f t="shared" ca="1" si="12"/>
        <v/>
      </c>
      <c r="I63" s="43" t="str">
        <f t="shared" ca="1" si="12"/>
        <v/>
      </c>
      <c r="J63" s="43" t="str">
        <f t="shared" ca="1" si="12"/>
        <v/>
      </c>
      <c r="K63" s="43" t="str">
        <f t="shared" ca="1" si="12"/>
        <v/>
      </c>
      <c r="L63" s="44" t="str">
        <f t="shared" si="12"/>
        <v/>
      </c>
    </row>
    <row r="64" spans="2:24" x14ac:dyDescent="0.25">
      <c r="B64" s="9">
        <v>8</v>
      </c>
      <c r="C64" s="41">
        <f t="shared" ref="C64:L64" ca="1" si="13">IFERROR(C16*(C32-C$35)^2,"")</f>
        <v>76955.394384732717</v>
      </c>
      <c r="D64" s="42">
        <f t="shared" ca="1" si="13"/>
        <v>102313.70266489136</v>
      </c>
      <c r="E64" s="43" t="str">
        <f t="shared" ca="1" si="13"/>
        <v/>
      </c>
      <c r="F64" s="43" t="str">
        <f t="shared" ca="1" si="13"/>
        <v/>
      </c>
      <c r="G64" s="43" t="str">
        <f t="shared" ca="1" si="13"/>
        <v/>
      </c>
      <c r="H64" s="43" t="str">
        <f t="shared" ca="1" si="13"/>
        <v/>
      </c>
      <c r="I64" s="43" t="str">
        <f t="shared" ca="1" si="13"/>
        <v/>
      </c>
      <c r="J64" s="43" t="str">
        <f t="shared" ca="1" si="13"/>
        <v/>
      </c>
      <c r="K64" s="43" t="str">
        <f t="shared" ca="1" si="13"/>
        <v/>
      </c>
      <c r="L64" s="44" t="str">
        <f t="shared" si="13"/>
        <v/>
      </c>
    </row>
    <row r="65" spans="2:12" x14ac:dyDescent="0.25">
      <c r="B65" s="9">
        <v>9</v>
      </c>
      <c r="C65" s="41">
        <f t="shared" ref="C65:L65" ca="1" si="14">IFERROR(C17*(C33-C$35)^2,"")</f>
        <v>6226.9337096328891</v>
      </c>
      <c r="D65" s="43" t="str">
        <f t="shared" ca="1" si="14"/>
        <v/>
      </c>
      <c r="E65" s="43" t="str">
        <f t="shared" ca="1" si="14"/>
        <v/>
      </c>
      <c r="F65" s="43" t="str">
        <f t="shared" ca="1" si="14"/>
        <v/>
      </c>
      <c r="G65" s="43" t="str">
        <f t="shared" ca="1" si="14"/>
        <v/>
      </c>
      <c r="H65" s="43" t="str">
        <f t="shared" ca="1" si="14"/>
        <v/>
      </c>
      <c r="I65" s="43" t="str">
        <f t="shared" ca="1" si="14"/>
        <v/>
      </c>
      <c r="J65" s="43" t="str">
        <f t="shared" ca="1" si="14"/>
        <v/>
      </c>
      <c r="K65" s="43" t="str">
        <f t="shared" ca="1" si="14"/>
        <v/>
      </c>
      <c r="L65" s="44" t="str">
        <f t="shared" si="14"/>
        <v/>
      </c>
    </row>
    <row r="66" spans="2:12" ht="15.75" thickBot="1" x14ac:dyDescent="0.3">
      <c r="B66" s="5">
        <v>10</v>
      </c>
      <c r="C66" s="45" t="str">
        <f t="shared" ref="C66:L66" ca="1" si="15">IFERROR(C18*(C34-C$35)^2,"")</f>
        <v/>
      </c>
      <c r="D66" s="46" t="str">
        <f t="shared" ca="1" si="15"/>
        <v/>
      </c>
      <c r="E66" s="46" t="str">
        <f t="shared" ca="1" si="15"/>
        <v/>
      </c>
      <c r="F66" s="46" t="str">
        <f t="shared" ca="1" si="15"/>
        <v/>
      </c>
      <c r="G66" s="46" t="str">
        <f t="shared" ca="1" si="15"/>
        <v/>
      </c>
      <c r="H66" s="46" t="str">
        <f t="shared" ca="1" si="15"/>
        <v/>
      </c>
      <c r="I66" s="46" t="str">
        <f t="shared" ca="1" si="15"/>
        <v/>
      </c>
      <c r="J66" s="46" t="str">
        <f t="shared" ca="1" si="15"/>
        <v/>
      </c>
      <c r="K66" s="46" t="str">
        <f t="shared" ca="1" si="15"/>
        <v/>
      </c>
      <c r="L66" s="47" t="str">
        <f t="shared" si="15"/>
        <v/>
      </c>
    </row>
    <row r="67" spans="2:12" ht="15.75" thickBot="1" x14ac:dyDescent="0.3">
      <c r="B67" s="37"/>
      <c r="C67" s="48">
        <f t="shared" ref="C67:J67" ca="1" si="16">SUM(C57:C66)/(10-C$56-1)</f>
        <v>160280.32748048689</v>
      </c>
      <c r="D67" s="49">
        <f t="shared" ca="1" si="16"/>
        <v>37736.855047996381</v>
      </c>
      <c r="E67" s="49">
        <f t="shared" ca="1" si="16"/>
        <v>41965.213017424037</v>
      </c>
      <c r="F67" s="49">
        <f t="shared" ca="1" si="16"/>
        <v>15182.902680976436</v>
      </c>
      <c r="G67" s="49">
        <f t="shared" ca="1" si="16"/>
        <v>13731.323891978891</v>
      </c>
      <c r="H67" s="49">
        <f t="shared" ca="1" si="16"/>
        <v>8185.7716200096329</v>
      </c>
      <c r="I67" s="49">
        <f t="shared" ca="1" si="16"/>
        <v>446.61655010535202</v>
      </c>
      <c r="J67" s="49">
        <f t="shared" ca="1" si="16"/>
        <v>1147.3659684286617</v>
      </c>
      <c r="K67" s="51">
        <f ca="1">MIN(J67^2/I67,MIN(I67:J67))</f>
        <v>446.61655010535202</v>
      </c>
      <c r="L67" s="50">
        <v>0</v>
      </c>
    </row>
    <row r="69" spans="2:12" ht="15.75" thickBot="1" x14ac:dyDescent="0.3"/>
    <row r="70" spans="2:12" x14ac:dyDescent="0.25">
      <c r="B70" s="52" t="s">
        <v>2</v>
      </c>
      <c r="C70" s="19"/>
      <c r="D70" s="18"/>
      <c r="E70" s="18"/>
      <c r="F70" s="18"/>
      <c r="G70" s="18"/>
      <c r="H70" s="18"/>
      <c r="I70" s="18"/>
      <c r="J70" s="18"/>
      <c r="K70" s="18"/>
      <c r="L70" s="17"/>
    </row>
    <row r="71" spans="2:12" ht="15.75" thickBot="1" x14ac:dyDescent="0.3">
      <c r="B71" s="54" t="s">
        <v>0</v>
      </c>
      <c r="C71" s="54"/>
      <c r="D71" s="55"/>
      <c r="E71" s="55"/>
      <c r="F71" s="55"/>
      <c r="G71" s="55"/>
      <c r="H71" s="55"/>
      <c r="I71" s="55"/>
      <c r="J71" s="55"/>
      <c r="K71" s="55"/>
      <c r="L71" s="56"/>
    </row>
    <row r="72" spans="2:12" x14ac:dyDescent="0.25">
      <c r="B72" s="13">
        <v>1</v>
      </c>
      <c r="C72" s="61">
        <f t="shared" ref="C72:L72" ca="1" si="17">C$67/C41</f>
        <v>0.44790058203619104</v>
      </c>
      <c r="D72" s="62">
        <f t="shared" ca="1" si="17"/>
        <v>3.3550193501349926E-2</v>
      </c>
      <c r="E72" s="62">
        <f t="shared" ca="1" si="17"/>
        <v>2.4182843042778051E-2</v>
      </c>
      <c r="F72" s="62">
        <f t="shared" ca="1" si="17"/>
        <v>6.8444791125410508E-3</v>
      </c>
      <c r="G72" s="62">
        <f t="shared" ca="1" si="17"/>
        <v>5.0012179111489424E-3</v>
      </c>
      <c r="H72" s="62">
        <f t="shared" ca="1" si="17"/>
        <v>2.4655983173492583E-3</v>
      </c>
      <c r="I72" s="62">
        <f t="shared" ca="1" si="17"/>
        <v>1.2884398687990778E-4</v>
      </c>
      <c r="J72" s="62">
        <f t="shared" ca="1" si="17"/>
        <v>3.1815723113160237E-4</v>
      </c>
      <c r="K72" s="62">
        <f t="shared" ca="1" si="17"/>
        <v>1.1650314400891923E-4</v>
      </c>
      <c r="L72" s="63">
        <f t="shared" si="17"/>
        <v>0</v>
      </c>
    </row>
    <row r="73" spans="2:12" x14ac:dyDescent="0.25">
      <c r="B73" s="9">
        <v>2</v>
      </c>
      <c r="C73" s="61">
        <f t="shared" ref="C73:L73" ca="1" si="18">C$67/C42</f>
        <v>0.45518924758315932</v>
      </c>
      <c r="D73" s="62">
        <f t="shared" ca="1" si="18"/>
        <v>3.0528002957593267E-2</v>
      </c>
      <c r="E73" s="62">
        <f t="shared" ca="1" si="18"/>
        <v>1.9338513754133708E-2</v>
      </c>
      <c r="F73" s="62">
        <f t="shared" ca="1" si="18"/>
        <v>4.5277198792649312E-3</v>
      </c>
      <c r="G73" s="62">
        <f t="shared" ca="1" si="18"/>
        <v>3.6143937161358013E-3</v>
      </c>
      <c r="H73" s="62">
        <f t="shared" ca="1" si="18"/>
        <v>1.9868073910543679E-3</v>
      </c>
      <c r="I73" s="62">
        <f t="shared" ca="1" si="18"/>
        <v>9.6090647625104596E-5</v>
      </c>
      <c r="J73" s="62">
        <f t="shared" ca="1" si="18"/>
        <v>2.3348735499019479E-4</v>
      </c>
      <c r="K73" s="62">
        <f t="shared" ca="1" si="18"/>
        <v>8.3650391425750293E-5</v>
      </c>
      <c r="L73" s="63">
        <f t="shared" ca="1" si="18"/>
        <v>0</v>
      </c>
    </row>
    <row r="74" spans="2:12" x14ac:dyDescent="0.25">
      <c r="B74" s="9">
        <v>3</v>
      </c>
      <c r="C74" s="61">
        <f t="shared" ref="C74:L74" ca="1" si="19">C$67/C43</f>
        <v>0.55172621479168105</v>
      </c>
      <c r="D74" s="62">
        <f t="shared" ca="1" si="19"/>
        <v>2.9201176074394441E-2</v>
      </c>
      <c r="E74" s="62">
        <f t="shared" ca="1" si="19"/>
        <v>1.8915817048455186E-2</v>
      </c>
      <c r="F74" s="62">
        <f t="shared" ca="1" si="19"/>
        <v>4.6930641800581778E-3</v>
      </c>
      <c r="G74" s="62">
        <f t="shared" ca="1" si="19"/>
        <v>3.4448924025190426E-3</v>
      </c>
      <c r="H74" s="62">
        <f t="shared" ca="1" si="19"/>
        <v>1.9806276388763659E-3</v>
      </c>
      <c r="I74" s="62">
        <f t="shared" ca="1" si="19"/>
        <v>9.6484172322501842E-5</v>
      </c>
      <c r="J74" s="62">
        <f t="shared" ca="1" si="19"/>
        <v>2.3371202875119274E-4</v>
      </c>
      <c r="K74" s="62">
        <f t="shared" ca="1" si="19"/>
        <v>8.4504068587245939E-5</v>
      </c>
      <c r="L74" s="63">
        <f t="shared" ca="1" si="19"/>
        <v>0</v>
      </c>
    </row>
    <row r="75" spans="2:12" x14ac:dyDescent="0.25">
      <c r="B75" s="9">
        <v>4</v>
      </c>
      <c r="C75" s="61">
        <f t="shared" ref="C75:L75" ca="1" si="20">C$67/C44</f>
        <v>0.51602124697524498</v>
      </c>
      <c r="D75" s="62">
        <f t="shared" ca="1" si="20"/>
        <v>2.6596639725748723E-2</v>
      </c>
      <c r="E75" s="62">
        <f t="shared" ca="1" si="20"/>
        <v>1.9118138708384851E-2</v>
      </c>
      <c r="F75" s="62">
        <f t="shared" ca="1" si="20"/>
        <v>4.0407496582058073E-3</v>
      </c>
      <c r="G75" s="62">
        <f t="shared" ca="1" si="20"/>
        <v>3.4073364299914196E-3</v>
      </c>
      <c r="H75" s="62">
        <f t="shared" ca="1" si="20"/>
        <v>1.8680523151417858E-3</v>
      </c>
      <c r="I75" s="62">
        <f t="shared" ca="1" si="20"/>
        <v>9.7338810659131506E-5</v>
      </c>
      <c r="J75" s="62">
        <f t="shared" ca="1" si="20"/>
        <v>2.3728175755968755E-4</v>
      </c>
      <c r="K75" s="62">
        <f t="shared" ca="1" si="20"/>
        <v>8.5794787809884059E-5</v>
      </c>
      <c r="L75" s="63">
        <f t="shared" ca="1" si="20"/>
        <v>0</v>
      </c>
    </row>
    <row r="76" spans="2:12" x14ac:dyDescent="0.25">
      <c r="B76" s="9">
        <v>5</v>
      </c>
      <c r="C76" s="61">
        <f t="shared" ref="C76:L76" ca="1" si="21">C$67/C45</f>
        <v>0.36167598041449339</v>
      </c>
      <c r="D76" s="62">
        <f t="shared" ca="1" si="21"/>
        <v>3.3208830948208194E-2</v>
      </c>
      <c r="E76" s="62">
        <f t="shared" ca="1" si="21"/>
        <v>1.9717409360952464E-2</v>
      </c>
      <c r="F76" s="62">
        <f t="shared" ca="1" si="21"/>
        <v>5.2394204752386139E-3</v>
      </c>
      <c r="G76" s="62">
        <f t="shared" ca="1" si="21"/>
        <v>4.0354532825905322E-3</v>
      </c>
      <c r="H76" s="62">
        <f t="shared" ca="1" si="21"/>
        <v>2.1133783525282717E-3</v>
      </c>
      <c r="I76" s="62">
        <f t="shared" ca="1" si="21"/>
        <v>1.0614875672011485E-4</v>
      </c>
      <c r="J76" s="62">
        <f t="shared" ca="1" si="21"/>
        <v>2.5875766702684384E-4</v>
      </c>
      <c r="K76" s="62">
        <f t="shared" ca="1" si="21"/>
        <v>9.3559906859524733E-5</v>
      </c>
      <c r="L76" s="63">
        <f t="shared" ca="1" si="21"/>
        <v>0</v>
      </c>
    </row>
    <row r="77" spans="2:12" x14ac:dyDescent="0.25">
      <c r="B77" s="9">
        <v>6</v>
      </c>
      <c r="C77" s="61">
        <f t="shared" ref="C77:L77" ca="1" si="22">C$67/C46</f>
        <v>0.40461343057487625</v>
      </c>
      <c r="D77" s="62">
        <f t="shared" ca="1" si="22"/>
        <v>2.8305110906923916E-2</v>
      </c>
      <c r="E77" s="62">
        <f t="shared" ca="1" si="22"/>
        <v>1.9243786105669028E-2</v>
      </c>
      <c r="F77" s="62">
        <f t="shared" ca="1" si="22"/>
        <v>5.085118483040935E-3</v>
      </c>
      <c r="G77" s="62">
        <f t="shared" ca="1" si="22"/>
        <v>3.7195003001260366E-3</v>
      </c>
      <c r="H77" s="62">
        <f t="shared" ca="1" si="22"/>
        <v>2.0087790117151701E-3</v>
      </c>
      <c r="I77" s="62">
        <f t="shared" ca="1" si="22"/>
        <v>1.0089504057043844E-4</v>
      </c>
      <c r="J77" s="62">
        <f t="shared" ca="1" si="22"/>
        <v>2.4595074044459484E-4</v>
      </c>
      <c r="K77" s="62">
        <f t="shared" ca="1" si="22"/>
        <v>8.8929262009617034E-5</v>
      </c>
      <c r="L77" s="63">
        <f t="shared" ca="1" si="22"/>
        <v>0</v>
      </c>
    </row>
    <row r="78" spans="2:12" x14ac:dyDescent="0.25">
      <c r="B78" s="9">
        <v>7</v>
      </c>
      <c r="C78" s="61">
        <f t="shared" ref="C78:L78" ca="1" si="23">C$67/C47</f>
        <v>0.36358596354277112</v>
      </c>
      <c r="D78" s="62">
        <f t="shared" ca="1" si="23"/>
        <v>2.9288272187867545E-2</v>
      </c>
      <c r="E78" s="62">
        <f t="shared" ca="1" si="23"/>
        <v>1.7341993204330348E-2</v>
      </c>
      <c r="F78" s="62">
        <f t="shared" ca="1" si="23"/>
        <v>4.3589824901673025E-3</v>
      </c>
      <c r="G78" s="62">
        <f t="shared" ca="1" si="23"/>
        <v>3.358377338792959E-3</v>
      </c>
      <c r="H78" s="62">
        <f t="shared" ca="1" si="23"/>
        <v>1.8137484520053795E-3</v>
      </c>
      <c r="I78" s="62">
        <f t="shared" ca="1" si="23"/>
        <v>9.1099231215783149E-5</v>
      </c>
      <c r="J78" s="62">
        <f t="shared" ca="1" si="23"/>
        <v>2.2207160277429929E-4</v>
      </c>
      <c r="K78" s="62">
        <f t="shared" ca="1" si="23"/>
        <v>8.029519940583397E-5</v>
      </c>
      <c r="L78" s="63">
        <f t="shared" ca="1" si="23"/>
        <v>0</v>
      </c>
    </row>
    <row r="79" spans="2:12" x14ac:dyDescent="0.25">
      <c r="B79" s="9">
        <v>8</v>
      </c>
      <c r="C79" s="61">
        <f t="shared" ref="C79:L79" ca="1" si="24">C$67/C48</f>
        <v>0.44586716223569289</v>
      </c>
      <c r="D79" s="62">
        <f t="shared" ca="1" si="24"/>
        <v>2.6554156309633179E-2</v>
      </c>
      <c r="E79" s="62">
        <f t="shared" ca="1" si="24"/>
        <v>1.4650110775927943E-2</v>
      </c>
      <c r="F79" s="62">
        <f t="shared" ca="1" si="24"/>
        <v>3.6368358105457613E-3</v>
      </c>
      <c r="G79" s="62">
        <f t="shared" ca="1" si="24"/>
        <v>2.8019995488852783E-3</v>
      </c>
      <c r="H79" s="62">
        <f t="shared" ca="1" si="24"/>
        <v>1.5132672215258038E-3</v>
      </c>
      <c r="I79" s="62">
        <f t="shared" ca="1" si="24"/>
        <v>7.6006945920544926E-5</v>
      </c>
      <c r="J79" s="62">
        <f t="shared" ca="1" si="24"/>
        <v>1.8528130344562749E-4</v>
      </c>
      <c r="K79" s="62">
        <f t="shared" ca="1" si="24"/>
        <v>6.6992803314252722E-5</v>
      </c>
      <c r="L79" s="63">
        <f t="shared" ca="1" si="24"/>
        <v>0</v>
      </c>
    </row>
    <row r="80" spans="2:12" x14ac:dyDescent="0.25">
      <c r="B80" s="9">
        <v>9</v>
      </c>
      <c r="C80" s="61">
        <f t="shared" ref="C80:L80" ca="1" si="25">C$67/C49</f>
        <v>0.42550115342881573</v>
      </c>
      <c r="D80" s="62">
        <f t="shared" ca="1" si="25"/>
        <v>2.7680643388730809E-2</v>
      </c>
      <c r="E80" s="62">
        <f t="shared" ca="1" si="25"/>
        <v>1.7616690258791725E-2</v>
      </c>
      <c r="F80" s="62">
        <f t="shared" ca="1" si="25"/>
        <v>4.3732781940284187E-3</v>
      </c>
      <c r="G80" s="62">
        <f t="shared" ca="1" si="25"/>
        <v>3.3693914614689653E-3</v>
      </c>
      <c r="H80" s="62">
        <f t="shared" ca="1" si="25"/>
        <v>1.8196968151398759E-3</v>
      </c>
      <c r="I80" s="62">
        <f t="shared" ca="1" si="25"/>
        <v>9.1397999938615585E-5</v>
      </c>
      <c r="J80" s="62">
        <f t="shared" ca="1" si="25"/>
        <v>2.2279990803278243E-4</v>
      </c>
      <c r="K80" s="62">
        <f t="shared" ca="1" si="25"/>
        <v>8.0558535263402649E-5</v>
      </c>
      <c r="L80" s="63">
        <f t="shared" ca="1" si="25"/>
        <v>0</v>
      </c>
    </row>
    <row r="81" spans="2:17" ht="15.75" thickBot="1" x14ac:dyDescent="0.3">
      <c r="B81" s="5">
        <v>10</v>
      </c>
      <c r="C81" s="64">
        <f t="shared" ref="C81:L81" ca="1" si="26">C$67/C50</f>
        <v>0.46591222299234009</v>
      </c>
      <c r="D81" s="65">
        <f t="shared" ca="1" si="26"/>
        <v>3.1425969715354475E-2</v>
      </c>
      <c r="E81" s="65">
        <f t="shared" ca="1" si="26"/>
        <v>2.0000314544096048E-2</v>
      </c>
      <c r="F81" s="65">
        <f t="shared" ca="1" si="26"/>
        <v>4.9650041060212051E-3</v>
      </c>
      <c r="G81" s="65">
        <f t="shared" ca="1" si="26"/>
        <v>3.8252865925221071E-3</v>
      </c>
      <c r="H81" s="65">
        <f t="shared" ca="1" si="26"/>
        <v>2.0659106871408154E-3</v>
      </c>
      <c r="I81" s="65">
        <f t="shared" ca="1" si="26"/>
        <v>1.037645959950572E-4</v>
      </c>
      <c r="J81" s="65">
        <f t="shared" ca="1" si="26"/>
        <v>2.5294582441940197E-4</v>
      </c>
      <c r="K81" s="65">
        <f t="shared" ca="1" si="26"/>
        <v>9.1458498776501374E-5</v>
      </c>
      <c r="L81" s="66">
        <f t="shared" ca="1" si="26"/>
        <v>0</v>
      </c>
    </row>
    <row r="83" spans="2:17" ht="15.75" thickBot="1" x14ac:dyDescent="0.3"/>
    <row r="84" spans="2:17" x14ac:dyDescent="0.25">
      <c r="B84" s="52" t="s">
        <v>2</v>
      </c>
      <c r="C84" s="19"/>
      <c r="D84" s="18"/>
      <c r="E84" s="18"/>
      <c r="F84" s="18"/>
      <c r="G84" s="18"/>
      <c r="H84" s="18"/>
      <c r="I84" s="18"/>
      <c r="J84" s="18"/>
      <c r="K84" s="18"/>
      <c r="L84" s="17"/>
    </row>
    <row r="85" spans="2:17" ht="15.75" thickBot="1" x14ac:dyDescent="0.3">
      <c r="B85" s="54" t="s">
        <v>0</v>
      </c>
      <c r="C85" s="54"/>
      <c r="D85" s="55"/>
      <c r="E85" s="55"/>
      <c r="F85" s="55"/>
      <c r="G85" s="55"/>
      <c r="H85" s="55"/>
      <c r="I85" s="55"/>
      <c r="J85" s="55"/>
      <c r="K85" s="55"/>
      <c r="L85" s="56"/>
    </row>
    <row r="86" spans="2:17" ht="15.75" thickBot="1" x14ac:dyDescent="0.3">
      <c r="B86" s="34"/>
      <c r="C86" s="79">
        <f t="shared" ref="C86:K86" ca="1" si="27">C67/SUM(OFFSET(C9,0,0,10-C56,1))</f>
        <v>4.81702603889037E-2</v>
      </c>
      <c r="D86" s="80">
        <f t="shared" ca="1" si="27"/>
        <v>3.6811958277470757E-3</v>
      </c>
      <c r="E86" s="80">
        <f t="shared" ca="1" si="27"/>
        <v>2.7887857567784487E-3</v>
      </c>
      <c r="F86" s="80">
        <f t="shared" ca="1" si="27"/>
        <v>8.2302009389505963E-4</v>
      </c>
      <c r="G86" s="80">
        <f t="shared" ca="1" si="27"/>
        <v>7.6441161884816618E-4</v>
      </c>
      <c r="H86" s="80">
        <f t="shared" ca="1" si="27"/>
        <v>5.1305507247745221E-4</v>
      </c>
      <c r="I86" s="80">
        <f t="shared" ca="1" si="27"/>
        <v>3.5047680272893448E-5</v>
      </c>
      <c r="J86" s="80">
        <f t="shared" ca="1" si="27"/>
        <v>1.3466223042297819E-4</v>
      </c>
      <c r="K86" s="80">
        <f t="shared" ca="1" si="27"/>
        <v>1.1650314400891923E-4</v>
      </c>
      <c r="L86" s="81">
        <v>0</v>
      </c>
    </row>
    <row r="88" spans="2:17" ht="15.75" thickBot="1" x14ac:dyDescent="0.3"/>
    <row r="89" spans="2:17" x14ac:dyDescent="0.25">
      <c r="B89" s="52" t="s">
        <v>2</v>
      </c>
      <c r="C89" s="104" t="s">
        <v>17</v>
      </c>
      <c r="D89" s="105"/>
      <c r="E89" s="105"/>
      <c r="F89" s="105"/>
      <c r="G89" s="105"/>
      <c r="H89" s="105"/>
      <c r="I89" s="105"/>
      <c r="J89" s="105"/>
      <c r="K89" s="105"/>
      <c r="L89" s="106"/>
      <c r="M89" s="13"/>
      <c r="N89" s="53"/>
      <c r="P89" s="13" t="s">
        <v>14</v>
      </c>
    </row>
    <row r="90" spans="2:17" ht="15.75" thickBot="1" x14ac:dyDescent="0.3">
      <c r="B90" s="54" t="s">
        <v>0</v>
      </c>
      <c r="C90" s="54">
        <v>2</v>
      </c>
      <c r="D90" s="55">
        <v>3</v>
      </c>
      <c r="E90" s="55">
        <v>4</v>
      </c>
      <c r="F90" s="55">
        <v>5</v>
      </c>
      <c r="G90" s="55">
        <v>6</v>
      </c>
      <c r="H90" s="55">
        <v>7</v>
      </c>
      <c r="I90" s="55">
        <v>8</v>
      </c>
      <c r="J90" s="55">
        <v>9</v>
      </c>
      <c r="K90" s="55">
        <v>10</v>
      </c>
      <c r="L90" s="56" t="s">
        <v>19</v>
      </c>
      <c r="M90" s="5" t="s">
        <v>8</v>
      </c>
      <c r="N90" s="53"/>
      <c r="P90" s="5" t="s">
        <v>17</v>
      </c>
    </row>
    <row r="91" spans="2:17" x14ac:dyDescent="0.25">
      <c r="B91" s="13">
        <v>1</v>
      </c>
      <c r="C91" s="74">
        <v>0</v>
      </c>
      <c r="D91" s="75">
        <v>0</v>
      </c>
      <c r="E91" s="75">
        <v>0</v>
      </c>
      <c r="F91" s="75">
        <v>0</v>
      </c>
      <c r="G91" s="75">
        <v>0</v>
      </c>
      <c r="H91" s="75">
        <v>0</v>
      </c>
      <c r="I91" s="75">
        <v>0</v>
      </c>
      <c r="J91" s="75">
        <v>0</v>
      </c>
      <c r="K91" s="75">
        <v>0</v>
      </c>
      <c r="L91" s="98">
        <f t="shared" ref="L91:L100" si="28">L41^2*(L$67/L41+L$86)+K91*L$35^2</f>
        <v>0</v>
      </c>
      <c r="M91" s="76">
        <f t="shared" ref="M91:M100" si="29">SQRT(L91)</f>
        <v>0</v>
      </c>
      <c r="N91" s="92"/>
      <c r="P91" s="100">
        <f t="array" aca="1" ref="P91:P100" ca="1">TRANSPOSE(C101:L101)</f>
        <v>60839416496.64296</v>
      </c>
      <c r="Q91" s="99"/>
    </row>
    <row r="92" spans="2:17" x14ac:dyDescent="0.25">
      <c r="B92" s="9">
        <v>2</v>
      </c>
      <c r="C92" s="73">
        <v>0</v>
      </c>
      <c r="D92" s="72">
        <v>0</v>
      </c>
      <c r="E92" s="72">
        <v>0</v>
      </c>
      <c r="F92" s="72">
        <v>0</v>
      </c>
      <c r="G92" s="72">
        <v>0</v>
      </c>
      <c r="H92" s="72">
        <v>0</v>
      </c>
      <c r="I92" s="72">
        <v>0</v>
      </c>
      <c r="J92" s="72">
        <v>0</v>
      </c>
      <c r="K92" s="93">
        <f t="shared" ref="K92:L94" ca="1" si="30">K42^2*(K$67/K42+K$86)+J92*K$35^2</f>
        <v>5705542382.2354317</v>
      </c>
      <c r="L92" s="94">
        <f t="shared" ca="1" si="28"/>
        <v>5705542382.2354317</v>
      </c>
      <c r="M92" s="77">
        <f t="shared" ca="1" si="29"/>
        <v>75535.040757488387</v>
      </c>
      <c r="N92" s="92"/>
      <c r="P92" s="103">
        <f ca="1"/>
        <v>306717308944.53564</v>
      </c>
      <c r="Q92" s="99"/>
    </row>
    <row r="93" spans="2:17" x14ac:dyDescent="0.25">
      <c r="B93" s="9">
        <v>3</v>
      </c>
      <c r="C93" s="73">
        <v>0</v>
      </c>
      <c r="D93" s="72">
        <v>0</v>
      </c>
      <c r="E93" s="72">
        <v>0</v>
      </c>
      <c r="F93" s="72">
        <v>0</v>
      </c>
      <c r="G93" s="72">
        <v>0</v>
      </c>
      <c r="H93" s="72">
        <v>0</v>
      </c>
      <c r="I93" s="72">
        <v>0</v>
      </c>
      <c r="J93" s="93">
        <f t="shared" ref="J93:K94" ca="1" si="31">J43^2*(J$67/J43+J$86)+I93*J$35^2</f>
        <v>8878325707.3180542</v>
      </c>
      <c r="K93" s="93">
        <f t="shared" ca="1" si="31"/>
        <v>14810539906.564919</v>
      </c>
      <c r="L93" s="94">
        <f t="shared" ca="1" si="28"/>
        <v>14810539906.564919</v>
      </c>
      <c r="M93" s="77">
        <f t="shared" ca="1" si="29"/>
        <v>121698.5616454234</v>
      </c>
      <c r="N93" s="92"/>
      <c r="P93" s="101">
        <f ca="1"/>
        <v>1110158201071.1772</v>
      </c>
      <c r="Q93" s="99"/>
    </row>
    <row r="94" spans="2:17" x14ac:dyDescent="0.25">
      <c r="B94" s="9">
        <v>4</v>
      </c>
      <c r="C94" s="73">
        <v>0</v>
      </c>
      <c r="D94" s="72">
        <v>0</v>
      </c>
      <c r="E94" s="72">
        <v>0</v>
      </c>
      <c r="F94" s="72">
        <v>0</v>
      </c>
      <c r="G94" s="72">
        <v>0</v>
      </c>
      <c r="H94" s="72">
        <v>0</v>
      </c>
      <c r="I94" s="93">
        <f t="shared" ref="I94:L100" ca="1" si="32">I44^2*(I$67/I44+I$86)+H94*I$35^2</f>
        <v>2787027313.3081064</v>
      </c>
      <c r="J94" s="93">
        <f t="shared" ca="1" si="32"/>
        <v>11926749570.739161</v>
      </c>
      <c r="K94" s="93">
        <f t="shared" ca="1" si="32"/>
        <v>17835296140.841713</v>
      </c>
      <c r="L94" s="94">
        <f t="shared" ca="1" si="32"/>
        <v>17835296140.841713</v>
      </c>
      <c r="M94" s="77">
        <f t="shared" ca="1" si="29"/>
        <v>133548.85301207835</v>
      </c>
      <c r="N94" s="92"/>
      <c r="P94" s="101">
        <f ca="1"/>
        <v>1910791445995.6133</v>
      </c>
      <c r="Q94" s="99"/>
    </row>
    <row r="95" spans="2:17" x14ac:dyDescent="0.25">
      <c r="B95" s="9">
        <v>5</v>
      </c>
      <c r="C95" s="73">
        <v>0</v>
      </c>
      <c r="D95" s="72">
        <v>0</v>
      </c>
      <c r="E95" s="72">
        <v>0</v>
      </c>
      <c r="F95" s="72">
        <v>0</v>
      </c>
      <c r="G95" s="72">
        <v>0</v>
      </c>
      <c r="H95" s="93">
        <f t="shared" ref="H95:K100" ca="1" si="33">H45^2*(H$67/H45+H$86)+G95*H$35^2</f>
        <v>39403167532.908386</v>
      </c>
      <c r="I95" s="93">
        <f t="shared" ca="1" si="33"/>
        <v>46262733462.093369</v>
      </c>
      <c r="J95" s="93">
        <f t="shared" ca="1" si="33"/>
        <v>61352408918.660469</v>
      </c>
      <c r="K95" s="93">
        <f t="shared" ca="1" si="33"/>
        <v>68333331757.949768</v>
      </c>
      <c r="L95" s="94">
        <f t="shared" ca="1" si="32"/>
        <v>68333331757.949768</v>
      </c>
      <c r="M95" s="77">
        <f t="shared" ca="1" si="29"/>
        <v>261406.44934268505</v>
      </c>
      <c r="N95" s="92"/>
      <c r="P95" s="101">
        <f ca="1"/>
        <v>2923965898802.0293</v>
      </c>
      <c r="Q95" s="99"/>
    </row>
    <row r="96" spans="2:17" x14ac:dyDescent="0.25">
      <c r="B96" s="9">
        <v>6</v>
      </c>
      <c r="C96" s="73">
        <v>0</v>
      </c>
      <c r="D96" s="72">
        <v>0</v>
      </c>
      <c r="E96" s="72">
        <v>0</v>
      </c>
      <c r="F96" s="72">
        <v>0</v>
      </c>
      <c r="G96" s="93">
        <f t="shared" ref="G96:K100" ca="1" si="34">G46^2*(G$67/G46+G$86)+F96*G$35^2</f>
        <v>61110058476.214371</v>
      </c>
      <c r="H96" s="93">
        <f t="shared" ca="1" si="34"/>
        <v>113985317910.70242</v>
      </c>
      <c r="I96" s="93">
        <f t="shared" ca="1" si="34"/>
        <v>129261629126.73495</v>
      </c>
      <c r="J96" s="93">
        <f t="shared" ca="1" si="34"/>
        <v>158093554633.60895</v>
      </c>
      <c r="K96" s="93">
        <f t="shared" ca="1" si="34"/>
        <v>168928976684.39111</v>
      </c>
      <c r="L96" s="94">
        <f t="shared" ca="1" si="32"/>
        <v>168928976684.39111</v>
      </c>
      <c r="M96" s="77">
        <f t="shared" ca="1" si="29"/>
        <v>411009.70388105331</v>
      </c>
      <c r="N96" s="92"/>
      <c r="P96" s="101">
        <f ca="1"/>
        <v>4021495928723.3438</v>
      </c>
      <c r="Q96" s="99"/>
    </row>
    <row r="97" spans="2:17" x14ac:dyDescent="0.25">
      <c r="B97" s="9">
        <v>7</v>
      </c>
      <c r="C97" s="73">
        <v>0</v>
      </c>
      <c r="D97" s="72">
        <v>0</v>
      </c>
      <c r="E97" s="72">
        <v>0</v>
      </c>
      <c r="F97" s="93">
        <f t="shared" ref="F97:G100" ca="1" si="35">F47^2*(F$67/F47+F$86)+E97*F$35^2</f>
        <v>62869063751.483231</v>
      </c>
      <c r="G97" s="93">
        <f t="shared" ca="1" si="35"/>
        <v>145523179428.46149</v>
      </c>
      <c r="H97" s="93">
        <f t="shared" ca="1" si="34"/>
        <v>219108768267.20898</v>
      </c>
      <c r="I97" s="93">
        <f t="shared" ca="1" si="34"/>
        <v>246385320640.01428</v>
      </c>
      <c r="J97" s="93">
        <f t="shared" ca="1" si="34"/>
        <v>295076199707.99072</v>
      </c>
      <c r="K97" s="93">
        <f t="shared" ca="1" si="34"/>
        <v>311717714006.48553</v>
      </c>
      <c r="L97" s="94">
        <f t="shared" ca="1" si="32"/>
        <v>311717714006.48553</v>
      </c>
      <c r="M97" s="77">
        <f t="shared" ca="1" si="29"/>
        <v>558316.85807119019</v>
      </c>
      <c r="N97" s="92"/>
      <c r="P97" s="101">
        <f ca="1"/>
        <v>4519913970115.9395</v>
      </c>
      <c r="Q97" s="99"/>
    </row>
    <row r="98" spans="2:17" x14ac:dyDescent="0.25">
      <c r="B98" s="9">
        <v>8</v>
      </c>
      <c r="C98" s="73">
        <v>0</v>
      </c>
      <c r="D98" s="72">
        <v>0</v>
      </c>
      <c r="E98" s="93">
        <f t="shared" ref="E98:F100" ca="1" si="36">E48^2*(E$67/E48+E$86)+D98*E$35^2</f>
        <v>143092228598.52515</v>
      </c>
      <c r="F98" s="93">
        <f t="shared" ca="1" si="36"/>
        <v>274899760164.77075</v>
      </c>
      <c r="G98" s="93">
        <f t="shared" ca="1" si="35"/>
        <v>420593691563.88794</v>
      </c>
      <c r="H98" s="93">
        <f t="shared" ca="1" si="34"/>
        <v>555584677709.85168</v>
      </c>
      <c r="I98" s="93">
        <f t="shared" ca="1" si="34"/>
        <v>620895185515.71704</v>
      </c>
      <c r="J98" s="93">
        <f t="shared" ca="1" si="34"/>
        <v>731868684930.21265</v>
      </c>
      <c r="K98" s="93">
        <f t="shared" ca="1" si="34"/>
        <v>766198253108.93054</v>
      </c>
      <c r="L98" s="94">
        <f t="shared" ca="1" si="32"/>
        <v>766198253108.93054</v>
      </c>
      <c r="M98" s="77">
        <f t="shared" ca="1" si="29"/>
        <v>875327.51191135915</v>
      </c>
      <c r="N98" s="92"/>
      <c r="P98" s="101">
        <f ca="1"/>
        <v>5498481143386.3047</v>
      </c>
      <c r="Q98" s="99"/>
    </row>
    <row r="99" spans="2:17" x14ac:dyDescent="0.25">
      <c r="B99" s="9">
        <v>9</v>
      </c>
      <c r="C99" s="73">
        <v>0</v>
      </c>
      <c r="D99" s="93">
        <f t="shared" ref="D99:E100" ca="1" si="37">D49^2*(D$67/D49+D$86)+C99*D$35^2</f>
        <v>58288190148.017853</v>
      </c>
      <c r="E99" s="93">
        <f t="shared" ca="1" si="37"/>
        <v>239598730963.61697</v>
      </c>
      <c r="F99" s="93">
        <f t="shared" ca="1" si="36"/>
        <v>392780780204.32629</v>
      </c>
      <c r="G99" s="93">
        <f t="shared" ca="1" si="35"/>
        <v>547229388193.29266</v>
      </c>
      <c r="H99" s="93">
        <f t="shared" ca="1" si="34"/>
        <v>692925540530.04993</v>
      </c>
      <c r="I99" s="93">
        <f t="shared" ca="1" si="34"/>
        <v>772617811520.36121</v>
      </c>
      <c r="J99" s="93">
        <f t="shared" ca="1" si="34"/>
        <v>904921582362.33862</v>
      </c>
      <c r="K99" s="93">
        <f t="shared" ca="1" si="34"/>
        <v>943341726628.8042</v>
      </c>
      <c r="L99" s="94">
        <f t="shared" ca="1" si="32"/>
        <v>943341726628.8042</v>
      </c>
      <c r="M99" s="77">
        <f t="shared" ca="1" si="29"/>
        <v>971257.80646994244</v>
      </c>
      <c r="N99" s="92"/>
      <c r="P99" s="101">
        <f ca="1"/>
        <v>5988273257923.4316</v>
      </c>
      <c r="Q99" s="99"/>
    </row>
    <row r="100" spans="2:17" ht="15.75" thickBot="1" x14ac:dyDescent="0.3">
      <c r="B100" s="5">
        <v>10</v>
      </c>
      <c r="C100" s="95">
        <f t="shared" ref="C100:D100" ca="1" si="38">C50^2*(C$67/C50+C$86)+B100*C$35^2</f>
        <v>60839416618.48629</v>
      </c>
      <c r="D100" s="96">
        <f t="shared" ca="1" si="38"/>
        <v>236376388381.61966</v>
      </c>
      <c r="E100" s="96">
        <f t="shared" ca="1" si="37"/>
        <v>602406146730.82739</v>
      </c>
      <c r="F100" s="96">
        <f t="shared" ca="1" si="36"/>
        <v>884197549593.71338</v>
      </c>
      <c r="G100" s="96">
        <f t="shared" ca="1" si="35"/>
        <v>1136469584574.9717</v>
      </c>
      <c r="H100" s="96">
        <f t="shared" ca="1" si="34"/>
        <v>1381502104129.9302</v>
      </c>
      <c r="I100" s="96">
        <f t="shared" ca="1" si="34"/>
        <v>1536938485062.1565</v>
      </c>
      <c r="J100" s="96">
        <f t="shared" ca="1" si="34"/>
        <v>1789242414970.9756</v>
      </c>
      <c r="K100" s="96">
        <f t="shared" ca="1" si="34"/>
        <v>1858191315466.9495</v>
      </c>
      <c r="L100" s="97">
        <f t="shared" ca="1" si="32"/>
        <v>1858191315466.9495</v>
      </c>
      <c r="M100" s="78">
        <f t="shared" ca="1" si="29"/>
        <v>1363154.9124978238</v>
      </c>
      <c r="N100" s="92"/>
      <c r="P100" s="102">
        <f ca="1"/>
        <v>5988273257923.4316</v>
      </c>
      <c r="Q100" s="99"/>
    </row>
    <row r="101" spans="2:17" ht="15.75" thickBot="1" x14ac:dyDescent="0.3">
      <c r="B101" s="37"/>
      <c r="C101" s="99">
        <f t="shared" ref="C101:L101" ca="1" si="39">B101*C$35^2+SUM(OFFSET($B$50,1-C$40,C$40,C$40,1))^2*C$86+SUMPRODUCT(OFFSET($B$50,1-C$40,C$40,C$40,1),OFFSET($B$50,1-C$40,C$40,C$40,1),OFFSET($B$81,1-C$40,C$40,C$40,1))</f>
        <v>60839416496.64296</v>
      </c>
      <c r="D101" s="99">
        <f t="shared" ca="1" si="39"/>
        <v>306717308944.53564</v>
      </c>
      <c r="E101" s="99">
        <f t="shared" ca="1" si="39"/>
        <v>1110158201071.1772</v>
      </c>
      <c r="F101" s="99">
        <f t="shared" ca="1" si="39"/>
        <v>1910791445995.6133</v>
      </c>
      <c r="G101" s="99">
        <f t="shared" ca="1" si="39"/>
        <v>2923965898802.0293</v>
      </c>
      <c r="H101" s="99">
        <f t="shared" ca="1" si="39"/>
        <v>4021495928723.3438</v>
      </c>
      <c r="I101" s="99">
        <f t="shared" ca="1" si="39"/>
        <v>4519913970115.9395</v>
      </c>
      <c r="J101" s="99">
        <f t="shared" ca="1" si="39"/>
        <v>5498481143386.3047</v>
      </c>
      <c r="K101" s="99">
        <f t="shared" ca="1" si="39"/>
        <v>5988273257923.4316</v>
      </c>
      <c r="L101" s="99">
        <f t="shared" ca="1" si="39"/>
        <v>5988273257923.4316</v>
      </c>
    </row>
    <row r="102" spans="2:17" ht="15.75" thickBot="1" x14ac:dyDescent="0.3">
      <c r="M102" s="32"/>
      <c r="N102" s="32"/>
      <c r="O102" s="82" t="s">
        <v>12</v>
      </c>
      <c r="P102" s="71">
        <f ca="1">SQRT(P100)</f>
        <v>2447094.8608346656</v>
      </c>
    </row>
    <row r="103" spans="2:17" ht="15.75" thickBot="1" x14ac:dyDescent="0.3"/>
    <row r="104" spans="2:17" x14ac:dyDescent="0.25">
      <c r="B104" s="83" t="s">
        <v>15</v>
      </c>
      <c r="C104" s="84">
        <f ca="1">SUM(L41:L50)</f>
        <v>53038945.611924313</v>
      </c>
      <c r="D104" s="88"/>
    </row>
    <row r="105" spans="2:17" ht="15.75" thickBot="1" x14ac:dyDescent="0.3">
      <c r="B105" s="85" t="s">
        <v>8</v>
      </c>
      <c r="C105" s="86">
        <f ca="1">P102</f>
        <v>2447094.8608346656</v>
      </c>
    </row>
    <row r="106" spans="2:17" ht="15.75" thickBot="1" x14ac:dyDescent="0.3"/>
    <row r="107" spans="2:17" x14ac:dyDescent="0.25">
      <c r="B107" s="83" t="s">
        <v>9</v>
      </c>
      <c r="C107" s="89">
        <f ca="1">0.5*(4*LN(C104)-LN(SUMSQ(C104:C105)))</f>
        <v>17.785473812161431</v>
      </c>
    </row>
    <row r="108" spans="2:17" ht="15.75" thickBot="1" x14ac:dyDescent="0.3">
      <c r="B108" s="85" t="s">
        <v>10</v>
      </c>
      <c r="C108" s="90">
        <f ca="1">SQRT(LN(SUMSQ(C104:C105))-2*LN(C104))</f>
        <v>4.6113173200818446E-2</v>
      </c>
    </row>
    <row r="109" spans="2:17" ht="15.75" thickBot="1" x14ac:dyDescent="0.3">
      <c r="B109" s="87" t="s">
        <v>16</v>
      </c>
      <c r="C109" s="91">
        <f ca="1">_xlfn.LOGNORM.INV(0.75,C107,C108)</f>
        <v>54656389.081271924</v>
      </c>
    </row>
  </sheetData>
  <mergeCells count="1">
    <mergeCell ref="C89:L89"/>
  </mergeCells>
  <pageMargins left="0.7" right="0.7" top="0.75" bottom="0.75" header="0.3" footer="0.3"/>
  <pageSetup orientation="portrait" r:id="rId1"/>
  <ignoredErrors>
    <ignoredError sqref="C35:K35" formulaRange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</dc:creator>
  <cp:lastModifiedBy>chewcy</cp:lastModifiedBy>
  <cp:lastPrinted>2018-07-31T13:56:31Z</cp:lastPrinted>
  <dcterms:created xsi:type="dcterms:W3CDTF">2018-07-06T15:52:51Z</dcterms:created>
  <dcterms:modified xsi:type="dcterms:W3CDTF">2019-06-20T03:52:37Z</dcterms:modified>
</cp:coreProperties>
</file>