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ptimalvest.sharepoint.com/sites/ArkiInvestment/Trading/simple-order-management-platform/ManualWork/Sent/20250906/"/>
    </mc:Choice>
  </mc:AlternateContent>
  <xr:revisionPtr revIDLastSave="122" documentId="8_{AABF5C34-D045-8E40-A4F7-B597A7B0CDAA}" xr6:coauthVersionLast="47" xr6:coauthVersionMax="47" xr10:uidLastSave="{46A19E53-6186-8F41-A502-BF5D50F8C429}"/>
  <bookViews>
    <workbookView xWindow="0" yWindow="760" windowWidth="30240" windowHeight="18880" xr2:uid="{C220D252-1243-C24D-86CA-E3CA68E65D4B}"/>
  </bookViews>
  <sheets>
    <sheet name="Summary" sheetId="1" r:id="rId1"/>
    <sheet name="Matrix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L2" i="2"/>
  <c r="I2" i="2"/>
  <c r="J2" i="2"/>
  <c r="M2" i="2"/>
  <c r="D5" i="2"/>
  <c r="D6" i="2"/>
  <c r="D7" i="2"/>
  <c r="D8" i="2"/>
  <c r="C5" i="2"/>
  <c r="C6" i="2"/>
  <c r="C7" i="2"/>
  <c r="C8" i="2"/>
  <c r="E4" i="1"/>
  <c r="C4" i="1"/>
  <c r="B4" i="1"/>
  <c r="F12" i="1"/>
  <c r="F11" i="1"/>
  <c r="F10" i="1"/>
  <c r="F9" i="1"/>
  <c r="F4" i="1" s="1"/>
  <c r="D12" i="1"/>
  <c r="D11" i="1"/>
  <c r="D10" i="1"/>
  <c r="D9" i="1"/>
  <c r="D4" i="1" l="1"/>
</calcChain>
</file>

<file path=xl/sharedStrings.xml><?xml version="1.0" encoding="utf-8"?>
<sst xmlns="http://schemas.openxmlformats.org/spreadsheetml/2006/main" count="87" uniqueCount="59">
  <si>
    <t>Portfolio Summary</t>
  </si>
  <si>
    <t>Export Time</t>
  </si>
  <si>
    <t>Total Accounts</t>
  </si>
  <si>
    <t>Total Net Liquidation Value</t>
  </si>
  <si>
    <t>Net Liquidation Value</t>
  </si>
  <si>
    <t>Cash %</t>
  </si>
  <si>
    <t>Active Positions</t>
  </si>
  <si>
    <t>U12803113</t>
  </si>
  <si>
    <t>U13382000</t>
  </si>
  <si>
    <t>U15768277</t>
  </si>
  <si>
    <t>U19983995</t>
  </si>
  <si>
    <t>Balances</t>
  </si>
  <si>
    <t>Market Values</t>
  </si>
  <si>
    <t>Account</t>
  </si>
  <si>
    <t>Securities Gross Position Value</t>
  </si>
  <si>
    <t>Cash</t>
  </si>
  <si>
    <t>Current Available Funds</t>
  </si>
  <si>
    <t>Overnight Available Funds</t>
  </si>
  <si>
    <t>Current Initial Margin</t>
  </si>
  <si>
    <t>Projected Overnight Initial Margin</t>
  </si>
  <si>
    <t>MTD Interest</t>
  </si>
  <si>
    <t>Leverage (SEC)</t>
  </si>
  <si>
    <t>Trading Type</t>
  </si>
  <si>
    <t>Reg T Margin Account</t>
  </si>
  <si>
    <t>Gross/NLV</t>
  </si>
  <si>
    <t>Currency</t>
  </si>
  <si>
    <t>Total Cash</t>
  </si>
  <si>
    <t>Settled Cash</t>
  </si>
  <si>
    <t>FX Cash</t>
  </si>
  <si>
    <t>Stock</t>
  </si>
  <si>
    <t>Futures</t>
  </si>
  <si>
    <t>Dividends Receivable</t>
  </si>
  <si>
    <t>Unrealized P&amp;L</t>
  </si>
  <si>
    <t>Realized P&amp;L</t>
  </si>
  <si>
    <t>Exchange Rate</t>
  </si>
  <si>
    <t>BASE</t>
  </si>
  <si>
    <t>Date</t>
  </si>
  <si>
    <t>Equity</t>
  </si>
  <si>
    <t>Bond</t>
  </si>
  <si>
    <t>Gold</t>
  </si>
  <si>
    <t>Asset class</t>
  </si>
  <si>
    <t>00B91RQ82</t>
  </si>
  <si>
    <t>AMD</t>
  </si>
  <si>
    <t>IAU</t>
  </si>
  <si>
    <t>ISAC</t>
  </si>
  <si>
    <t>IVV</t>
  </si>
  <si>
    <t>MMS</t>
  </si>
  <si>
    <t>SPMO</t>
  </si>
  <si>
    <t>Palantir Technologies Inc-A</t>
  </si>
  <si>
    <t>Intel Corp</t>
  </si>
  <si>
    <t>PIMCO Income</t>
  </si>
  <si>
    <t>Portfolio Matrix</t>
  </si>
  <si>
    <t>Bonds</t>
  </si>
  <si>
    <t>AMD    JUN2026 380 C [AMD   260618C00380000 100]</t>
  </si>
  <si>
    <t>INTC   JUN2026 60 C [INTC  260618C00060000 100]</t>
  </si>
  <si>
    <t>PLTR   FEB2026 110 P [PLTR  260220P00110000 100]</t>
  </si>
  <si>
    <t>Option</t>
  </si>
  <si>
    <t>Asset class weight</t>
  </si>
  <si>
    <t>Asset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</si>
</sst>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8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0" fontId="0" fillId="0" borderId="1" xfId="0" applyBorder="1"/>
    <xf numFmtId="0" fontId="0" fillId="0" borderId="3" xfId="0" applyBorder="1"/>
    <xf numFmtId="10" fontId="0" fillId="0" borderId="2" xfId="1" applyNumberFormat="1" applyFont="1" applyBorder="1"/>
    <xf numFmtId="0" fontId="0" fillId="0" borderId="2" xfId="0" applyBorder="1"/>
    <xf numFmtId="0" fontId="2" fillId="0" borderId="0" xfId="0" applyFont="1"/>
    <xf numFmtId="2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ptimalvest.sharepoint.com/sites/ArkiInvestment/Trading/simple-order-management-platform/config/universes/etf_master_universe.xlsx" TargetMode="External"/><Relationship Id="rId1" Type="http://schemas.openxmlformats.org/officeDocument/2006/relationships/externalLinkPath" Target="/sites/ArkiInvestment/Trading/simple-order-management-platform/config/universes/etf_master_unive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IBSymbol</v>
          </cell>
          <cell r="B1" t="str">
            <v>Asset class</v>
          </cell>
          <cell r="C1" t="str">
            <v>Region</v>
          </cell>
          <cell r="D1" t="str">
            <v>Instrument name</v>
          </cell>
        </row>
        <row r="2">
          <cell r="A2" t="str">
            <v>VTV</v>
          </cell>
          <cell r="B2" t="str">
            <v>Equity</v>
          </cell>
          <cell r="C2" t="str">
            <v>US</v>
          </cell>
          <cell r="D2" t="str">
            <v>Vanguard Value ETF</v>
          </cell>
        </row>
        <row r="3">
          <cell r="A3" t="str">
            <v>SPMO</v>
          </cell>
          <cell r="B3" t="str">
            <v>Equity</v>
          </cell>
          <cell r="C3" t="str">
            <v>US</v>
          </cell>
          <cell r="D3" t="str">
            <v>Invesco S&amp;P 500 Momentum ETF</v>
          </cell>
        </row>
        <row r="4">
          <cell r="A4" t="str">
            <v>VOE</v>
          </cell>
          <cell r="B4" t="str">
            <v>Equity</v>
          </cell>
          <cell r="C4" t="str">
            <v>US</v>
          </cell>
          <cell r="D4" t="str">
            <v>Vanguard Mid-Cap Value ETF</v>
          </cell>
        </row>
        <row r="5">
          <cell r="A5" t="str">
            <v>XMMO</v>
          </cell>
          <cell r="B5" t="str">
            <v>Equity</v>
          </cell>
          <cell r="C5" t="str">
            <v>US</v>
          </cell>
          <cell r="D5" t="str">
            <v>Invesco S&amp;P MidCap Momentum ETF</v>
          </cell>
        </row>
        <row r="6">
          <cell r="A6" t="str">
            <v>VBR</v>
          </cell>
          <cell r="B6" t="str">
            <v>Equity</v>
          </cell>
          <cell r="C6" t="str">
            <v>US</v>
          </cell>
          <cell r="D6" t="str">
            <v>Vanguard Small-Cap Value ETF</v>
          </cell>
        </row>
        <row r="7">
          <cell r="A7" t="str">
            <v>XSMO</v>
          </cell>
          <cell r="B7" t="str">
            <v>Equity</v>
          </cell>
          <cell r="C7" t="str">
            <v>US</v>
          </cell>
          <cell r="D7" t="str">
            <v>Invesco S&amp;P SmallCap Momentum ETF</v>
          </cell>
        </row>
        <row r="8">
          <cell r="A8" t="str">
            <v>IVV</v>
          </cell>
          <cell r="B8" t="str">
            <v>Equity</v>
          </cell>
          <cell r="C8" t="str">
            <v>US</v>
          </cell>
          <cell r="D8" t="str">
            <v>iShares Core S&amp;P 500 ETF</v>
          </cell>
        </row>
        <row r="9">
          <cell r="A9" t="str">
            <v>QQQ</v>
          </cell>
          <cell r="B9" t="str">
            <v>Equity</v>
          </cell>
          <cell r="C9" t="str">
            <v>US</v>
          </cell>
          <cell r="D9" t="str">
            <v>Invesco QQQ Trust</v>
          </cell>
        </row>
        <row r="10">
          <cell r="A10" t="str">
            <v>IEFA</v>
          </cell>
          <cell r="B10" t="str">
            <v>Equity</v>
          </cell>
          <cell r="C10" t="str">
            <v>DM ex US</v>
          </cell>
          <cell r="D10" t="str">
            <v>iShares Core MSCI EAFE ETF</v>
          </cell>
        </row>
        <row r="11">
          <cell r="A11" t="str">
            <v>IEMG</v>
          </cell>
          <cell r="B11" t="str">
            <v>Equity</v>
          </cell>
          <cell r="C11" t="str">
            <v>EM</v>
          </cell>
          <cell r="D11" t="str">
            <v>iShares Core MSCI Emerging Markets ETF</v>
          </cell>
        </row>
        <row r="12">
          <cell r="A12" t="str">
            <v>IEF</v>
          </cell>
          <cell r="B12" t="str">
            <v>Bonds</v>
          </cell>
          <cell r="C12" t="str">
            <v>US</v>
          </cell>
          <cell r="D12" t="str">
            <v>iShares 7-10 Year Treasury Bond ETF</v>
          </cell>
        </row>
        <row r="13">
          <cell r="A13" t="str">
            <v>BWX</v>
          </cell>
          <cell r="B13" t="str">
            <v>Bonds</v>
          </cell>
          <cell r="C13" t="str">
            <v>International</v>
          </cell>
          <cell r="D13" t="str">
            <v>SPDR Bloomberg International Treasury Bond ETF</v>
          </cell>
        </row>
        <row r="14">
          <cell r="A14" t="str">
            <v>LQD</v>
          </cell>
          <cell r="B14" t="str">
            <v>Bonds</v>
          </cell>
          <cell r="C14" t="str">
            <v>US</v>
          </cell>
          <cell r="D14" t="str">
            <v>iShares iBoxx $ Investment Grade Corporate Bond ETF</v>
          </cell>
        </row>
        <row r="15">
          <cell r="A15" t="str">
            <v>TLT</v>
          </cell>
          <cell r="B15" t="str">
            <v>Bonds</v>
          </cell>
          <cell r="C15" t="str">
            <v>US</v>
          </cell>
          <cell r="D15" t="str">
            <v>iShares 20+ Year Treasury Bond ETF</v>
          </cell>
        </row>
        <row r="16">
          <cell r="A16" t="str">
            <v>GSG</v>
          </cell>
          <cell r="B16" t="str">
            <v>Commodity</v>
          </cell>
          <cell r="C16" t="str">
            <v>n/a</v>
          </cell>
          <cell r="D16" t="str">
            <v>iShares GSCI Commodity-Index Trust Fund</v>
          </cell>
        </row>
        <row r="17">
          <cell r="A17" t="str">
            <v>IAU</v>
          </cell>
          <cell r="B17" t="str">
            <v>Gold</v>
          </cell>
          <cell r="C17" t="str">
            <v>n/a</v>
          </cell>
          <cell r="D17" t="str">
            <v>iShares Gold Trust Shares</v>
          </cell>
        </row>
        <row r="18">
          <cell r="A18" t="str">
            <v>USRT</v>
          </cell>
          <cell r="B18" t="str">
            <v>REITs</v>
          </cell>
          <cell r="C18" t="str">
            <v>US</v>
          </cell>
          <cell r="D18" t="str">
            <v>iShares Core U.S. REIT ETF</v>
          </cell>
        </row>
        <row r="19">
          <cell r="A19" t="str">
            <v>IBB</v>
          </cell>
          <cell r="B19" t="str">
            <v>Equity</v>
          </cell>
          <cell r="C19" t="str">
            <v>US</v>
          </cell>
          <cell r="D19" t="str">
            <v>iShares Biotechnology ETF</v>
          </cell>
        </row>
        <row r="20">
          <cell r="A20" t="str">
            <v>XOP</v>
          </cell>
          <cell r="B20" t="str">
            <v>Equity</v>
          </cell>
          <cell r="C20" t="str">
            <v>US</v>
          </cell>
          <cell r="D20" t="str">
            <v>SPDR Oil &amp; Gas Exploration &amp; Production ETF</v>
          </cell>
        </row>
        <row r="21">
          <cell r="A21" t="str">
            <v>SMH</v>
          </cell>
          <cell r="B21" t="str">
            <v>Equity</v>
          </cell>
          <cell r="C21" t="str">
            <v>Global</v>
          </cell>
          <cell r="D21" t="str">
            <v>VanEck Semicondoctor ETF</v>
          </cell>
        </row>
        <row r="22">
          <cell r="A22" t="str">
            <v>SGOV</v>
          </cell>
          <cell r="B22" t="str">
            <v>Bonds</v>
          </cell>
          <cell r="C22" t="str">
            <v>US</v>
          </cell>
          <cell r="D22" t="str">
            <v>iShares 0-3 Month Treasury Bond ETF</v>
          </cell>
        </row>
        <row r="23">
          <cell r="A23" t="str">
            <v>BIL</v>
          </cell>
          <cell r="B23" t="str">
            <v>Bonds</v>
          </cell>
          <cell r="C23" t="str">
            <v>US</v>
          </cell>
          <cell r="D23" t="str">
            <v>SPDR Bloomberg 1-3 Month T-Bill ETF</v>
          </cell>
        </row>
        <row r="24">
          <cell r="A24" t="str">
            <v>USFR</v>
          </cell>
          <cell r="B24" t="str">
            <v>Bonds</v>
          </cell>
          <cell r="C24" t="str">
            <v>US</v>
          </cell>
          <cell r="D24" t="str">
            <v>WisdomTree Floating Rate Treasury Fund</v>
          </cell>
        </row>
        <row r="25">
          <cell r="A25" t="str">
            <v>UPRO</v>
          </cell>
          <cell r="B25" t="str">
            <v>Equity</v>
          </cell>
          <cell r="C25" t="str">
            <v>US</v>
          </cell>
          <cell r="D25" t="str">
            <v>ProShapres UltraPro S&amp;P 500</v>
          </cell>
        </row>
        <row r="26">
          <cell r="A26" t="str">
            <v>US_HB</v>
          </cell>
          <cell r="B26" t="str">
            <v>Equity</v>
          </cell>
          <cell r="C26" t="str">
            <v>US</v>
          </cell>
          <cell r="D26" t="str">
            <v>SPDR Homebuilder</v>
          </cell>
        </row>
        <row r="27">
          <cell r="A27" t="str">
            <v>IVV</v>
          </cell>
          <cell r="B27" t="str">
            <v>Equity</v>
          </cell>
          <cell r="C27" t="str">
            <v>US</v>
          </cell>
          <cell r="D27" t="str">
            <v>iShares Core S&amp;P 500 ETF</v>
          </cell>
        </row>
        <row r="28">
          <cell r="A28" t="str">
            <v>IEUR</v>
          </cell>
          <cell r="B28" t="str">
            <v>Equity</v>
          </cell>
          <cell r="C28" t="str">
            <v>Europe</v>
          </cell>
          <cell r="D28" t="str">
            <v>iShares Core MSCI Europe ETF</v>
          </cell>
        </row>
        <row r="29">
          <cell r="A29" t="str">
            <v>EWG</v>
          </cell>
          <cell r="B29" t="str">
            <v>Equity</v>
          </cell>
          <cell r="C29" t="str">
            <v>Germany</v>
          </cell>
          <cell r="D29" t="str">
            <v>iShares MSCI Germany ETF</v>
          </cell>
        </row>
        <row r="30">
          <cell r="A30" t="str">
            <v>DXJ</v>
          </cell>
          <cell r="B30" t="str">
            <v>Equity</v>
          </cell>
          <cell r="C30" t="str">
            <v>Japan</v>
          </cell>
          <cell r="D30" t="str">
            <v>WisdomTree Japan Hedged Equity ETF</v>
          </cell>
        </row>
        <row r="31">
          <cell r="A31" t="str">
            <v>EWU</v>
          </cell>
          <cell r="B31" t="str">
            <v>Equity</v>
          </cell>
          <cell r="C31" t="str">
            <v>UK</v>
          </cell>
          <cell r="D31" t="str">
            <v>iShares MSCI United Kingdom ETF</v>
          </cell>
        </row>
        <row r="32">
          <cell r="A32" t="str">
            <v>IEF</v>
          </cell>
          <cell r="B32" t="str">
            <v>Bonds</v>
          </cell>
          <cell r="C32" t="str">
            <v>US</v>
          </cell>
          <cell r="D32" t="str">
            <v>iShares 7-10 Year Treasury Bond ETF</v>
          </cell>
        </row>
        <row r="33">
          <cell r="A33" t="str">
            <v>IBGM</v>
          </cell>
          <cell r="B33" t="str">
            <v>Bonds</v>
          </cell>
          <cell r="C33" t="str">
            <v>Germany</v>
          </cell>
          <cell r="D33" t="str">
            <v>iShares Germany Govt Bond UCITS ETF</v>
          </cell>
        </row>
        <row r="34">
          <cell r="A34" t="str">
            <v>IGLT</v>
          </cell>
          <cell r="B34" t="str">
            <v>Bonds</v>
          </cell>
          <cell r="C34" t="str">
            <v>Germany</v>
          </cell>
          <cell r="D34" t="str">
            <v>iShares Core UK Gilts UCITS ETF</v>
          </cell>
        </row>
        <row r="35">
          <cell r="A35">
            <v>2561</v>
          </cell>
          <cell r="B35" t="str">
            <v>Bonds</v>
          </cell>
          <cell r="C35" t="str">
            <v>Japan</v>
          </cell>
          <cell r="D35" t="str">
            <v>iShares Core Japan Government Bond ETF</v>
          </cell>
        </row>
        <row r="36">
          <cell r="A36" t="str">
            <v>IAU</v>
          </cell>
          <cell r="B36" t="str">
            <v>Commodity</v>
          </cell>
          <cell r="C36" t="str">
            <v>n/a</v>
          </cell>
          <cell r="D36" t="str">
            <v>iShares Gold Trust Shares</v>
          </cell>
        </row>
        <row r="37">
          <cell r="A37" t="str">
            <v>00B91RQ82 FUND</v>
          </cell>
          <cell r="B37" t="str">
            <v>Bonds</v>
          </cell>
          <cell r="C37" t="str">
            <v>Global</v>
          </cell>
          <cell r="D37" t="str">
            <v>PIMCO Income "A" (SGDHDG) Inc</v>
          </cell>
        </row>
        <row r="38">
          <cell r="A38" t="str">
            <v>SPMO</v>
          </cell>
          <cell r="B38" t="str">
            <v>Equity</v>
          </cell>
          <cell r="C38" t="str">
            <v>US</v>
          </cell>
          <cell r="D38" t="str">
            <v>Invesco S&amp;P 500 Momentum ETF</v>
          </cell>
        </row>
        <row r="39">
          <cell r="A39" t="str">
            <v>IVV</v>
          </cell>
          <cell r="B39" t="str">
            <v>Equity</v>
          </cell>
          <cell r="C39" t="str">
            <v>US</v>
          </cell>
          <cell r="D39" t="str">
            <v>iShares Core S&amp;P 500 ETF</v>
          </cell>
        </row>
        <row r="40">
          <cell r="A40" t="str">
            <v>ISAC</v>
          </cell>
          <cell r="B40" t="str">
            <v>Equity</v>
          </cell>
          <cell r="C40" t="str">
            <v>Global</v>
          </cell>
          <cell r="D40" t="str">
            <v>iShares MSCI ACWI</v>
          </cell>
        </row>
        <row r="41">
          <cell r="A41" t="str">
            <v>IAU</v>
          </cell>
          <cell r="B41" t="str">
            <v>Commodity</v>
          </cell>
          <cell r="C41" t="str">
            <v>n/a</v>
          </cell>
          <cell r="D41" t="str">
            <v>iShares Gold Trust Shares</v>
          </cell>
        </row>
        <row r="42">
          <cell r="A42" t="str">
            <v>INTC   JUN2026 60 C [INTC  260618C00060000 100]</v>
          </cell>
          <cell r="B42" t="str">
            <v>Option</v>
          </cell>
          <cell r="C42" t="str">
            <v>US</v>
          </cell>
          <cell r="D42" t="str">
            <v>Intel Corp</v>
          </cell>
        </row>
        <row r="43">
          <cell r="A43" t="str">
            <v>INTC   JUN2026 55 C [INTC  260618C00055000 100]</v>
          </cell>
          <cell r="B43" t="str">
            <v>Option</v>
          </cell>
          <cell r="C43" t="str">
            <v>US</v>
          </cell>
          <cell r="D43" t="str">
            <v>Intel Corp</v>
          </cell>
        </row>
        <row r="44">
          <cell r="A44" t="str">
            <v>AMD    JUN2026 380 C [AMD   260618C00380000 100]</v>
          </cell>
          <cell r="B44" t="str">
            <v>Option</v>
          </cell>
          <cell r="C44" t="str">
            <v>US</v>
          </cell>
          <cell r="D44" t="str">
            <v>Advanced Micro Devices</v>
          </cell>
        </row>
        <row r="45">
          <cell r="A45" t="str">
            <v>PLTR   FEB2026 110 P [PLTR  260220P00110000 100]</v>
          </cell>
          <cell r="B45" t="str">
            <v>Option</v>
          </cell>
          <cell r="C45" t="str">
            <v>US</v>
          </cell>
          <cell r="D45" t="str">
            <v>Palantir Technologies Inc-A</v>
          </cell>
        </row>
        <row r="46">
          <cell r="A46" t="str">
            <v>MMS</v>
          </cell>
          <cell r="B46" t="str">
            <v>MMF</v>
          </cell>
          <cell r="C46" t="str">
            <v>Singapore</v>
          </cell>
          <cell r="D46" t="str">
            <v>Phillip SGD Money Market ETF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2A72F-86E9-2A44-89D0-F4B24F49EF90}">
  <dimension ref="A1:N19"/>
  <sheetViews>
    <sheetView tabSelected="1" workbookViewId="0">
      <selection activeCell="C10" sqref="C10"/>
    </sheetView>
  </sheetViews>
  <sheetFormatPr baseColWidth="10" defaultRowHeight="16" x14ac:dyDescent="0.2"/>
  <cols>
    <col min="1" max="1" width="14.5" customWidth="1"/>
    <col min="2" max="2" width="20.5" customWidth="1"/>
    <col min="3" max="3" width="15.33203125" customWidth="1"/>
    <col min="5" max="5" width="16.33203125" customWidth="1"/>
    <col min="6" max="6" width="20.33203125" customWidth="1"/>
    <col min="7" max="7" width="19.83203125" customWidth="1"/>
  </cols>
  <sheetData>
    <row r="1" spans="1:14" x14ac:dyDescent="0.2">
      <c r="A1" t="s">
        <v>0</v>
      </c>
    </row>
    <row r="2" spans="1:14" x14ac:dyDescent="0.2">
      <c r="A2" t="s">
        <v>1</v>
      </c>
      <c r="B2" s="1">
        <v>45906.879803240743</v>
      </c>
    </row>
    <row r="3" spans="1:14" x14ac:dyDescent="0.2">
      <c r="A3" t="s">
        <v>36</v>
      </c>
      <c r="B3">
        <v>20250906</v>
      </c>
      <c r="C3">
        <v>20250905</v>
      </c>
      <c r="D3">
        <v>20250904</v>
      </c>
      <c r="E3">
        <v>20250903</v>
      </c>
      <c r="F3">
        <v>20250902</v>
      </c>
    </row>
    <row r="4" spans="1:14" x14ac:dyDescent="0.2">
      <c r="A4" t="s">
        <v>3</v>
      </c>
      <c r="B4" s="2">
        <f>SUM(B9:B12)</f>
        <v>35184.86</v>
      </c>
      <c r="C4" s="2">
        <f>SUM(C9:C12)</f>
        <v>27130.03</v>
      </c>
      <c r="D4" s="2">
        <f>SUM(D9:D12)</f>
        <v>2.9896873428488275</v>
      </c>
      <c r="E4" s="2">
        <f>SUM(E9:E12)</f>
        <v>8062.0300000000025</v>
      </c>
      <c r="F4" s="2">
        <f>SUM(F9:F12)</f>
        <v>1.0109793583875331</v>
      </c>
    </row>
    <row r="5" spans="1:14" x14ac:dyDescent="0.2">
      <c r="A5" t="s">
        <v>2</v>
      </c>
      <c r="B5">
        <v>4</v>
      </c>
      <c r="C5">
        <v>4</v>
      </c>
      <c r="D5">
        <v>4</v>
      </c>
      <c r="E5">
        <v>4</v>
      </c>
      <c r="F5">
        <v>4</v>
      </c>
    </row>
    <row r="7" spans="1:14" x14ac:dyDescent="0.2">
      <c r="A7" t="s">
        <v>11</v>
      </c>
    </row>
    <row r="8" spans="1:14" x14ac:dyDescent="0.2">
      <c r="A8" t="s">
        <v>13</v>
      </c>
      <c r="B8" t="s">
        <v>4</v>
      </c>
      <c r="C8" t="s">
        <v>14</v>
      </c>
      <c r="D8" t="s">
        <v>24</v>
      </c>
      <c r="E8" t="s">
        <v>15</v>
      </c>
      <c r="F8" t="s">
        <v>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6</v>
      </c>
      <c r="N8" t="s">
        <v>22</v>
      </c>
    </row>
    <row r="9" spans="1:14" x14ac:dyDescent="0.2">
      <c r="A9" t="s">
        <v>7</v>
      </c>
      <c r="B9">
        <v>4369.4799999999996</v>
      </c>
      <c r="C9">
        <v>4303.8100000000004</v>
      </c>
      <c r="D9" s="3">
        <f>C9/B9</f>
        <v>0.98497075166839099</v>
      </c>
      <c r="E9">
        <v>65.67</v>
      </c>
      <c r="F9" s="4">
        <f>E9/B9</f>
        <v>1.5029248331609256E-2</v>
      </c>
      <c r="G9">
        <v>2730.06</v>
      </c>
      <c r="H9">
        <v>2730.06</v>
      </c>
      <c r="I9">
        <v>1639.42</v>
      </c>
      <c r="J9">
        <v>1639.42</v>
      </c>
      <c r="K9">
        <v>0</v>
      </c>
      <c r="L9">
        <v>0.98</v>
      </c>
      <c r="M9">
        <v>4</v>
      </c>
      <c r="N9" t="s">
        <v>23</v>
      </c>
    </row>
    <row r="10" spans="1:14" x14ac:dyDescent="0.2">
      <c r="A10" t="s">
        <v>8</v>
      </c>
      <c r="B10">
        <v>10799.44</v>
      </c>
      <c r="C10">
        <v>20271.189999999999</v>
      </c>
      <c r="D10" s="3">
        <f t="shared" ref="D10:D12" si="0">C10/B10</f>
        <v>1.8770593660412018</v>
      </c>
      <c r="E10">
        <v>-9464.5499999999993</v>
      </c>
      <c r="F10" s="4">
        <f t="shared" ref="F10:F12" si="1">E10/B10</f>
        <v>-0.87639266480484157</v>
      </c>
      <c r="G10">
        <v>8189.03</v>
      </c>
      <c r="H10">
        <v>8189.03</v>
      </c>
      <c r="I10">
        <v>2610.41</v>
      </c>
      <c r="J10">
        <v>2610.41</v>
      </c>
      <c r="K10">
        <v>-7.21</v>
      </c>
      <c r="L10">
        <v>1.88</v>
      </c>
      <c r="M10">
        <v>2</v>
      </c>
      <c r="N10" t="s">
        <v>23</v>
      </c>
    </row>
    <row r="11" spans="1:14" x14ac:dyDescent="0.2">
      <c r="A11" t="s">
        <v>9</v>
      </c>
      <c r="B11">
        <v>1.17</v>
      </c>
      <c r="C11">
        <v>0</v>
      </c>
      <c r="D11" s="3">
        <f t="shared" si="0"/>
        <v>0</v>
      </c>
      <c r="E11">
        <v>1.17</v>
      </c>
      <c r="F11" s="4">
        <f t="shared" si="1"/>
        <v>1</v>
      </c>
      <c r="G11">
        <v>1.17</v>
      </c>
      <c r="H11">
        <v>1.17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23</v>
      </c>
    </row>
    <row r="12" spans="1:14" x14ac:dyDescent="0.2">
      <c r="A12" t="s">
        <v>10</v>
      </c>
      <c r="B12">
        <v>20014.77</v>
      </c>
      <c r="C12">
        <v>2555.0300000000002</v>
      </c>
      <c r="D12" s="3">
        <f t="shared" si="0"/>
        <v>0.12765722513923469</v>
      </c>
      <c r="E12">
        <v>17459.740000000002</v>
      </c>
      <c r="F12" s="4">
        <f t="shared" si="1"/>
        <v>0.87234277486076539</v>
      </c>
      <c r="G12">
        <v>17494.740000000002</v>
      </c>
      <c r="H12">
        <v>17494.740000000002</v>
      </c>
      <c r="I12">
        <v>2520.02</v>
      </c>
      <c r="J12">
        <v>2520.02</v>
      </c>
      <c r="K12">
        <v>0</v>
      </c>
      <c r="L12">
        <v>0.13</v>
      </c>
      <c r="M12">
        <v>4</v>
      </c>
      <c r="N12" t="s">
        <v>23</v>
      </c>
    </row>
    <row r="14" spans="1:14" x14ac:dyDescent="0.2">
      <c r="A14" t="s">
        <v>12</v>
      </c>
    </row>
    <row r="15" spans="1:14" x14ac:dyDescent="0.2">
      <c r="A15" t="s">
        <v>13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31</v>
      </c>
      <c r="I15" t="s">
        <v>4</v>
      </c>
      <c r="J15" t="s">
        <v>32</v>
      </c>
      <c r="K15" t="s">
        <v>33</v>
      </c>
      <c r="L15" t="s">
        <v>34</v>
      </c>
    </row>
    <row r="16" spans="1:14" x14ac:dyDescent="0.2">
      <c r="A16" t="s">
        <v>7</v>
      </c>
      <c r="B16" t="s">
        <v>35</v>
      </c>
      <c r="C16">
        <v>65.67</v>
      </c>
      <c r="D16">
        <v>65.67</v>
      </c>
      <c r="E16">
        <v>0</v>
      </c>
      <c r="F16">
        <v>3745.56</v>
      </c>
      <c r="G16">
        <v>0</v>
      </c>
      <c r="H16">
        <v>0</v>
      </c>
      <c r="I16">
        <v>4369.4799999999996</v>
      </c>
      <c r="J16">
        <v>320</v>
      </c>
      <c r="K16">
        <v>0</v>
      </c>
      <c r="L16">
        <v>1</v>
      </c>
    </row>
    <row r="17" spans="1:12" x14ac:dyDescent="0.2">
      <c r="A17" t="s">
        <v>8</v>
      </c>
      <c r="B17" t="s">
        <v>35</v>
      </c>
      <c r="C17">
        <v>-9464.5499999999993</v>
      </c>
      <c r="D17">
        <v>-9464.5499999999993</v>
      </c>
      <c r="E17">
        <v>0</v>
      </c>
      <c r="F17">
        <v>20271.189999999999</v>
      </c>
      <c r="G17">
        <v>0</v>
      </c>
      <c r="H17">
        <v>0</v>
      </c>
      <c r="I17">
        <v>10799.44</v>
      </c>
      <c r="J17">
        <v>758.02</v>
      </c>
      <c r="K17">
        <v>0</v>
      </c>
      <c r="L17">
        <v>1</v>
      </c>
    </row>
    <row r="18" spans="1:12" x14ac:dyDescent="0.2">
      <c r="A18" t="s">
        <v>9</v>
      </c>
      <c r="B18" t="s">
        <v>35</v>
      </c>
      <c r="C18">
        <v>1.17</v>
      </c>
      <c r="D18">
        <v>1.17</v>
      </c>
      <c r="E18">
        <v>0</v>
      </c>
      <c r="F18">
        <v>0</v>
      </c>
      <c r="G18">
        <v>0</v>
      </c>
      <c r="H18">
        <v>0</v>
      </c>
      <c r="I18">
        <v>1.17</v>
      </c>
      <c r="J18">
        <v>0</v>
      </c>
      <c r="K18">
        <v>0</v>
      </c>
      <c r="L18">
        <v>1</v>
      </c>
    </row>
    <row r="19" spans="1:12" x14ac:dyDescent="0.2">
      <c r="A19" t="s">
        <v>10</v>
      </c>
      <c r="B19" t="s">
        <v>35</v>
      </c>
      <c r="C19">
        <v>17459.740000000002</v>
      </c>
      <c r="D19">
        <v>17459.740000000002</v>
      </c>
      <c r="E19">
        <v>0</v>
      </c>
      <c r="F19">
        <v>0</v>
      </c>
      <c r="G19">
        <v>0</v>
      </c>
      <c r="H19">
        <v>0</v>
      </c>
      <c r="I19">
        <v>20014.77</v>
      </c>
      <c r="J19">
        <v>-261.45</v>
      </c>
      <c r="K19">
        <v>0</v>
      </c>
      <c r="L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A4B4-5AA6-BE45-BDA5-02F474D0AAFE}">
  <dimension ref="A1:P8"/>
  <sheetViews>
    <sheetView showGridLines="0" workbookViewId="0">
      <selection activeCell="A10" sqref="A10"/>
    </sheetView>
  </sheetViews>
  <sheetFormatPr baseColWidth="10" defaultRowHeight="16" x14ac:dyDescent="0.2"/>
  <cols>
    <col min="2" max="2" width="21" customWidth="1"/>
    <col min="3" max="3" width="22.6640625" customWidth="1"/>
    <col min="8" max="8" width="12.5" customWidth="1"/>
    <col min="9" max="16" width="12.6640625" customWidth="1"/>
  </cols>
  <sheetData>
    <row r="1" spans="1:16" x14ac:dyDescent="0.2">
      <c r="A1" s="10" t="s">
        <v>51</v>
      </c>
      <c r="B1" s="10"/>
      <c r="D1" s="9"/>
      <c r="E1" t="s">
        <v>57</v>
      </c>
      <c r="G1" s="9"/>
      <c r="H1" t="s">
        <v>58</v>
      </c>
    </row>
    <row r="2" spans="1:16" x14ac:dyDescent="0.2">
      <c r="A2" s="10" t="s">
        <v>1</v>
      </c>
      <c r="B2" s="11">
        <v>45906.879166666666</v>
      </c>
      <c r="D2" s="9"/>
      <c r="G2" s="9"/>
      <c r="H2" t="str">
        <f>VLOOKUP(H4,[1]Sheet1!$A:$D,4,0)</f>
        <v>Invesco S&amp;P 500 Momentum ETF</v>
      </c>
      <c r="I2" t="str">
        <f>VLOOKUP(I4,[1]Sheet1!$A:$D,4,0)</f>
        <v>iShares Core S&amp;P 500 ETF</v>
      </c>
      <c r="J2" t="str">
        <f>VLOOKUP(J4,[1]Sheet1!$A:$D,4,0)</f>
        <v>iShares MSCI ACWI</v>
      </c>
      <c r="K2" t="s">
        <v>50</v>
      </c>
      <c r="L2" t="str">
        <f>VLOOKUP(L4,[1]Sheet1!$A:$D,4,0)</f>
        <v>Phillip SGD Money Market ETF</v>
      </c>
      <c r="M2" t="str">
        <f>VLOOKUP(M4,[1]Sheet1!$A:$D,4,0)</f>
        <v>iShares Gold Trust Shares</v>
      </c>
      <c r="N2" t="s">
        <v>42</v>
      </c>
      <c r="O2" t="s">
        <v>49</v>
      </c>
      <c r="P2" t="s">
        <v>48</v>
      </c>
    </row>
    <row r="3" spans="1:16" x14ac:dyDescent="0.2">
      <c r="A3" s="10"/>
      <c r="B3" s="11"/>
      <c r="D3" s="9"/>
      <c r="E3" t="s">
        <v>40</v>
      </c>
      <c r="G3" s="9"/>
      <c r="H3" t="s">
        <v>37</v>
      </c>
      <c r="I3" t="s">
        <v>37</v>
      </c>
      <c r="J3" t="s">
        <v>37</v>
      </c>
      <c r="K3" t="s">
        <v>52</v>
      </c>
      <c r="L3" t="s">
        <v>52</v>
      </c>
      <c r="M3" t="s">
        <v>39</v>
      </c>
      <c r="N3" t="s">
        <v>56</v>
      </c>
      <c r="O3" t="s">
        <v>56</v>
      </c>
      <c r="P3" t="s">
        <v>56</v>
      </c>
    </row>
    <row r="4" spans="1:16" x14ac:dyDescent="0.2">
      <c r="A4" s="6" t="s">
        <v>13</v>
      </c>
      <c r="B4" s="6" t="s">
        <v>4</v>
      </c>
      <c r="C4" s="6" t="s">
        <v>24</v>
      </c>
      <c r="D4" s="7" t="s">
        <v>5</v>
      </c>
      <c r="E4" s="6" t="s">
        <v>37</v>
      </c>
      <c r="F4" s="6" t="s">
        <v>38</v>
      </c>
      <c r="G4" s="7" t="s">
        <v>39</v>
      </c>
      <c r="H4" s="6" t="s">
        <v>47</v>
      </c>
      <c r="I4" s="6" t="s">
        <v>45</v>
      </c>
      <c r="J4" s="6" t="s">
        <v>44</v>
      </c>
      <c r="K4" s="6" t="s">
        <v>41</v>
      </c>
      <c r="L4" s="6" t="s">
        <v>46</v>
      </c>
      <c r="M4" s="6" t="s">
        <v>43</v>
      </c>
      <c r="N4" s="6" t="s">
        <v>53</v>
      </c>
      <c r="O4" s="6" t="s">
        <v>54</v>
      </c>
      <c r="P4" s="6" t="s">
        <v>55</v>
      </c>
    </row>
    <row r="5" spans="1:16" x14ac:dyDescent="0.2">
      <c r="A5" t="s">
        <v>7</v>
      </c>
      <c r="B5" s="5">
        <v>4369.4799999999996</v>
      </c>
      <c r="C5" s="3">
        <f>Summary!D9</f>
        <v>0.98497075166839099</v>
      </c>
      <c r="D5" s="8">
        <f>Summary!F9</f>
        <v>1.5029248331609256E-2</v>
      </c>
      <c r="E5" s="4"/>
      <c r="F5" s="4"/>
      <c r="G5" s="8"/>
      <c r="H5">
        <v>0</v>
      </c>
      <c r="I5">
        <v>0</v>
      </c>
      <c r="J5">
        <v>37.74</v>
      </c>
      <c r="K5">
        <v>12.82</v>
      </c>
      <c r="L5">
        <v>23.78</v>
      </c>
      <c r="M5">
        <v>4.74</v>
      </c>
      <c r="N5">
        <v>0</v>
      </c>
      <c r="O5">
        <v>0</v>
      </c>
      <c r="P5">
        <v>0</v>
      </c>
    </row>
    <row r="6" spans="1:16" x14ac:dyDescent="0.2">
      <c r="A6" t="s">
        <v>8</v>
      </c>
      <c r="B6" s="5">
        <v>10799.44</v>
      </c>
      <c r="C6" s="3">
        <f>Summary!D10</f>
        <v>1.8770593660412018</v>
      </c>
      <c r="D6" s="8">
        <f>Summary!F10</f>
        <v>-0.87639266480484157</v>
      </c>
      <c r="E6" s="4"/>
      <c r="F6" s="4"/>
      <c r="G6" s="8"/>
      <c r="H6">
        <v>47.18</v>
      </c>
      <c r="I6">
        <v>93.45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 t="s">
        <v>9</v>
      </c>
      <c r="B7">
        <v>1.17</v>
      </c>
      <c r="C7" s="3">
        <f>Summary!D11</f>
        <v>0</v>
      </c>
      <c r="D7" s="8">
        <f>Summary!F11</f>
        <v>1</v>
      </c>
      <c r="E7" s="4"/>
      <c r="F7" s="4"/>
      <c r="G7" s="8"/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 t="s">
        <v>10</v>
      </c>
      <c r="B8" s="5">
        <v>20014.77</v>
      </c>
      <c r="C8" s="3">
        <f>Summary!D12</f>
        <v>0.12765722513923469</v>
      </c>
      <c r="D8" s="8">
        <f>Summary!F12</f>
        <v>0.87234277486076539</v>
      </c>
      <c r="E8" s="4"/>
      <c r="F8" s="4"/>
      <c r="G8" s="8"/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240.87</v>
      </c>
      <c r="O8">
        <v>243.33</v>
      </c>
      <c r="P8">
        <v>464.36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5559F89748A418B73103D874A204B" ma:contentTypeVersion="3" ma:contentTypeDescription="Create a new document." ma:contentTypeScope="" ma:versionID="4e41860312aa75bb04db8ca6ce591cd4">
  <xsd:schema xmlns:xsd="http://www.w3.org/2001/XMLSchema" xmlns:xs="http://www.w3.org/2001/XMLSchema" xmlns:p="http://schemas.microsoft.com/office/2006/metadata/properties" xmlns:ns2="ab8a3d53-3084-4250-a881-a7b44898e1ab" targetNamespace="http://schemas.microsoft.com/office/2006/metadata/properties" ma:root="true" ma:fieldsID="99f436b74c6b07b7f03057eda9a2428c" ns2:_="">
    <xsd:import namespace="ab8a3d53-3084-4250-a881-a7b44898e1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a3d53-3084-4250-a881-a7b44898e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13F5E1-1C58-4C4B-9146-607511AA9AAB}"/>
</file>

<file path=customXml/itemProps2.xml><?xml version="1.0" encoding="utf-8"?>
<ds:datastoreItem xmlns:ds="http://schemas.openxmlformats.org/officeDocument/2006/customXml" ds:itemID="{41D3612D-8FDA-424E-BDD0-8451EAFCE606}"/>
</file>

<file path=customXml/itemProps3.xml><?xml version="1.0" encoding="utf-8"?>
<ds:datastoreItem xmlns:ds="http://schemas.openxmlformats.org/officeDocument/2006/customXml" ds:itemID="{6711F1F1-3C68-4D53-A028-C99B9AEC90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Yeom</dc:creator>
  <cp:lastModifiedBy>Minsu Yeom</cp:lastModifiedBy>
  <dcterms:created xsi:type="dcterms:W3CDTF">2025-09-06T14:25:21Z</dcterms:created>
  <dcterms:modified xsi:type="dcterms:W3CDTF">2025-09-06T15:50:38Z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0x010100E2C5559F89748A418B73103D874A204B</vt:lpwstr>
  </property>
</Properties>
</file>