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13_ncr:1_{F337FCB9-6625-47EB-9778-C726A3A63E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NS_Train" sheetId="7" r:id="rId1"/>
    <sheet name="ONS_Test" sheetId="6" r:id="rId2"/>
    <sheet name="ONS" sheetId="1" r:id="rId3"/>
    <sheet name="Decomposition tests" sheetId="2" r:id="rId4"/>
    <sheet name="Decomposition tests - 2019" sheetId="5" r:id="rId5"/>
    <sheet name="Sheet2" sheetId="3" r:id="rId6"/>
    <sheet name="Sheet1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7" l="1"/>
  <c r="K25" i="7"/>
  <c r="K24" i="7"/>
  <c r="K23" i="7"/>
  <c r="K22" i="7"/>
  <c r="K21" i="7"/>
  <c r="K20" i="7"/>
  <c r="K19" i="7"/>
  <c r="K18" i="7"/>
  <c r="K4" i="7"/>
  <c r="K5" i="7"/>
  <c r="K6" i="7"/>
  <c r="K7" i="7"/>
  <c r="K11" i="7"/>
  <c r="K9" i="7"/>
  <c r="K8" i="7"/>
  <c r="K10" i="7"/>
  <c r="K12" i="7"/>
  <c r="K13" i="7"/>
  <c r="K14" i="7"/>
  <c r="K15" i="7"/>
  <c r="K17" i="7"/>
  <c r="K16" i="7"/>
  <c r="C9" i="5"/>
  <c r="C8" i="5"/>
  <c r="C7" i="5"/>
  <c r="C6" i="5"/>
  <c r="C5" i="5"/>
  <c r="D5" i="2"/>
  <c r="D6" i="2"/>
  <c r="D9" i="2"/>
  <c r="D7" i="2"/>
  <c r="D8" i="2"/>
</calcChain>
</file>

<file path=xl/sharedStrings.xml><?xml version="1.0" encoding="utf-8"?>
<sst xmlns="http://schemas.openxmlformats.org/spreadsheetml/2006/main" count="636" uniqueCount="342">
  <si>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</si>
  <si>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</si>
  <si>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</si>
  <si>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</si>
  <si>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</si>
  <si>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</si>
  <si>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</si>
  <si>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</si>
  <si>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</si>
  <si>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</si>
  <si>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</si>
  <si>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</si>
  <si>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</si>
  <si>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</si>
  <si>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</si>
  <si>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</si>
  <si>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</si>
  <si>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</si>
  <si>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</si>
  <si>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</si>
  <si>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</si>
  <si>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</si>
  <si>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</si>
  <si>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</si>
  <si>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</si>
  <si>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</si>
  <si>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</si>
  <si>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</si>
  <si>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</si>
  <si>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</si>
  <si>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</si>
  <si>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</si>
  <si>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</si>
  <si>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</si>
  <si>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</si>
  <si>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</si>
  <si>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</si>
  <si>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</si>
  <si>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</si>
  <si>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</si>
  <si>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</si>
  <si>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</si>
  <si>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</si>
  <si>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</si>
  <si>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</si>
  <si>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</si>
  <si>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</si>
  <si>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</si>
  <si>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</si>
  <si>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</si>
  <si>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</si>
  <si>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</si>
  <si>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</si>
  <si>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</si>
  <si>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</si>
  <si>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</si>
  <si>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</si>
  <si>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</si>
  <si>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</si>
  <si>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</si>
  <si>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</si>
  <si>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</si>
  <si>
    <t>GBR</t>
  </si>
  <si>
    <t>XGBoost</t>
  </si>
  <si>
    <t>Forecast 15 days</t>
  </si>
  <si>
    <t>kfold = 10</t>
  </si>
  <si>
    <t>2015-2018 + 2019</t>
  </si>
  <si>
    <t>hyper</t>
  </si>
  <si>
    <t>2.51 (+- 2.09)</t>
  </si>
  <si>
    <t>2.54 (+- 2.14)</t>
  </si>
  <si>
    <t>2.49 (+- 2.09)</t>
  </si>
  <si>
    <t>1564.9 (+- 1246.9)</t>
  </si>
  <si>
    <t>0.434 (+- 0.9387)</t>
  </si>
  <si>
    <t>2885.4 (+- 1940.2)</t>
  </si>
  <si>
    <t>2543.2 (+- 1664.0)</t>
  </si>
  <si>
    <t>4.19 (+- 3.07)</t>
  </si>
  <si>
    <t>4.29 (+- 3.15)</t>
  </si>
  <si>
    <t>4.14 (+- 2.91)</t>
  </si>
  <si>
    <t>Yes</t>
  </si>
  <si>
    <t>No</t>
  </si>
  <si>
    <t>Hyperparameters
Tuning</t>
  </si>
  <si>
    <t>1931.8 (+- 1511.3)</t>
  </si>
  <si>
    <t>0.7447 (+- 0.4029)</t>
  </si>
  <si>
    <t>0.7447 (+- 0.403)</t>
  </si>
  <si>
    <t>0.8607 (+- 0.213)</t>
  </si>
  <si>
    <t>2477.8 (+- 1771.8)</t>
  </si>
  <si>
    <t>1925.3 (+- 1296.8)</t>
  </si>
  <si>
    <t>3.02 (+- 1.93)</t>
  </si>
  <si>
    <t>3.08 (+- 2.05)</t>
  </si>
  <si>
    <t>3.03 (+- 1.90)</t>
  </si>
  <si>
    <t>0.6183 (+- 0.5736)</t>
  </si>
  <si>
    <t>2333.2 (+- 1552.0)</t>
  </si>
  <si>
    <t>1948.4 (+- 1344.9)</t>
  </si>
  <si>
    <t>3.09 (+- 2.14)</t>
  </si>
  <si>
    <t>3.12 (+- 2.17)</t>
  </si>
  <si>
    <t>3.10 (+- 2.15)</t>
  </si>
  <si>
    <t>0.8269 (+- 0.2251)</t>
  </si>
  <si>
    <t>2892.4 (+- 1766.9)</t>
  </si>
  <si>
    <t>2262.3 (+- 1381.6)</t>
  </si>
  <si>
    <t>3.55 (+- 2.05)</t>
  </si>
  <si>
    <t>3.61 (+- 2.15)</t>
  </si>
  <si>
    <t>3.59 (+- 2.00)</t>
  </si>
  <si>
    <t>0.5594 (+- 0.7422)</t>
  </si>
  <si>
    <t>2601.7 (+- 1576.4)</t>
  </si>
  <si>
    <t>2174.9 (+- 1244.0)</t>
  </si>
  <si>
    <t>3.51 (+- 2.16)</t>
  </si>
  <si>
    <t>3.59 (+- 2.25)</t>
  </si>
  <si>
    <t>3.49 (+- 2.07)</t>
  </si>
  <si>
    <t>0.8511 (+- 0.1927)</t>
  </si>
  <si>
    <t>2682.0 (+- 1649.3)</t>
  </si>
  <si>
    <t>2107.1 (+- 1276.8)</t>
  </si>
  <si>
    <t>3.31 (+- 1.88)</t>
  </si>
  <si>
    <t>3.34 (+- 1.99)</t>
  </si>
  <si>
    <t>3.32 (+- 1.86)</t>
  </si>
  <si>
    <t>0.6088 (+- 0.6339)</t>
  </si>
  <si>
    <t>0.6304 (+- 0.4763)</t>
  </si>
  <si>
    <t>0.8480 (+- 0.1922)</t>
  </si>
  <si>
    <t>2704.8734 (+- 1663.0083)</t>
  </si>
  <si>
    <t>2107.2186 (+- 1257.9781)</t>
  </si>
  <si>
    <t>3.3085 (+- 1.8586)</t>
  </si>
  <si>
    <t>3.3408 (+- 1.9559)</t>
  </si>
  <si>
    <t>3.3161 (+- 1.8314)</t>
  </si>
  <si>
    <t>0.8315 (+- 0.1868)</t>
  </si>
  <si>
    <t>2918.8232 (+- 1612.5824)</t>
  </si>
  <si>
    <t>2319.0686 (+- 1293.4831)</t>
  </si>
  <si>
    <t>3.6479 (+- 1.9070)</t>
  </si>
  <si>
    <t>3.6962 (+- 1.9857)</t>
  </si>
  <si>
    <t>3.6829 (+- 1.8773)</t>
  </si>
  <si>
    <t>0.6331 (+- 0.5212)</t>
  </si>
  <si>
    <t>0.8174 (+- 0.2426)</t>
  </si>
  <si>
    <t>2968.8368 (+- 1808.8549)</t>
  </si>
  <si>
    <t>2315.6930 (+- 1365.1301)</t>
  </si>
  <si>
    <t>3.6422 (+- 2.0180)</t>
  </si>
  <si>
    <t>3.6892 (+- 2.1431)</t>
  </si>
  <si>
    <t>3.6605 (+- 1.9663)</t>
  </si>
  <si>
    <t>0.6126 (+- 0.5716)</t>
  </si>
  <si>
    <t>0.8494 (+- 0.1780)</t>
  </si>
  <si>
    <t>2743.0751 (+- 1571.4791)</t>
  </si>
  <si>
    <t>2146.2602 (+- 1218.2175)</t>
  </si>
  <si>
    <t>3.3720 (+- 1.7872)</t>
  </si>
  <si>
    <t>3.3940 (+- 1.8795)</t>
  </si>
  <si>
    <t>3.3772 (+- 1.7679)</t>
  </si>
  <si>
    <t>0.6342 (+- 0.5247)</t>
  </si>
  <si>
    <t>0.8201 (+- 0.2474)</t>
  </si>
  <si>
    <t>2922.8930 (+- 1845.0402)</t>
  </si>
  <si>
    <t>2247.9086 (+- 1377.2053)</t>
  </si>
  <si>
    <t>3.5332 (+- 2.0392)</t>
  </si>
  <si>
    <t>3.5858 (+- 2.1640)</t>
  </si>
  <si>
    <t>3.5557 (+- 1.9826)</t>
  </si>
  <si>
    <t>0.6576 (+- 0.4456)</t>
  </si>
  <si>
    <t>0.8364 (+- 0.1759)</t>
  </si>
  <si>
    <t>2881.9554 (+- 1546.7321)</t>
  </si>
  <si>
    <t>2271.6623 (+- 1256.6090)</t>
  </si>
  <si>
    <t>3.5745 (+- 1.8445)</t>
  </si>
  <si>
    <t>3.6152 (+- 1.9067)</t>
  </si>
  <si>
    <t>3.6146 (+- 1.8259)</t>
  </si>
  <si>
    <t>0.6574 (+- 0.4292)</t>
  </si>
  <si>
    <t>0.8378 (+- 0.1741)</t>
  </si>
  <si>
    <t>2883.5264 (+- 1517.4997)</t>
  </si>
  <si>
    <t>2272.3269 (+- 1237.9770)</t>
  </si>
  <si>
    <t>3.5774 (+- 1.8163)</t>
  </si>
  <si>
    <t>3.6200 (+- 1.8856)</t>
  </si>
  <si>
    <t>3.6137 (+- 1.7981)</t>
  </si>
  <si>
    <t>2193.4 (+- 1697.9)</t>
  </si>
  <si>
    <t>1899.9 (+- 1520.9)</t>
  </si>
  <si>
    <t>3.06 (+- 2.55)</t>
  </si>
  <si>
    <t>3.14 (+- 2.65)</t>
  </si>
  <si>
    <t>3.11 (+- 2.60)</t>
  </si>
  <si>
    <t>2603.4 (+- 1335.4)</t>
  </si>
  <si>
    <t>2321.7 (+- 1202.5)</t>
  </si>
  <si>
    <t>3.76 (+- 2.20)</t>
  </si>
  <si>
    <t>3.85 (+- 2.31)</t>
  </si>
  <si>
    <t>3.76 (+- 2.16)</t>
  </si>
  <si>
    <t>2344.0 (+- 1524.2)</t>
  </si>
  <si>
    <t>1966.0 (+- 1333.4)</t>
  </si>
  <si>
    <t>3.12 (+- 2.12)</t>
  </si>
  <si>
    <t>3.16 (+- 2.14)</t>
  </si>
  <si>
    <t>3.12 (+- 2.11)</t>
  </si>
  <si>
    <t>2588.2 (+- 1284.1)</t>
  </si>
  <si>
    <t>2219.8 (+- 1124.4)</t>
  </si>
  <si>
    <t>3.55 (+- 1.84)</t>
  </si>
  <si>
    <t>3.63 (+- 1.91)</t>
  </si>
  <si>
    <t>3.54 (+- 1.81)</t>
  </si>
  <si>
    <t>2308.9 (+- 1588.5)</t>
  </si>
  <si>
    <t>1954.8 (+- 1405.9)</t>
  </si>
  <si>
    <t>3.10 (+- 2.24)</t>
  </si>
  <si>
    <t>3.13 (+- 2.26)</t>
  </si>
  <si>
    <t>2443.8 (+- 1396.7)</t>
  </si>
  <si>
    <t>2053.6 (+- 1203.9)</t>
  </si>
  <si>
    <t>3.23 (+- 1.91)</t>
  </si>
  <si>
    <t>3.31 (+- 1.98)</t>
  </si>
  <si>
    <t>3.26 (+- 1.90)</t>
  </si>
  <si>
    <t>2510.3 (+- 1303.0)</t>
  </si>
  <si>
    <t>2111.9 (+- 1128.0)</t>
  </si>
  <si>
    <t>3.33 (+- 1.80)</t>
  </si>
  <si>
    <t>3.41 (+- 1.86)</t>
  </si>
  <si>
    <t>3.36 (+- 1.78)</t>
  </si>
  <si>
    <t>Mode</t>
  </si>
  <si>
    <t>0.5516 (+- 0.7634)</t>
  </si>
  <si>
    <t>2572.3458 (+- 1756.4996)</t>
  </si>
  <si>
    <t>2222.2754 (+- 1557.6472)</t>
  </si>
  <si>
    <t>3.5291 (+- 2.5348)</t>
  </si>
  <si>
    <t>3.5586 (+- 2.5329)</t>
  </si>
  <si>
    <t>3.5263 (+- 2.5169)</t>
  </si>
  <si>
    <t>0.8236 (+- 0.2464)</t>
  </si>
  <si>
    <t>2916.1487 (+- 1761.3334)</t>
  </si>
  <si>
    <t>2271.3018 (+- 1354.1870)</t>
  </si>
  <si>
    <t>3.5788 (+- 2.0163)</t>
  </si>
  <si>
    <t>3.6367 (+- 2.1841)</t>
  </si>
  <si>
    <t>3.5815 (+- 1.9742)</t>
  </si>
  <si>
    <t>0.8565 (+- 0.1698)</t>
  </si>
  <si>
    <t>2608.5233 (+- 1566.9191)</t>
  </si>
  <si>
    <t>2105.6969 (+- 1274.0319)</t>
  </si>
  <si>
    <t>3.3099 (+- 1.8905)</t>
  </si>
  <si>
    <t>3.3610 (+- 1.9746)</t>
  </si>
  <si>
    <t>3.3436 (+- 1.8980)</t>
  </si>
  <si>
    <t>0.5797 (+- 0.4921)</t>
  </si>
  <si>
    <t>2861.1228 (+- 1835.1867)</t>
  </si>
  <si>
    <t>2480.8483 (+- 1632.3110)</t>
  </si>
  <si>
    <t>3.9657 (+- 2.6463)</t>
  </si>
  <si>
    <t>3.9602 (+- 2.6601)</t>
  </si>
  <si>
    <t>3.9550 (+- 2.6109)</t>
  </si>
  <si>
    <t>0.6354 (+- 0.4575)</t>
  </si>
  <si>
    <t>2584.3916 (+- 1568.2206)</t>
  </si>
  <si>
    <t>2219.7519 (+- 1400.2827)</t>
  </si>
  <si>
    <t>3.5445 (+- 2.2691)</t>
  </si>
  <si>
    <t>3.5402 (+- 2.2266)</t>
  </si>
  <si>
    <t>3.5424 (+- 2.2625)</t>
  </si>
  <si>
    <t>0.8262 (+- 0.1782)</t>
  </si>
  <si>
    <t>2975.7246 (+- 1644.5288)</t>
  </si>
  <si>
    <t>2337.3852 (+- 1280.1179)</t>
  </si>
  <si>
    <t>3.6734 (+- 1.8904)</t>
  </si>
  <si>
    <t>3.7063 (+- 1.9369)</t>
  </si>
  <si>
    <t>3.7081 (+- 1.8619)</t>
  </si>
  <si>
    <t>0.8230 (+- 0.2097)</t>
  </si>
  <si>
    <t>3029.1377 (+- 1576.1848)</t>
  </si>
  <si>
    <t>2352.7338 (+- 1198.5889)</t>
  </si>
  <si>
    <t>3.7105 (+- 1.7537)</t>
  </si>
  <si>
    <t>3.7775 (+- 1.8869)</t>
  </si>
  <si>
    <t>3.7509 (+- 1.7098)</t>
  </si>
  <si>
    <t>0.7090 (+- 0.4441)</t>
  </si>
  <si>
    <t>2251.2173 (+- 1216.3092)</t>
  </si>
  <si>
    <t>1905.4408 (+- 1055.8228)</t>
  </si>
  <si>
    <t>3.0358 (+- 1.7620)</t>
  </si>
  <si>
    <t>3.0696 (+- 1.7773)</t>
  </si>
  <si>
    <t>3.0385 (+- 1.7385)</t>
  </si>
  <si>
    <t>0.6084 (+- 0.5192)</t>
  </si>
  <si>
    <t>2654.7680 (+- 1275.7817)</t>
  </si>
  <si>
    <t>2258.8161 (+- 1048.4051)</t>
  </si>
  <si>
    <t>3.6411 (+- 1.8853)</t>
  </si>
  <si>
    <t>3.7221 (+- 2.0003)</t>
  </si>
  <si>
    <t>3.6399 (+- 1.8764)</t>
  </si>
  <si>
    <t>0.6792 (+- 0.4781)</t>
  </si>
  <si>
    <t>2255.7309 (+- 1304.1663)</t>
  </si>
  <si>
    <t>1936.0982 (+- 1186.2690)</t>
  </si>
  <si>
    <t>3.1132 (+- 1.9880)</t>
  </si>
  <si>
    <t>3.1463 (+- 2.0406)</t>
  </si>
  <si>
    <t>3.0960 (+- 1.9667)</t>
  </si>
  <si>
    <t>0.8152 (+- 0.1898)</t>
  </si>
  <si>
    <t>3174.0704 (+- 1487.0925)</t>
  </si>
  <si>
    <t>2534.4655 (+- 1173.1361)</t>
  </si>
  <si>
    <t>4.0044 (+- 1.7089)</t>
  </si>
  <si>
    <t>4.0553 (+- 1.8211)</t>
  </si>
  <si>
    <t>4.0399 (+- 1.6871)</t>
  </si>
  <si>
    <t>0.8296 (+- 0.2138)</t>
  </si>
  <si>
    <t>2935.7951 (+- 1618.7915)</t>
  </si>
  <si>
    <t>2305.7642 (+- 1294.0273)</t>
  </si>
  <si>
    <t>3.6325 (+- 1.9116)</t>
  </si>
  <si>
    <t>3.6969 (+- 2.0413)</t>
  </si>
  <si>
    <t>3.6633 (+- 1.8707)</t>
  </si>
  <si>
    <t>0.5825 (+- 0.7722)</t>
  </si>
  <si>
    <t>2319.2544 (+- 1681.4254)</t>
  </si>
  <si>
    <t>1965.0725 (+- 1443.5613)</t>
  </si>
  <si>
    <t>3.1414 (+- 2.4415)</t>
  </si>
  <si>
    <t>3.1875 (+- 2.4918)</t>
  </si>
  <si>
    <t>3.1442 (+- 2.4145)</t>
  </si>
  <si>
    <t>0.8223 (+- 0.2264)</t>
  </si>
  <si>
    <t>2998.8977 (+- 1650.7572)</t>
  </si>
  <si>
    <t>2307.5016 (+- 1248.9180)</t>
  </si>
  <si>
    <t>3.6398 (+- 1.8462)</t>
  </si>
  <si>
    <t>3.6999 (+- 2.0027)</t>
  </si>
  <si>
    <t>3.6720 (+- 1.8023)</t>
  </si>
  <si>
    <t>0.5872 (+- 0.6962)</t>
  </si>
  <si>
    <t>2511.0259 (+- 1599.8823)</t>
  </si>
  <si>
    <t>2144.2444 (+- 1372.4431)</t>
  </si>
  <si>
    <t>3.4711 (+- 2.3373)</t>
  </si>
  <si>
    <t>3.5495 (+- 2.4590)</t>
  </si>
  <si>
    <t>3.4434 (+- 2.3111)</t>
  </si>
  <si>
    <t>0.8486 (+- 0.1972)</t>
  </si>
  <si>
    <t>2755.4982 (+- 1570.0418)</t>
  </si>
  <si>
    <t>2203.9476 (+- 1240.0451)</t>
  </si>
  <si>
    <t>3.4768 (+- 1.8354)</t>
  </si>
  <si>
    <t>3.5426 (+- 1.9562)</t>
  </si>
  <si>
    <t>3.5026 (+- 1.8142)</t>
  </si>
  <si>
    <t>0.6462 (+- 0.4056)</t>
  </si>
  <si>
    <t>2627.6570 (+- 1229.5316)</t>
  </si>
  <si>
    <t>2182.1430 (+- 1078.7024)</t>
  </si>
  <si>
    <t>3.5180 (+- 1.9022)</t>
  </si>
  <si>
    <t>3.5647 (+- 2.0220)</t>
  </si>
  <si>
    <t>3.4975 (+- 1.9160)</t>
  </si>
  <si>
    <t>0.7830 (+- 0.2460)</t>
  </si>
  <si>
    <t>3410.8101 (+- 1634.6971)</t>
  </si>
  <si>
    <t>2728.6148 (+- 1270.4332)</t>
  </si>
  <si>
    <t>4.3243 (+- 1.8821)</t>
  </si>
  <si>
    <t>4.3933 (+- 2.0400)</t>
  </si>
  <si>
    <t>4.3512 (+- 1.8156)</t>
  </si>
  <si>
    <t>0.6122 (+- 0.4406)</t>
  </si>
  <si>
    <t>2748.3855 (+- 1244.1067)</t>
  </si>
  <si>
    <t>2316.5103 (+- 1046.9788)</t>
  </si>
  <si>
    <t>3.7216 (+- 1.8446)</t>
  </si>
  <si>
    <t>3.7705 (+- 1.9461)</t>
  </si>
  <si>
    <t>3.7044 (+- 1.8470)</t>
  </si>
  <si>
    <t>0.7870 (+- 0.2642)</t>
  </si>
  <si>
    <t>3314.9256 (+- 1728.5361)</t>
  </si>
  <si>
    <t>2653.4923 (+- 1287.3351)</t>
  </si>
  <si>
    <t>4.2038 (+- 1.9170)</t>
  </si>
  <si>
    <t>4.2996 (+- 2.0970)</t>
  </si>
  <si>
    <t>4.2266 (+- 1.8514)</t>
  </si>
  <si>
    <t>0.7012 (+- 0.4680)</t>
  </si>
  <si>
    <t>2241.1686 (+- 1242.6860)</t>
  </si>
  <si>
    <t>1886.8087 (+- 1072.1443)</t>
  </si>
  <si>
    <t>3.0259 (+- 1.8404)</t>
  </si>
  <si>
    <t>3.0665 (+- 1.8463)</t>
  </si>
  <si>
    <t>3.0361 (+- 1.8296)</t>
  </si>
  <si>
    <t>0.8240 (+- 0.2038)</t>
  </si>
  <si>
    <t>3029.9524 (+- 1543.7406)</t>
  </si>
  <si>
    <t>2374.8075 (+- 1163.0000)</t>
  </si>
  <si>
    <t>3.7477 (+- 1.6994)</t>
  </si>
  <si>
    <t>3.8148 (+- 1.8232)</t>
  </si>
  <si>
    <t>3.7899 (+- 1.6557)</t>
  </si>
  <si>
    <t>-0.3404 (+- 1.6068)</t>
  </si>
  <si>
    <t>5359.5101 (+- 2942.1797)</t>
  </si>
  <si>
    <t>4518.2738 (+- 2718.9008)</t>
  </si>
  <si>
    <t>7.1654 (+- 4.3671)</t>
  </si>
  <si>
    <t>7.3191 (+- 4.7230)</t>
  </si>
  <si>
    <t>6.9675 (+- 4.0177)</t>
  </si>
  <si>
    <t>0.6879 (+- 0.1503)</t>
  </si>
  <si>
    <t>4368.8667 (+- 1041.3089)</t>
  </si>
  <si>
    <t>3564.7768 (+- 1041.7285)</t>
  </si>
  <si>
    <t>5.7003 (+- 1.6444)</t>
  </si>
  <si>
    <t>5.8046 (+- 1.7225)</t>
  </si>
  <si>
    <t>5.8488 (+- 1.8289)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</si>
</sst>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167" fontId="2" fillId="0" borderId="0" xfId="0" quotePrefix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0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E33-8B4D-7749E5067DB3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3-4E33-8B4D-7749E5067DB3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3-4E33-8B4D-7749E5067DB3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3-4E33-8B4D-7749E5067DB3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3-4E33-8B4D-7749E506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0C0-A89B-B8FC1C385E02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0C0-A89B-B8FC1C385E02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0C0-A89B-B8FC1C385E02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0C0-A89B-B8FC1C385E02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0C0-A89B-B8FC1C38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5AB-BB84-0A12231E0AAE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5AB-BB84-0A12231E0AAE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5AB-BB84-0A12231E0AAE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5AB-BB84-0A12231E0AAE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5AB-BB84-0A12231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 - 2019'!$G$4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- 2019'!$G$5:$G$13</c:f>
              <c:numCache>
                <c:formatCode>0.0</c:formatCode>
                <c:ptCount val="9"/>
                <c:pt idx="2">
                  <c:v>2998.8977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71B-8B2F-293903FFA473}"/>
            </c:ext>
          </c:extLst>
        </c:ser>
        <c:ser>
          <c:idx val="2"/>
          <c:order val="1"/>
          <c:tx>
            <c:strRef>
              <c:f>'Decomposition tests - 2019'!$H$4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- 2019'!$H$5:$H$13</c:f>
              <c:numCache>
                <c:formatCode>0.0</c:formatCode>
                <c:ptCount val="9"/>
                <c:pt idx="1">
                  <c:v>2916.1487000000002</c:v>
                </c:pt>
                <c:pt idx="2">
                  <c:v>3022.0349999999999</c:v>
                </c:pt>
                <c:pt idx="3">
                  <c:v>3021.7800999999999</c:v>
                </c:pt>
                <c:pt idx="4">
                  <c:v>3005.2494000000002</c:v>
                </c:pt>
                <c:pt idx="5">
                  <c:v>3006.433</c:v>
                </c:pt>
                <c:pt idx="6">
                  <c:v>3037.6460000000002</c:v>
                </c:pt>
                <c:pt idx="7">
                  <c:v>3031.5997000000002</c:v>
                </c:pt>
                <c:pt idx="8">
                  <c:v>3018.8796000000002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1-471B-8B2F-293903FFA473}"/>
            </c:ext>
          </c:extLst>
        </c:ser>
        <c:ser>
          <c:idx val="3"/>
          <c:order val="2"/>
          <c:tx>
            <c:strRef>
              <c:f>'Decomposition tests - 2019'!$I$4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- 2019'!$I$5:$I$13</c:f>
              <c:numCache>
                <c:formatCode>0.0</c:formatCode>
                <c:ptCount val="9"/>
                <c:pt idx="0">
                  <c:v>3029.1377000000002</c:v>
                </c:pt>
                <c:pt idx="1">
                  <c:v>3233.2348000000002</c:v>
                </c:pt>
                <c:pt idx="2">
                  <c:v>3252.2988</c:v>
                </c:pt>
                <c:pt idx="3">
                  <c:v>3328.0574000000001</c:v>
                </c:pt>
                <c:pt idx="4">
                  <c:v>3538.8685</c:v>
                </c:pt>
                <c:pt idx="5">
                  <c:v>3593.2633000000001</c:v>
                </c:pt>
                <c:pt idx="6">
                  <c:v>3455.0556999999999</c:v>
                </c:pt>
                <c:pt idx="7">
                  <c:v>3486.6414</c:v>
                </c:pt>
                <c:pt idx="8">
                  <c:v>3519.7595000000001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1-471B-8B2F-293903FFA473}"/>
            </c:ext>
          </c:extLst>
        </c:ser>
        <c:ser>
          <c:idx val="4"/>
          <c:order val="3"/>
          <c:tx>
            <c:strRef>
              <c:f>'Decomposition tests - 2019'!$J$4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- 2019'!$J$5:$J$13</c:f>
              <c:numCache>
                <c:formatCode>0.0</c:formatCode>
                <c:ptCount val="9"/>
                <c:pt idx="0">
                  <c:v>3007.9765000000002</c:v>
                </c:pt>
                <c:pt idx="1">
                  <c:v>2975.0403999999999</c:v>
                </c:pt>
                <c:pt idx="2">
                  <c:v>3139.1694000000002</c:v>
                </c:pt>
                <c:pt idx="3">
                  <c:v>3117.6486</c:v>
                </c:pt>
                <c:pt idx="4">
                  <c:v>3106.4117999999999</c:v>
                </c:pt>
                <c:pt idx="5">
                  <c:v>2933.7282</c:v>
                </c:pt>
                <c:pt idx="6">
                  <c:v>3002.6997999999999</c:v>
                </c:pt>
                <c:pt idx="7">
                  <c:v>2971.3015999999998</c:v>
                </c:pt>
                <c:pt idx="8">
                  <c:v>2976.5189999999998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1-471B-8B2F-293903FFA473}"/>
            </c:ext>
          </c:extLst>
        </c:ser>
        <c:ser>
          <c:idx val="0"/>
          <c:order val="4"/>
          <c:tx>
            <c:strRef>
              <c:f>'Decomposition tests - 2019'!$K$4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- 2019'!$K$5:$K$13</c:f>
              <c:numCache>
                <c:formatCode>0.0</c:formatCode>
                <c:ptCount val="9"/>
                <c:pt idx="0">
                  <c:v>2961.8478</c:v>
                </c:pt>
                <c:pt idx="1">
                  <c:v>3156.7096999999999</c:v>
                </c:pt>
                <c:pt idx="2">
                  <c:v>3236.1898000000001</c:v>
                </c:pt>
                <c:pt idx="3">
                  <c:v>3319.3375999999998</c:v>
                </c:pt>
                <c:pt idx="4">
                  <c:v>3216.8326999999999</c:v>
                </c:pt>
                <c:pt idx="5">
                  <c:v>3413.4629</c:v>
                </c:pt>
                <c:pt idx="6">
                  <c:v>3378.7970999999998</c:v>
                </c:pt>
                <c:pt idx="7">
                  <c:v>3356.1219999999998</c:v>
                </c:pt>
                <c:pt idx="8">
                  <c:v>3356.9883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E-49C2-BBC7-04E974A7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- 2019'!$G$18:$G$26</c:f>
              <c:numCache>
                <c:formatCode>0.0</c:formatCode>
                <c:ptCount val="9"/>
                <c:pt idx="2">
                  <c:v>2918.8231999999998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2-489D-943F-90AF5A0683FC}"/>
            </c:ext>
          </c:extLst>
        </c:ser>
        <c:ser>
          <c:idx val="1"/>
          <c:order val="1"/>
          <c:tx>
            <c:strRef>
              <c:f>'Decomposition tests - 2019'!$H$17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- 2019'!$H$18:$H$26</c:f>
              <c:numCache>
                <c:formatCode>0.0</c:formatCode>
                <c:ptCount val="9"/>
                <c:pt idx="1">
                  <c:v>2854.569</c:v>
                </c:pt>
                <c:pt idx="2">
                  <c:v>3023.962</c:v>
                </c:pt>
                <c:pt idx="3">
                  <c:v>2949.8917000000001</c:v>
                </c:pt>
                <c:pt idx="4">
                  <c:v>2978.7330000000002</c:v>
                </c:pt>
                <c:pt idx="5">
                  <c:v>2950.8757000000001</c:v>
                </c:pt>
                <c:pt idx="6">
                  <c:v>3099.6822000000002</c:v>
                </c:pt>
                <c:pt idx="7">
                  <c:v>3112.5025999999998</c:v>
                </c:pt>
                <c:pt idx="8">
                  <c:v>2162.8265000000001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2-489D-943F-90AF5A0683FC}"/>
            </c:ext>
          </c:extLst>
        </c:ser>
        <c:ser>
          <c:idx val="2"/>
          <c:order val="2"/>
          <c:tx>
            <c:strRef>
              <c:f>'Decomposition tests - 2019'!$I$17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- 2019'!$I$18:$I$26</c:f>
              <c:numCache>
                <c:formatCode>0.0</c:formatCode>
                <c:ptCount val="9"/>
                <c:pt idx="0">
                  <c:v>2892.3793999999998</c:v>
                </c:pt>
                <c:pt idx="1">
                  <c:v>2938.9209000000001</c:v>
                </c:pt>
                <c:pt idx="2">
                  <c:v>3298.4965000000002</c:v>
                </c:pt>
                <c:pt idx="3">
                  <c:v>3690.99</c:v>
                </c:pt>
                <c:pt idx="4">
                  <c:v>3999.9092999999998</c:v>
                </c:pt>
                <c:pt idx="5">
                  <c:v>3920.8984999999998</c:v>
                </c:pt>
                <c:pt idx="6">
                  <c:v>3665.9522000000002</c:v>
                </c:pt>
                <c:pt idx="7">
                  <c:v>3679.3458999999998</c:v>
                </c:pt>
                <c:pt idx="8">
                  <c:v>3690.8130999999998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2-489D-943F-90AF5A0683FC}"/>
            </c:ext>
          </c:extLst>
        </c:ser>
        <c:ser>
          <c:idx val="3"/>
          <c:order val="3"/>
          <c:tx>
            <c:strRef>
              <c:f>'Decomposition tests - 2019'!$J$17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- 2019'!$J$18:$J$26</c:f>
              <c:numCache>
                <c:formatCode>0.0</c:formatCode>
                <c:ptCount val="9"/>
                <c:pt idx="0">
                  <c:v>2930.2069000000001</c:v>
                </c:pt>
                <c:pt idx="1">
                  <c:v>2967.0592999999999</c:v>
                </c:pt>
                <c:pt idx="2">
                  <c:v>2962.7022999999999</c:v>
                </c:pt>
                <c:pt idx="3">
                  <c:v>3036.1154999999999</c:v>
                </c:pt>
                <c:pt idx="4">
                  <c:v>2881.9553999999998</c:v>
                </c:pt>
                <c:pt idx="5">
                  <c:v>2970.5527999999999</c:v>
                </c:pt>
                <c:pt idx="6">
                  <c:v>2991.4625000000001</c:v>
                </c:pt>
                <c:pt idx="7">
                  <c:v>2883.4358999999999</c:v>
                </c:pt>
                <c:pt idx="8">
                  <c:v>2903.4171000000001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2-489D-943F-90AF5A0683FC}"/>
            </c:ext>
          </c:extLst>
        </c:ser>
        <c:ser>
          <c:idx val="4"/>
          <c:order val="4"/>
          <c:tx>
            <c:strRef>
              <c:f>'Decomposition tests - 2019'!$K$17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- 2019'!$K$18:$K$26</c:f>
              <c:numCache>
                <c:formatCode>0.0</c:formatCode>
                <c:ptCount val="9"/>
                <c:pt idx="0">
                  <c:v>2968.8368</c:v>
                </c:pt>
                <c:pt idx="1">
                  <c:v>2972.6895</c:v>
                </c:pt>
                <c:pt idx="2">
                  <c:v>3377.3800999999999</c:v>
                </c:pt>
                <c:pt idx="3">
                  <c:v>3618.0066999999999</c:v>
                </c:pt>
                <c:pt idx="4">
                  <c:v>3632.2928999999999</c:v>
                </c:pt>
                <c:pt idx="5">
                  <c:v>3546.5821999999998</c:v>
                </c:pt>
                <c:pt idx="6">
                  <c:v>3545.9722000000002</c:v>
                </c:pt>
                <c:pt idx="7">
                  <c:v>3560.6932000000002</c:v>
                </c:pt>
                <c:pt idx="8">
                  <c:v>3554.5709000000002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2-489D-943F-90AF5A06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4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- 2019'!$G$44:$G$52</c:f>
              <c:numCache>
                <c:formatCode>0.0</c:formatCode>
                <c:ptCount val="9"/>
                <c:pt idx="3">
                  <c:v>5280.4309999999996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797-89B9-3936A96553BF}"/>
            </c:ext>
          </c:extLst>
        </c:ser>
        <c:ser>
          <c:idx val="1"/>
          <c:order val="1"/>
          <c:tx>
            <c:strRef>
              <c:f>'Decomposition tests - 2019'!$H$43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- 2019'!$H$44:$H$52</c:f>
              <c:numCache>
                <c:formatCode>0.0</c:formatCode>
                <c:ptCount val="9"/>
                <c:pt idx="1">
                  <c:v>5123.6818000000003</c:v>
                </c:pt>
                <c:pt idx="2">
                  <c:v>4801.7353000000003</c:v>
                </c:pt>
                <c:pt idx="3">
                  <c:v>4821.4952999999996</c:v>
                </c:pt>
                <c:pt idx="4">
                  <c:v>4684.1733999999997</c:v>
                </c:pt>
                <c:pt idx="5">
                  <c:v>4798.7318999999998</c:v>
                </c:pt>
                <c:pt idx="6">
                  <c:v>4934.8059000000003</c:v>
                </c:pt>
                <c:pt idx="7">
                  <c:v>5166.6737000000003</c:v>
                </c:pt>
                <c:pt idx="8">
                  <c:v>4894.1741000000002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3-4797-89B9-3936A96553BF}"/>
            </c:ext>
          </c:extLst>
        </c:ser>
        <c:ser>
          <c:idx val="2"/>
          <c:order val="2"/>
          <c:tx>
            <c:strRef>
              <c:f>'Decomposition tests - 2019'!$I$43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- 2019'!$I$44:$I$52</c:f>
              <c:numCache>
                <c:formatCode>0.0</c:formatCode>
                <c:ptCount val="9"/>
                <c:pt idx="0">
                  <c:v>4368.8666999999996</c:v>
                </c:pt>
                <c:pt idx="1">
                  <c:v>4777.585</c:v>
                </c:pt>
                <c:pt idx="2">
                  <c:v>5113.7151999999996</c:v>
                </c:pt>
                <c:pt idx="3">
                  <c:v>5612.4866000000002</c:v>
                </c:pt>
                <c:pt idx="4">
                  <c:v>5591.9276</c:v>
                </c:pt>
                <c:pt idx="5">
                  <c:v>5828.7683999999999</c:v>
                </c:pt>
                <c:pt idx="6">
                  <c:v>5925.7739000000001</c:v>
                </c:pt>
                <c:pt idx="7">
                  <c:v>6087.1574000000001</c:v>
                </c:pt>
                <c:pt idx="8">
                  <c:v>6120.5816000000004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3-4797-89B9-3936A96553BF}"/>
            </c:ext>
          </c:extLst>
        </c:ser>
        <c:ser>
          <c:idx val="3"/>
          <c:order val="3"/>
          <c:tx>
            <c:strRef>
              <c:f>'Decomposition tests - 2019'!$J$43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- 2019'!$J$44:$J$52</c:f>
              <c:numCache>
                <c:formatCode>0.0</c:formatCode>
                <c:ptCount val="9"/>
                <c:pt idx="0">
                  <c:v>4469.2611999999999</c:v>
                </c:pt>
                <c:pt idx="1">
                  <c:v>4476.1656999999996</c:v>
                </c:pt>
                <c:pt idx="2">
                  <c:v>5217.1566999999995</c:v>
                </c:pt>
                <c:pt idx="3">
                  <c:v>5138.7891</c:v>
                </c:pt>
                <c:pt idx="4">
                  <c:v>5704.6785</c:v>
                </c:pt>
                <c:pt idx="5">
                  <c:v>5881.2826999999997</c:v>
                </c:pt>
                <c:pt idx="6">
                  <c:v>6452.8892999999998</c:v>
                </c:pt>
                <c:pt idx="7">
                  <c:v>6485.1023999999998</c:v>
                </c:pt>
                <c:pt idx="8">
                  <c:v>6513.3662000000004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3-4797-89B9-3936A96553BF}"/>
            </c:ext>
          </c:extLst>
        </c:ser>
        <c:ser>
          <c:idx val="4"/>
          <c:order val="4"/>
          <c:tx>
            <c:strRef>
              <c:f>'Decomposition tests - 2019'!$K$43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- 2019'!$K$44:$K$52</c:f>
              <c:numCache>
                <c:formatCode>0.0</c:formatCode>
                <c:ptCount val="9"/>
                <c:pt idx="0">
                  <c:v>4374.6346999999996</c:v>
                </c:pt>
                <c:pt idx="1">
                  <c:v>4751.2615999999998</c:v>
                </c:pt>
                <c:pt idx="2">
                  <c:v>5154.7103999999999</c:v>
                </c:pt>
                <c:pt idx="3">
                  <c:v>5654.3379999999997</c:v>
                </c:pt>
                <c:pt idx="4">
                  <c:v>6134.7632000000003</c:v>
                </c:pt>
                <c:pt idx="5">
                  <c:v>6540.5905000000002</c:v>
                </c:pt>
                <c:pt idx="6">
                  <c:v>6526.3330999999998</c:v>
                </c:pt>
                <c:pt idx="7">
                  <c:v>6613.8858</c:v>
                </c:pt>
                <c:pt idx="8">
                  <c:v>6633.0402999999997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3-4797-89B9-3936A965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700"/>
          <c:min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1B6-8E35-A99FAC45AB4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1B6-8E35-A99FAC45AB4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1B6-8E35-A99FAC45AB4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1B6-8E35-A99FAC45AB4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1B6-8E35-A99FAC45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189-A9E4-B0D10F915CB5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189-A9E4-B0D10F915CB5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189-A9E4-B0D10F915CB5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189-A9E4-B0D10F915CB5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5-4189-A9E4-B0D10F91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1" Type="http://schemas.openxmlformats.org/officeDocument/2006/relationships/chart" Target="../charts/chart7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chart" Target="../charts/chart9.xml"/><Relationship Id="rId15" Type="http://schemas.openxmlformats.org/officeDocument/2006/relationships/image" Target="../media/image11.png"/><Relationship Id="rId10" Type="http://schemas.openxmlformats.org/officeDocument/2006/relationships/image" Target="../media/image6.svg"/><Relationship Id="rId4" Type="http://schemas.openxmlformats.org/officeDocument/2006/relationships/chart" Target="../charts/chart8.xml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180975</xdr:rowOff>
    </xdr:from>
    <xdr:to>
      <xdr:col>23</xdr:col>
      <xdr:colOff>285750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43</xdr:row>
      <xdr:rowOff>109537</xdr:rowOff>
    </xdr:from>
    <xdr:to>
      <xdr:col>23</xdr:col>
      <xdr:colOff>561974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52521-C101-4FF4-9379-BB46E286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53</xdr:row>
      <xdr:rowOff>85725</xdr:rowOff>
    </xdr:from>
    <xdr:to>
      <xdr:col>16</xdr:col>
      <xdr:colOff>85725</xdr:colOff>
      <xdr:row>75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8B17E-361F-4CE0-B7B6-0948DBDD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16249</xdr:colOff>
      <xdr:row>30</xdr:row>
      <xdr:rowOff>89648</xdr:rowOff>
    </xdr:from>
    <xdr:to>
      <xdr:col>23</xdr:col>
      <xdr:colOff>437029</xdr:colOff>
      <xdr:row>51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9786-7D59-4512-B2FB-AFE3CAE2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443471</xdr:colOff>
      <xdr:row>58</xdr:row>
      <xdr:rowOff>70876</xdr:rowOff>
    </xdr:from>
    <xdr:to>
      <xdr:col>23</xdr:col>
      <xdr:colOff>190500</xdr:colOff>
      <xdr:row>78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8777-7212-48ED-B60E-BA7B1D92D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162486</xdr:colOff>
      <xdr:row>58</xdr:row>
      <xdr:rowOff>88528</xdr:rowOff>
    </xdr:from>
    <xdr:to>
      <xdr:col>14</xdr:col>
      <xdr:colOff>152961</xdr:colOff>
      <xdr:row>78</xdr:row>
      <xdr:rowOff>164728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59F69-7CCA-4A6D-93EE-0FEA3DC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161924</xdr:rowOff>
    </xdr:from>
    <xdr:to>
      <xdr:col>19</xdr:col>
      <xdr:colOff>400050</xdr:colOff>
      <xdr:row>34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0ABF1-2FBC-45FA-8E6D-03396D0F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2</xdr:row>
      <xdr:rowOff>161925</xdr:rowOff>
    </xdr:from>
    <xdr:to>
      <xdr:col>19</xdr:col>
      <xdr:colOff>400050</xdr:colOff>
      <xdr:row>35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7FB2F8-6AF9-4173-8D71-F52552BB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190500</xdr:colOff>
      <xdr:row>106</xdr:row>
      <xdr:rowOff>38100</xdr:rowOff>
    </xdr:from>
    <xdr:to>
      <xdr:col>20</xdr:col>
      <xdr:colOff>333375</xdr:colOff>
      <xdr:row>138</xdr:row>
      <xdr:rowOff>95250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9517E074-07F9-4BE5-A73F-2A0D2BEC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57700" y="20231100"/>
          <a:ext cx="8067675" cy="61531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180975</xdr:rowOff>
    </xdr:from>
    <xdr:to>
      <xdr:col>19</xdr:col>
      <xdr:colOff>400050</xdr:colOff>
      <xdr:row>35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696FAF-894D-425D-A3C0-3E6C83B2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0</xdr:colOff>
      <xdr:row>71</xdr:row>
      <xdr:rowOff>38100</xdr:rowOff>
    </xdr:from>
    <xdr:to>
      <xdr:col>20</xdr:col>
      <xdr:colOff>171450</xdr:colOff>
      <xdr:row>103</xdr:row>
      <xdr:rowOff>85725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BF5914DD-3688-4CDC-B8F8-A7A91D15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67200" y="13563600"/>
          <a:ext cx="8096250" cy="6143625"/>
        </a:xfrm>
        <a:prstGeom prst="rect">
          <a:avLst/>
        </a:prstGeom>
      </xdr:spPr>
    </xdr:pic>
    <xdr:clientData/>
  </xdr:twoCellAnchor>
  <xdr:twoCellAnchor editAs="oneCell">
    <xdr:from>
      <xdr:col>21</xdr:col>
      <xdr:colOff>272143</xdr:colOff>
      <xdr:row>5</xdr:row>
      <xdr:rowOff>122464</xdr:rowOff>
    </xdr:from>
    <xdr:to>
      <xdr:col>30</xdr:col>
      <xdr:colOff>190500</xdr:colOff>
      <xdr:row>26</xdr:row>
      <xdr:rowOff>65314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3249DA36-18C3-49DC-B9D8-E5EDFAE6A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130893" y="1074964"/>
          <a:ext cx="5429250" cy="3943350"/>
        </a:xfrm>
        <a:prstGeom prst="rect">
          <a:avLst/>
        </a:prstGeom>
      </xdr:spPr>
    </xdr:pic>
    <xdr:clientData/>
  </xdr:twoCellAnchor>
  <xdr:twoCellAnchor editAs="oneCell">
    <xdr:from>
      <xdr:col>21</xdr:col>
      <xdr:colOff>204107</xdr:colOff>
      <xdr:row>28</xdr:row>
      <xdr:rowOff>176893</xdr:rowOff>
    </xdr:from>
    <xdr:to>
      <xdr:col>30</xdr:col>
      <xdr:colOff>122464</xdr:colOff>
      <xdr:row>49</xdr:row>
      <xdr:rowOff>100693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1A76C68-0796-40D7-ABCD-1E43931F3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062857" y="5510893"/>
          <a:ext cx="5429250" cy="3924300"/>
        </a:xfrm>
        <a:prstGeom prst="rect">
          <a:avLst/>
        </a:prstGeom>
      </xdr:spPr>
    </xdr:pic>
    <xdr:clientData/>
  </xdr:twoCellAnchor>
  <xdr:twoCellAnchor editAs="oneCell">
    <xdr:from>
      <xdr:col>21</xdr:col>
      <xdr:colOff>258536</xdr:colOff>
      <xdr:row>51</xdr:row>
      <xdr:rowOff>149678</xdr:rowOff>
    </xdr:from>
    <xdr:to>
      <xdr:col>30</xdr:col>
      <xdr:colOff>167368</xdr:colOff>
      <xdr:row>72</xdr:row>
      <xdr:rowOff>44903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1CD5419F-6757-4A26-8254-9D3D1A024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117286" y="9865178"/>
          <a:ext cx="5419725" cy="3895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5923-20BA-4943-8F44-FB76CE04C397}">
  <dimension ref="B3:L32"/>
  <sheetViews>
    <sheetView tabSelected="1" workbookViewId="0">
      <selection activeCell="E31" sqref="E31"/>
    </sheetView>
  </sheetViews>
  <sheetFormatPr defaultRowHeight="15" x14ac:dyDescent="0.25"/>
  <cols>
    <col min="2" max="2" width="9" bestFit="1" customWidth="1"/>
    <col min="3" max="3" width="9.85546875" bestFit="1" customWidth="1"/>
    <col min="4" max="4" width="16.5703125" bestFit="1" customWidth="1"/>
    <col min="5" max="5" width="16.28515625" bestFit="1" customWidth="1"/>
    <col min="6" max="7" width="22.5703125" bestFit="1" customWidth="1"/>
    <col min="8" max="10" width="16.28515625" bestFit="1" customWidth="1"/>
    <col min="11" max="11" width="11.42578125" bestFit="1" customWidth="1"/>
  </cols>
  <sheetData>
    <row r="3" spans="2:12" ht="45" x14ac:dyDescent="0.25">
      <c r="B3" s="27" t="s">
        <v>1</v>
      </c>
      <c r="C3" s="27" t="s">
        <v>197</v>
      </c>
      <c r="D3" s="29" t="s">
        <v>80</v>
      </c>
      <c r="E3" s="27" t="s">
        <v>2</v>
      </c>
      <c r="F3" s="27" t="s">
        <v>3</v>
      </c>
      <c r="G3" s="27" t="s">
        <v>4</v>
      </c>
      <c r="H3" s="27" t="s">
        <v>11</v>
      </c>
      <c r="I3" s="27" t="s">
        <v>12</v>
      </c>
      <c r="J3" s="27" t="s">
        <v>13</v>
      </c>
      <c r="K3" s="27" t="s">
        <v>52</v>
      </c>
    </row>
    <row r="4" spans="2:12" s="35" customFormat="1" x14ac:dyDescent="0.25">
      <c r="B4" s="27" t="s">
        <v>63</v>
      </c>
      <c r="C4" s="27" t="s">
        <v>56</v>
      </c>
      <c r="D4" s="27" t="s">
        <v>79</v>
      </c>
      <c r="E4" s="27" t="s">
        <v>83</v>
      </c>
      <c r="F4" s="27" t="s">
        <v>81</v>
      </c>
      <c r="G4" s="27" t="s">
        <v>71</v>
      </c>
      <c r="H4" s="27" t="s">
        <v>70</v>
      </c>
      <c r="I4" s="31" t="s">
        <v>69</v>
      </c>
      <c r="J4" s="32" t="s">
        <v>68</v>
      </c>
      <c r="K4" s="33">
        <f>801.019-55.36</f>
        <v>745.65899999999999</v>
      </c>
    </row>
    <row r="5" spans="2:12" x14ac:dyDescent="0.25">
      <c r="B5" s="2" t="s">
        <v>63</v>
      </c>
      <c r="C5" s="2" t="s">
        <v>56</v>
      </c>
      <c r="D5" s="2" t="s">
        <v>78</v>
      </c>
      <c r="E5" s="2" t="s">
        <v>84</v>
      </c>
      <c r="F5" s="2" t="s">
        <v>85</v>
      </c>
      <c r="G5" s="2" t="s">
        <v>86</v>
      </c>
      <c r="H5" s="2" t="s">
        <v>87</v>
      </c>
      <c r="I5" s="3" t="s">
        <v>88</v>
      </c>
      <c r="J5" s="9" t="s">
        <v>89</v>
      </c>
      <c r="K5" s="34">
        <f>1558.663-344.71</f>
        <v>1213.953</v>
      </c>
    </row>
    <row r="6" spans="2:12" x14ac:dyDescent="0.25">
      <c r="B6" s="2" t="s">
        <v>63</v>
      </c>
      <c r="C6" s="2" t="s">
        <v>53</v>
      </c>
      <c r="D6" s="2" t="s">
        <v>79</v>
      </c>
      <c r="E6" s="2" t="s">
        <v>96</v>
      </c>
      <c r="F6" s="2" t="s">
        <v>97</v>
      </c>
      <c r="G6" s="2" t="s">
        <v>98</v>
      </c>
      <c r="H6" s="2" t="s">
        <v>99</v>
      </c>
      <c r="I6" s="3" t="s">
        <v>100</v>
      </c>
      <c r="J6" s="9" t="s">
        <v>101</v>
      </c>
      <c r="K6" s="34">
        <f>15.704-1.25</f>
        <v>14.454000000000001</v>
      </c>
    </row>
    <row r="7" spans="2:12" x14ac:dyDescent="0.25">
      <c r="B7" s="2" t="s">
        <v>63</v>
      </c>
      <c r="C7" s="2" t="s">
        <v>53</v>
      </c>
      <c r="D7" s="2" t="s">
        <v>78</v>
      </c>
      <c r="E7" s="2" t="s">
        <v>108</v>
      </c>
      <c r="F7" s="2" t="s">
        <v>109</v>
      </c>
      <c r="G7" s="2" t="s">
        <v>110</v>
      </c>
      <c r="H7" s="2" t="s">
        <v>111</v>
      </c>
      <c r="I7" s="3" t="s">
        <v>112</v>
      </c>
      <c r="J7" s="9" t="s">
        <v>113</v>
      </c>
      <c r="K7" s="34">
        <f>51.764-13.44</f>
        <v>38.324000000000005</v>
      </c>
    </row>
    <row r="8" spans="2:12" x14ac:dyDescent="0.25">
      <c r="B8" s="2" t="s">
        <v>63</v>
      </c>
      <c r="C8" s="2" t="s">
        <v>51</v>
      </c>
      <c r="D8" s="2" t="s">
        <v>79</v>
      </c>
      <c r="E8" s="2" t="s">
        <v>122</v>
      </c>
      <c r="F8" s="2" t="s">
        <v>123</v>
      </c>
      <c r="G8" s="2" t="s">
        <v>124</v>
      </c>
      <c r="H8" s="2" t="s">
        <v>125</v>
      </c>
      <c r="I8" s="3" t="s">
        <v>126</v>
      </c>
      <c r="J8" s="9" t="s">
        <v>127</v>
      </c>
      <c r="K8" s="34">
        <f>14.292-1.39</f>
        <v>12.901999999999999</v>
      </c>
    </row>
    <row r="9" spans="2:12" x14ac:dyDescent="0.25">
      <c r="B9" s="2" t="s">
        <v>63</v>
      </c>
      <c r="C9" s="2" t="s">
        <v>51</v>
      </c>
      <c r="D9" s="2" t="s">
        <v>78</v>
      </c>
      <c r="E9" s="2" t="s">
        <v>116</v>
      </c>
      <c r="F9" s="2" t="s">
        <v>117</v>
      </c>
      <c r="G9" s="2" t="s">
        <v>118</v>
      </c>
      <c r="H9" s="2" t="s">
        <v>119</v>
      </c>
      <c r="I9" s="3" t="s">
        <v>120</v>
      </c>
      <c r="J9" s="9" t="s">
        <v>121</v>
      </c>
      <c r="K9" s="34">
        <f>44.792-12.23</f>
        <v>32.561999999999998</v>
      </c>
      <c r="L9" s="33"/>
    </row>
    <row r="10" spans="2:12" x14ac:dyDescent="0.25">
      <c r="B10" s="2" t="s">
        <v>63</v>
      </c>
      <c r="C10" s="2" t="s">
        <v>55</v>
      </c>
      <c r="D10" s="2" t="s">
        <v>79</v>
      </c>
      <c r="E10" s="2" t="s">
        <v>129</v>
      </c>
      <c r="F10" s="2" t="s">
        <v>130</v>
      </c>
      <c r="G10" s="2" t="s">
        <v>131</v>
      </c>
      <c r="H10" s="2" t="s">
        <v>132</v>
      </c>
      <c r="I10" s="3" t="s">
        <v>133</v>
      </c>
      <c r="J10" s="9" t="s">
        <v>134</v>
      </c>
      <c r="K10" s="34">
        <f>13.467-1.17</f>
        <v>12.297000000000001</v>
      </c>
    </row>
    <row r="11" spans="2:12" x14ac:dyDescent="0.25">
      <c r="B11" s="2" t="s">
        <v>63</v>
      </c>
      <c r="C11" s="2" t="s">
        <v>55</v>
      </c>
      <c r="D11" s="2" t="s">
        <v>78</v>
      </c>
      <c r="E11" s="2" t="s">
        <v>136</v>
      </c>
      <c r="F11" s="2" t="s">
        <v>137</v>
      </c>
      <c r="G11" s="2" t="s">
        <v>138</v>
      </c>
      <c r="H11" s="2" t="s">
        <v>139</v>
      </c>
      <c r="I11" s="3" t="s">
        <v>140</v>
      </c>
      <c r="J11" s="9" t="s">
        <v>141</v>
      </c>
      <c r="K11" s="34">
        <f>97.853-23.5</f>
        <v>74.352999999999994</v>
      </c>
    </row>
    <row r="12" spans="2:12" x14ac:dyDescent="0.25">
      <c r="B12" s="2" t="s">
        <v>63</v>
      </c>
      <c r="C12" s="2" t="s">
        <v>5</v>
      </c>
      <c r="D12" s="2" t="s">
        <v>79</v>
      </c>
      <c r="E12" s="2" t="s">
        <v>143</v>
      </c>
      <c r="F12" s="2" t="s">
        <v>144</v>
      </c>
      <c r="G12" s="2" t="s">
        <v>145</v>
      </c>
      <c r="H12" s="2" t="s">
        <v>146</v>
      </c>
      <c r="I12" s="3" t="s">
        <v>147</v>
      </c>
      <c r="J12" s="9" t="s">
        <v>148</v>
      </c>
      <c r="K12" s="34">
        <f>12.412-0.81</f>
        <v>11.602</v>
      </c>
    </row>
    <row r="13" spans="2:12" x14ac:dyDescent="0.25">
      <c r="B13" s="2" t="s">
        <v>63</v>
      </c>
      <c r="C13" s="2" t="s">
        <v>54</v>
      </c>
      <c r="D13" s="2" t="s">
        <v>79</v>
      </c>
      <c r="E13" s="2" t="s">
        <v>150</v>
      </c>
      <c r="F13" s="2" t="s">
        <v>151</v>
      </c>
      <c r="G13" s="2" t="s">
        <v>152</v>
      </c>
      <c r="H13" s="2" t="s">
        <v>153</v>
      </c>
      <c r="I13" s="3" t="s">
        <v>154</v>
      </c>
      <c r="J13" s="9" t="s">
        <v>155</v>
      </c>
      <c r="K13" s="34">
        <f>20.68-3</f>
        <v>17.68</v>
      </c>
    </row>
    <row r="14" spans="2:12" x14ac:dyDescent="0.25">
      <c r="B14" s="2" t="s">
        <v>63</v>
      </c>
      <c r="C14" s="2" t="s">
        <v>54</v>
      </c>
      <c r="D14" s="2" t="s">
        <v>78</v>
      </c>
      <c r="E14" s="2" t="s">
        <v>157</v>
      </c>
      <c r="F14" s="2" t="s">
        <v>158</v>
      </c>
      <c r="G14" s="2" t="s">
        <v>159</v>
      </c>
      <c r="H14" s="2" t="s">
        <v>160</v>
      </c>
      <c r="I14" s="3" t="s">
        <v>161</v>
      </c>
      <c r="J14" s="9" t="s">
        <v>162</v>
      </c>
      <c r="K14" s="34">
        <f>62-17.12</f>
        <v>44.879999999999995</v>
      </c>
    </row>
    <row r="15" spans="2:12" x14ac:dyDescent="0.25">
      <c r="B15" s="2" t="s">
        <v>62</v>
      </c>
      <c r="C15" s="2" t="s">
        <v>56</v>
      </c>
      <c r="D15" s="2" t="s">
        <v>79</v>
      </c>
      <c r="E15" s="2" t="s">
        <v>204</v>
      </c>
      <c r="F15" s="2" t="s">
        <v>205</v>
      </c>
      <c r="G15" s="2" t="s">
        <v>206</v>
      </c>
      <c r="H15" s="2" t="s">
        <v>207</v>
      </c>
      <c r="I15" s="3" t="s">
        <v>208</v>
      </c>
      <c r="J15" s="9" t="s">
        <v>209</v>
      </c>
      <c r="K15" s="34">
        <f>14.807-1.19</f>
        <v>13.617000000000001</v>
      </c>
    </row>
    <row r="16" spans="2:12" x14ac:dyDescent="0.25">
      <c r="B16" s="2" t="s">
        <v>62</v>
      </c>
      <c r="C16" s="2" t="s">
        <v>56</v>
      </c>
      <c r="D16" s="2" t="s">
        <v>78</v>
      </c>
      <c r="E16" s="2" t="s">
        <v>210</v>
      </c>
      <c r="F16" s="2" t="s">
        <v>211</v>
      </c>
      <c r="G16" s="2" t="s">
        <v>212</v>
      </c>
      <c r="H16" s="2" t="s">
        <v>213</v>
      </c>
      <c r="I16" s="3" t="s">
        <v>214</v>
      </c>
      <c r="J16" s="9" t="s">
        <v>215</v>
      </c>
      <c r="K16" s="34">
        <f>577.804-235.91</f>
        <v>341.89400000000001</v>
      </c>
    </row>
    <row r="17" spans="2:11" x14ac:dyDescent="0.25">
      <c r="B17" s="2" t="s">
        <v>62</v>
      </c>
      <c r="C17" s="2" t="s">
        <v>53</v>
      </c>
      <c r="D17" s="2" t="s">
        <v>79</v>
      </c>
      <c r="E17" s="2" t="s">
        <v>234</v>
      </c>
      <c r="F17" s="2" t="s">
        <v>235</v>
      </c>
      <c r="G17" s="2" t="s">
        <v>236</v>
      </c>
      <c r="H17" s="2" t="s">
        <v>237</v>
      </c>
      <c r="I17" s="3" t="s">
        <v>238</v>
      </c>
      <c r="J17" s="9" t="s">
        <v>239</v>
      </c>
      <c r="K17" s="34">
        <f>16.512-1.19</f>
        <v>15.322000000000001</v>
      </c>
    </row>
    <row r="18" spans="2:11" x14ac:dyDescent="0.25">
      <c r="B18" s="2" t="s">
        <v>62</v>
      </c>
      <c r="C18" s="2" t="s">
        <v>53</v>
      </c>
      <c r="D18" s="2" t="s">
        <v>78</v>
      </c>
      <c r="E18" s="2" t="s">
        <v>228</v>
      </c>
      <c r="F18" s="2" t="s">
        <v>229</v>
      </c>
      <c r="G18" s="2" t="s">
        <v>230</v>
      </c>
      <c r="H18" s="2" t="s">
        <v>231</v>
      </c>
      <c r="I18" s="3" t="s">
        <v>232</v>
      </c>
      <c r="J18" s="9" t="s">
        <v>233</v>
      </c>
      <c r="K18" s="34">
        <f>2009.34-147.68</f>
        <v>1861.6599999999999</v>
      </c>
    </row>
    <row r="19" spans="2:11" x14ac:dyDescent="0.25">
      <c r="B19" s="2" t="s">
        <v>62</v>
      </c>
      <c r="C19" s="2" t="s">
        <v>54</v>
      </c>
      <c r="D19" s="2" t="s">
        <v>79</v>
      </c>
      <c r="E19" s="2" t="s">
        <v>264</v>
      </c>
      <c r="F19" s="2" t="s">
        <v>265</v>
      </c>
      <c r="G19" s="2" t="s">
        <v>266</v>
      </c>
      <c r="H19" s="2" t="s">
        <v>267</v>
      </c>
      <c r="I19" s="3" t="s">
        <v>268</v>
      </c>
      <c r="J19" s="9" t="s">
        <v>269</v>
      </c>
      <c r="K19" s="34">
        <f>23.545-3.42</f>
        <v>20.125</v>
      </c>
    </row>
    <row r="20" spans="2:11" x14ac:dyDescent="0.25">
      <c r="B20" s="2" t="s">
        <v>62</v>
      </c>
      <c r="C20" s="2" t="s">
        <v>54</v>
      </c>
      <c r="D20" s="2" t="s">
        <v>78</v>
      </c>
      <c r="E20" s="2" t="s">
        <v>258</v>
      </c>
      <c r="F20" s="2" t="s">
        <v>259</v>
      </c>
      <c r="G20" s="2" t="s">
        <v>260</v>
      </c>
      <c r="H20" s="2" t="s">
        <v>261</v>
      </c>
      <c r="I20" s="3" t="s">
        <v>262</v>
      </c>
      <c r="J20" s="9" t="s">
        <v>263</v>
      </c>
      <c r="K20" s="34">
        <f>644.626-197.45</f>
        <v>447.17599999999999</v>
      </c>
    </row>
    <row r="21" spans="2:11" x14ac:dyDescent="0.25">
      <c r="B21" s="2" t="s">
        <v>62</v>
      </c>
      <c r="C21" s="2" t="s">
        <v>51</v>
      </c>
      <c r="D21" s="2" t="s">
        <v>79</v>
      </c>
      <c r="E21" s="2" t="s">
        <v>276</v>
      </c>
      <c r="F21" s="2" t="s">
        <v>277</v>
      </c>
      <c r="G21" s="2" t="s">
        <v>278</v>
      </c>
      <c r="H21" s="2" t="s">
        <v>279</v>
      </c>
      <c r="I21" s="2" t="s">
        <v>280</v>
      </c>
      <c r="J21" s="2" t="s">
        <v>281</v>
      </c>
      <c r="K21" s="34">
        <f>16.09-1.7</f>
        <v>14.39</v>
      </c>
    </row>
    <row r="22" spans="2:11" x14ac:dyDescent="0.25">
      <c r="B22" s="2" t="s">
        <v>62</v>
      </c>
      <c r="C22" s="2" t="s">
        <v>51</v>
      </c>
      <c r="D22" s="2" t="s">
        <v>78</v>
      </c>
      <c r="E22" s="2" t="s">
        <v>288</v>
      </c>
      <c r="F22" s="2" t="s">
        <v>289</v>
      </c>
      <c r="G22" s="2" t="s">
        <v>290</v>
      </c>
      <c r="H22" s="2" t="s">
        <v>291</v>
      </c>
      <c r="I22" s="2" t="s">
        <v>292</v>
      </c>
      <c r="J22" s="2" t="s">
        <v>293</v>
      </c>
      <c r="K22" s="34">
        <f>247.905-78.32</f>
        <v>169.58500000000001</v>
      </c>
    </row>
    <row r="23" spans="2:11" x14ac:dyDescent="0.25">
      <c r="B23" s="2" t="s">
        <v>62</v>
      </c>
      <c r="C23" s="2" t="s">
        <v>55</v>
      </c>
      <c r="D23" s="2" t="s">
        <v>79</v>
      </c>
      <c r="E23" s="2" t="s">
        <v>300</v>
      </c>
      <c r="F23" s="2" t="s">
        <v>301</v>
      </c>
      <c r="G23" s="2" t="s">
        <v>302</v>
      </c>
      <c r="H23" s="2" t="s">
        <v>303</v>
      </c>
      <c r="I23" s="2" t="s">
        <v>304</v>
      </c>
      <c r="J23" s="2" t="s">
        <v>305</v>
      </c>
      <c r="K23" s="34">
        <f>23.335-3.39</f>
        <v>19.945</v>
      </c>
    </row>
    <row r="24" spans="2:11" x14ac:dyDescent="0.25">
      <c r="B24" s="2" t="s">
        <v>62</v>
      </c>
      <c r="C24" s="2" t="s">
        <v>55</v>
      </c>
      <c r="D24" s="2" t="s">
        <v>78</v>
      </c>
      <c r="E24" s="2" t="s">
        <v>312</v>
      </c>
      <c r="F24" s="2" t="s">
        <v>313</v>
      </c>
      <c r="G24" s="2" t="s">
        <v>314</v>
      </c>
      <c r="H24" s="2" t="s">
        <v>315</v>
      </c>
      <c r="I24" s="2" t="s">
        <v>316</v>
      </c>
      <c r="J24" s="2" t="s">
        <v>317</v>
      </c>
      <c r="K24" s="34">
        <f>128.78-45.28</f>
        <v>83.5</v>
      </c>
    </row>
    <row r="25" spans="2:11" x14ac:dyDescent="0.25">
      <c r="B25" s="2" t="s">
        <v>62</v>
      </c>
      <c r="C25" s="2" t="s">
        <v>5</v>
      </c>
      <c r="D25" s="2" t="s">
        <v>79</v>
      </c>
      <c r="E25" s="2" t="s">
        <v>324</v>
      </c>
      <c r="F25" s="2" t="s">
        <v>325</v>
      </c>
      <c r="G25" s="2" t="s">
        <v>326</v>
      </c>
      <c r="H25" s="2" t="s">
        <v>327</v>
      </c>
      <c r="I25" s="2" t="s">
        <v>328</v>
      </c>
      <c r="J25" s="2" t="s">
        <v>329</v>
      </c>
      <c r="K25" s="34">
        <f>12.188-0.66</f>
        <v>11.528</v>
      </c>
    </row>
    <row r="26" spans="2:11" x14ac:dyDescent="0.25">
      <c r="B26" s="2" t="s">
        <v>36</v>
      </c>
      <c r="C26" s="2" t="s">
        <v>53</v>
      </c>
      <c r="D26" s="2" t="s">
        <v>79</v>
      </c>
      <c r="E26" s="2" t="s">
        <v>336</v>
      </c>
      <c r="F26" s="2" t="s">
        <v>337</v>
      </c>
      <c r="G26" s="2" t="s">
        <v>338</v>
      </c>
      <c r="H26" t="s">
        <v>339</v>
      </c>
      <c r="I26" t="s">
        <v>340</v>
      </c>
      <c r="J26" t="s">
        <v>341</v>
      </c>
      <c r="K26" s="34">
        <f>40.391-0.83</f>
        <v>39.561</v>
      </c>
    </row>
    <row r="27" spans="2:11" x14ac:dyDescent="0.25">
      <c r="B27" s="2"/>
      <c r="C27" s="2"/>
      <c r="D27" s="2"/>
      <c r="E27" s="2"/>
      <c r="F27" s="2"/>
      <c r="G27" s="2"/>
      <c r="H27" s="2"/>
      <c r="I27" s="3"/>
      <c r="J27" s="9"/>
      <c r="K27" s="34"/>
    </row>
    <row r="28" spans="2:11" x14ac:dyDescent="0.25">
      <c r="B28" s="2"/>
      <c r="C28" s="2"/>
      <c r="D28" s="2"/>
      <c r="E28" s="2"/>
      <c r="F28" s="2"/>
      <c r="G28" s="2"/>
      <c r="H28" s="2"/>
      <c r="I28" s="3"/>
      <c r="J28" s="9"/>
      <c r="K28" s="28"/>
    </row>
    <row r="29" spans="2:11" x14ac:dyDescent="0.25">
      <c r="B29" s="2"/>
      <c r="C29" s="2"/>
      <c r="D29" s="2"/>
      <c r="E29" s="2"/>
      <c r="F29" s="2"/>
      <c r="G29" s="2"/>
      <c r="H29" s="2"/>
      <c r="I29" s="3"/>
      <c r="J29" s="9"/>
      <c r="K29" s="28"/>
    </row>
    <row r="30" spans="2:11" x14ac:dyDescent="0.25">
      <c r="B30" s="2"/>
      <c r="C30" s="2"/>
      <c r="D30" s="2"/>
      <c r="E30" s="2"/>
      <c r="F30" s="2"/>
      <c r="G30" s="2"/>
      <c r="H30" s="2"/>
      <c r="I30" s="3"/>
      <c r="J30" s="9"/>
      <c r="K30" s="28"/>
    </row>
    <row r="31" spans="2:11" x14ac:dyDescent="0.25">
      <c r="B31" s="2"/>
      <c r="C31" s="2"/>
      <c r="D31" s="2"/>
      <c r="E31" s="2"/>
      <c r="F31" s="2"/>
      <c r="G31" s="2"/>
      <c r="H31" s="2"/>
      <c r="I31" s="3"/>
      <c r="J31" s="9"/>
      <c r="K31" s="28"/>
    </row>
    <row r="32" spans="2:11" x14ac:dyDescent="0.25">
      <c r="B32" s="2"/>
      <c r="C32" s="2"/>
      <c r="D32" s="2"/>
      <c r="E32" s="2"/>
      <c r="F32" s="2"/>
      <c r="G32" s="2"/>
      <c r="H32" s="2"/>
      <c r="I32" s="3"/>
      <c r="J32" s="9"/>
      <c r="K32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598-4D5E-40AC-91C2-A94FFB49DEC1}">
  <dimension ref="B3:O38"/>
  <sheetViews>
    <sheetView topLeftCell="A4" workbookViewId="0">
      <selection activeCell="B26" sqref="B26:D26"/>
    </sheetView>
  </sheetViews>
  <sheetFormatPr defaultRowHeight="15" x14ac:dyDescent="0.25"/>
  <cols>
    <col min="2" max="2" width="15" customWidth="1"/>
    <col min="3" max="3" width="9.85546875" bestFit="1" customWidth="1"/>
    <col min="4" max="4" width="16.42578125" customWidth="1"/>
    <col min="5" max="5" width="16.28515625" bestFit="1" customWidth="1"/>
    <col min="6" max="7" width="22.5703125" bestFit="1" customWidth="1"/>
    <col min="8" max="10" width="16.28515625" bestFit="1" customWidth="1"/>
    <col min="11" max="11" width="11.42578125" bestFit="1" customWidth="1"/>
    <col min="12" max="13" width="13.5703125" customWidth="1"/>
  </cols>
  <sheetData>
    <row r="3" spans="2:15" ht="45" x14ac:dyDescent="0.25">
      <c r="B3" s="27" t="s">
        <v>1</v>
      </c>
      <c r="C3" s="27" t="s">
        <v>197</v>
      </c>
      <c r="D3" s="29" t="s">
        <v>80</v>
      </c>
      <c r="E3" s="26" t="s">
        <v>2</v>
      </c>
      <c r="F3" s="26" t="s">
        <v>3</v>
      </c>
      <c r="G3" s="26" t="s">
        <v>4</v>
      </c>
      <c r="H3" s="26" t="s">
        <v>11</v>
      </c>
      <c r="I3" s="26" t="s">
        <v>12</v>
      </c>
      <c r="J3" s="26" t="s">
        <v>13</v>
      </c>
      <c r="K3" s="26" t="s">
        <v>52</v>
      </c>
    </row>
    <row r="4" spans="2:15" s="14" customFormat="1" x14ac:dyDescent="0.25">
      <c r="B4" s="27" t="s">
        <v>63</v>
      </c>
      <c r="C4" s="27" t="s">
        <v>56</v>
      </c>
      <c r="D4" s="27" t="s">
        <v>79</v>
      </c>
      <c r="E4" s="27" t="s">
        <v>82</v>
      </c>
      <c r="F4" s="27" t="s">
        <v>81</v>
      </c>
      <c r="G4" s="27" t="s">
        <v>71</v>
      </c>
      <c r="H4" s="27" t="s">
        <v>70</v>
      </c>
      <c r="I4" s="31" t="s">
        <v>69</v>
      </c>
      <c r="J4" s="32" t="s">
        <v>68</v>
      </c>
      <c r="K4" s="33">
        <v>55.36</v>
      </c>
    </row>
    <row r="5" spans="2:15" x14ac:dyDescent="0.25">
      <c r="B5" s="2" t="s">
        <v>63</v>
      </c>
      <c r="C5" s="2" t="s">
        <v>56</v>
      </c>
      <c r="D5" s="2" t="s">
        <v>78</v>
      </c>
      <c r="E5" s="2" t="s">
        <v>72</v>
      </c>
      <c r="F5" s="2" t="s">
        <v>73</v>
      </c>
      <c r="G5" s="2" t="s">
        <v>74</v>
      </c>
      <c r="H5" s="2" t="s">
        <v>75</v>
      </c>
      <c r="I5" s="3" t="s">
        <v>76</v>
      </c>
      <c r="J5" s="9" t="s">
        <v>77</v>
      </c>
      <c r="K5" s="28">
        <v>344.71</v>
      </c>
    </row>
    <row r="6" spans="2:15" x14ac:dyDescent="0.25">
      <c r="B6" s="2" t="s">
        <v>63</v>
      </c>
      <c r="C6" s="2" t="s">
        <v>53</v>
      </c>
      <c r="D6" s="2" t="s">
        <v>79</v>
      </c>
      <c r="E6" s="2" t="s">
        <v>90</v>
      </c>
      <c r="F6" s="2" t="s">
        <v>91</v>
      </c>
      <c r="G6" s="2" t="s">
        <v>92</v>
      </c>
      <c r="H6" s="2" t="s">
        <v>93</v>
      </c>
      <c r="I6" s="3" t="s">
        <v>94</v>
      </c>
      <c r="J6" s="9" t="s">
        <v>95</v>
      </c>
      <c r="K6" s="28">
        <v>1.25</v>
      </c>
    </row>
    <row r="7" spans="2:15" x14ac:dyDescent="0.25">
      <c r="B7" s="2" t="s">
        <v>63</v>
      </c>
      <c r="C7" s="2" t="s">
        <v>53</v>
      </c>
      <c r="D7" s="2" t="s">
        <v>78</v>
      </c>
      <c r="E7" s="2" t="s">
        <v>102</v>
      </c>
      <c r="F7" s="2" t="s">
        <v>103</v>
      </c>
      <c r="G7" s="2" t="s">
        <v>104</v>
      </c>
      <c r="H7" s="2" t="s">
        <v>105</v>
      </c>
      <c r="I7" s="3" t="s">
        <v>106</v>
      </c>
      <c r="J7" s="9" t="s">
        <v>107</v>
      </c>
      <c r="K7" s="28">
        <v>13.44</v>
      </c>
    </row>
    <row r="8" spans="2:15" x14ac:dyDescent="0.25">
      <c r="B8" s="2" t="s">
        <v>63</v>
      </c>
      <c r="C8" s="2" t="s">
        <v>51</v>
      </c>
      <c r="D8" s="2" t="s">
        <v>79</v>
      </c>
      <c r="E8" s="2" t="s">
        <v>114</v>
      </c>
      <c r="F8" s="2" t="s">
        <v>163</v>
      </c>
      <c r="G8" s="2" t="s">
        <v>164</v>
      </c>
      <c r="H8" s="2" t="s">
        <v>165</v>
      </c>
      <c r="I8" s="3" t="s">
        <v>166</v>
      </c>
      <c r="J8" s="9" t="s">
        <v>167</v>
      </c>
      <c r="K8" s="28">
        <v>1.37</v>
      </c>
    </row>
    <row r="9" spans="2:15" x14ac:dyDescent="0.25">
      <c r="B9" s="2" t="s">
        <v>63</v>
      </c>
      <c r="C9" s="2" t="s">
        <v>51</v>
      </c>
      <c r="D9" s="2" t="s">
        <v>78</v>
      </c>
      <c r="E9" s="2" t="s">
        <v>115</v>
      </c>
      <c r="F9" s="2" t="s">
        <v>168</v>
      </c>
      <c r="G9" s="2" t="s">
        <v>169</v>
      </c>
      <c r="H9" s="2" t="s">
        <v>170</v>
      </c>
      <c r="I9" s="3" t="s">
        <v>171</v>
      </c>
      <c r="J9" s="9" t="s">
        <v>172</v>
      </c>
      <c r="K9" s="28">
        <v>12.23</v>
      </c>
    </row>
    <row r="10" spans="2:15" x14ac:dyDescent="0.25">
      <c r="B10" s="2" t="s">
        <v>63</v>
      </c>
      <c r="C10" s="2" t="s">
        <v>55</v>
      </c>
      <c r="D10" s="2" t="s">
        <v>79</v>
      </c>
      <c r="E10" s="2" t="s">
        <v>128</v>
      </c>
      <c r="F10" s="2" t="s">
        <v>173</v>
      </c>
      <c r="G10" s="2" t="s">
        <v>174</v>
      </c>
      <c r="H10" s="2" t="s">
        <v>175</v>
      </c>
      <c r="I10" s="3" t="s">
        <v>176</v>
      </c>
      <c r="J10" s="9" t="s">
        <v>177</v>
      </c>
      <c r="K10" s="28">
        <v>1.17</v>
      </c>
    </row>
    <row r="11" spans="2:15" x14ac:dyDescent="0.25">
      <c r="B11" s="2" t="s">
        <v>63</v>
      </c>
      <c r="C11" s="2" t="s">
        <v>55</v>
      </c>
      <c r="D11" s="2" t="s">
        <v>78</v>
      </c>
      <c r="E11" s="2" t="s">
        <v>135</v>
      </c>
      <c r="F11" s="2" t="s">
        <v>178</v>
      </c>
      <c r="G11" s="2" t="s">
        <v>179</v>
      </c>
      <c r="H11" s="2" t="s">
        <v>180</v>
      </c>
      <c r="I11" s="3" t="s">
        <v>181</v>
      </c>
      <c r="J11" s="9" t="s">
        <v>182</v>
      </c>
      <c r="K11" s="28">
        <v>23.5</v>
      </c>
    </row>
    <row r="12" spans="2:15" x14ac:dyDescent="0.25">
      <c r="B12" s="2" t="s">
        <v>63</v>
      </c>
      <c r="C12" s="2" t="s">
        <v>5</v>
      </c>
      <c r="D12" s="2" t="s">
        <v>79</v>
      </c>
      <c r="E12" s="2" t="s">
        <v>142</v>
      </c>
      <c r="F12" s="2" t="s">
        <v>183</v>
      </c>
      <c r="G12" s="2" t="s">
        <v>184</v>
      </c>
      <c r="H12" s="2" t="s">
        <v>185</v>
      </c>
      <c r="I12" s="3" t="s">
        <v>186</v>
      </c>
      <c r="J12" s="9" t="s">
        <v>185</v>
      </c>
      <c r="K12" s="28">
        <v>0.81</v>
      </c>
    </row>
    <row r="13" spans="2:15" x14ac:dyDescent="0.25">
      <c r="B13" s="2" t="s">
        <v>63</v>
      </c>
      <c r="C13" s="2" t="s">
        <v>54</v>
      </c>
      <c r="D13" s="2" t="s">
        <v>79</v>
      </c>
      <c r="E13" s="2" t="s">
        <v>149</v>
      </c>
      <c r="F13" s="2" t="s">
        <v>187</v>
      </c>
      <c r="G13" s="2" t="s">
        <v>188</v>
      </c>
      <c r="H13" s="2" t="s">
        <v>189</v>
      </c>
      <c r="I13" s="3" t="s">
        <v>190</v>
      </c>
      <c r="J13" s="9" t="s">
        <v>191</v>
      </c>
      <c r="K13" s="28">
        <v>3</v>
      </c>
    </row>
    <row r="14" spans="2:15" x14ac:dyDescent="0.25">
      <c r="B14" s="2" t="s">
        <v>63</v>
      </c>
      <c r="C14" s="2" t="s">
        <v>54</v>
      </c>
      <c r="D14" s="2" t="s">
        <v>78</v>
      </c>
      <c r="E14" s="2" t="s">
        <v>156</v>
      </c>
      <c r="F14" s="2" t="s">
        <v>192</v>
      </c>
      <c r="G14" s="2" t="s">
        <v>193</v>
      </c>
      <c r="H14" s="2" t="s">
        <v>194</v>
      </c>
      <c r="I14" s="3" t="s">
        <v>195</v>
      </c>
      <c r="J14" s="9" t="s">
        <v>196</v>
      </c>
      <c r="K14" s="28">
        <v>17.12</v>
      </c>
    </row>
    <row r="15" spans="2:15" x14ac:dyDescent="0.25">
      <c r="B15" s="2" t="s">
        <v>62</v>
      </c>
      <c r="C15" s="2" t="s">
        <v>56</v>
      </c>
      <c r="D15" s="2" t="s">
        <v>79</v>
      </c>
      <c r="E15" s="2" t="s">
        <v>198</v>
      </c>
      <c r="F15" s="2" t="s">
        <v>199</v>
      </c>
      <c r="G15" s="2" t="s">
        <v>200</v>
      </c>
      <c r="H15" s="2" t="s">
        <v>201</v>
      </c>
      <c r="I15" s="2" t="s">
        <v>202</v>
      </c>
      <c r="J15" s="2" t="s">
        <v>203</v>
      </c>
      <c r="K15" s="2">
        <v>1.19</v>
      </c>
      <c r="N15" t="s">
        <v>37</v>
      </c>
    </row>
    <row r="16" spans="2:15" x14ac:dyDescent="0.25">
      <c r="B16" s="2" t="s">
        <v>62</v>
      </c>
      <c r="C16" s="2" t="s">
        <v>56</v>
      </c>
      <c r="D16" s="2" t="s">
        <v>78</v>
      </c>
      <c r="E16" s="2" t="s">
        <v>216</v>
      </c>
      <c r="F16" s="2" t="s">
        <v>217</v>
      </c>
      <c r="G16" s="2" t="s">
        <v>218</v>
      </c>
      <c r="H16" s="2" t="s">
        <v>219</v>
      </c>
      <c r="I16" s="2" t="s">
        <v>220</v>
      </c>
      <c r="J16" s="2" t="s">
        <v>221</v>
      </c>
      <c r="K16" s="2">
        <v>235.91</v>
      </c>
      <c r="L16" s="26"/>
      <c r="M16" s="10"/>
      <c r="N16" s="26" t="s">
        <v>24</v>
      </c>
      <c r="O16" s="10" t="s">
        <v>25</v>
      </c>
    </row>
    <row r="17" spans="2:15" x14ac:dyDescent="0.25">
      <c r="B17" s="2" t="s">
        <v>62</v>
      </c>
      <c r="C17" s="2" t="s">
        <v>53</v>
      </c>
      <c r="D17" s="2" t="s">
        <v>79</v>
      </c>
      <c r="E17" s="2" t="s">
        <v>240</v>
      </c>
      <c r="F17" s="2" t="s">
        <v>241</v>
      </c>
      <c r="G17" s="2" t="s">
        <v>242</v>
      </c>
      <c r="H17" s="2" t="s">
        <v>243</v>
      </c>
      <c r="I17" s="2" t="s">
        <v>244</v>
      </c>
      <c r="J17" s="2" t="s">
        <v>245</v>
      </c>
      <c r="K17" s="2">
        <v>1.19</v>
      </c>
      <c r="N17" s="11" t="s">
        <v>16</v>
      </c>
      <c r="O17" s="11"/>
    </row>
    <row r="18" spans="2:15" x14ac:dyDescent="0.25">
      <c r="B18" s="2" t="s">
        <v>62</v>
      </c>
      <c r="C18" s="2" t="s">
        <v>53</v>
      </c>
      <c r="D18" s="2" t="s">
        <v>78</v>
      </c>
      <c r="E18" s="2" t="s">
        <v>222</v>
      </c>
      <c r="F18" s="2" t="s">
        <v>223</v>
      </c>
      <c r="G18" s="2" t="s">
        <v>224</v>
      </c>
      <c r="H18" s="2" t="s">
        <v>225</v>
      </c>
      <c r="I18" s="2" t="s">
        <v>226</v>
      </c>
      <c r="J18" s="2" t="s">
        <v>227</v>
      </c>
      <c r="K18" s="2">
        <v>147.68</v>
      </c>
      <c r="N18" s="11" t="s">
        <v>17</v>
      </c>
      <c r="O18" s="11"/>
    </row>
    <row r="19" spans="2:15" x14ac:dyDescent="0.25">
      <c r="B19" s="2" t="s">
        <v>62</v>
      </c>
      <c r="C19" s="2" t="s">
        <v>54</v>
      </c>
      <c r="D19" s="2" t="s">
        <v>79</v>
      </c>
      <c r="E19" s="2" t="s">
        <v>252</v>
      </c>
      <c r="F19" s="2" t="s">
        <v>253</v>
      </c>
      <c r="G19" s="2" t="s">
        <v>254</v>
      </c>
      <c r="H19" s="2" t="s">
        <v>255</v>
      </c>
      <c r="I19" s="2" t="s">
        <v>256</v>
      </c>
      <c r="J19" s="2" t="s">
        <v>257</v>
      </c>
      <c r="K19" s="2">
        <v>3.42</v>
      </c>
      <c r="N19" s="11" t="s">
        <v>18</v>
      </c>
      <c r="O19" s="11"/>
    </row>
    <row r="20" spans="2:15" x14ac:dyDescent="0.25">
      <c r="B20" s="2" t="s">
        <v>62</v>
      </c>
      <c r="C20" s="2" t="s">
        <v>54</v>
      </c>
      <c r="D20" s="2" t="s">
        <v>78</v>
      </c>
      <c r="E20" s="2" t="s">
        <v>246</v>
      </c>
      <c r="F20" s="2" t="s">
        <v>247</v>
      </c>
      <c r="G20" s="2" t="s">
        <v>248</v>
      </c>
      <c r="H20" s="2" t="s">
        <v>249</v>
      </c>
      <c r="I20" s="2" t="s">
        <v>250</v>
      </c>
      <c r="J20" s="2" t="s">
        <v>251</v>
      </c>
      <c r="K20" s="2">
        <v>197.45</v>
      </c>
      <c r="N20" s="11" t="s">
        <v>19</v>
      </c>
      <c r="O20" s="11"/>
    </row>
    <row r="21" spans="2:15" x14ac:dyDescent="0.25">
      <c r="B21" s="2" t="s">
        <v>62</v>
      </c>
      <c r="C21" s="2" t="s">
        <v>51</v>
      </c>
      <c r="D21" s="2" t="s">
        <v>79</v>
      </c>
      <c r="E21" s="2" t="s">
        <v>270</v>
      </c>
      <c r="F21" s="2" t="s">
        <v>271</v>
      </c>
      <c r="G21" s="2" t="s">
        <v>272</v>
      </c>
      <c r="H21" s="2" t="s">
        <v>273</v>
      </c>
      <c r="I21" s="2" t="s">
        <v>274</v>
      </c>
      <c r="J21" s="2" t="s">
        <v>275</v>
      </c>
      <c r="K21" s="2">
        <v>1.7</v>
      </c>
      <c r="N21" s="11" t="s">
        <v>20</v>
      </c>
      <c r="O21" s="11"/>
    </row>
    <row r="22" spans="2:15" x14ac:dyDescent="0.25">
      <c r="B22" s="2" t="s">
        <v>62</v>
      </c>
      <c r="C22" s="2" t="s">
        <v>51</v>
      </c>
      <c r="D22" s="2" t="s">
        <v>78</v>
      </c>
      <c r="E22" s="2" t="s">
        <v>282</v>
      </c>
      <c r="F22" s="2" t="s">
        <v>283</v>
      </c>
      <c r="G22" s="2" t="s">
        <v>284</v>
      </c>
      <c r="H22" s="2" t="s">
        <v>285</v>
      </c>
      <c r="I22" s="2" t="s">
        <v>286</v>
      </c>
      <c r="J22" s="2" t="s">
        <v>287</v>
      </c>
      <c r="K22" s="2">
        <v>78.319999999999993</v>
      </c>
      <c r="N22" s="11" t="s">
        <v>21</v>
      </c>
      <c r="O22" s="11"/>
    </row>
    <row r="23" spans="2:15" x14ac:dyDescent="0.25">
      <c r="B23" s="2" t="s">
        <v>62</v>
      </c>
      <c r="C23" s="2" t="s">
        <v>55</v>
      </c>
      <c r="D23" s="2" t="s">
        <v>79</v>
      </c>
      <c r="E23" s="2" t="s">
        <v>294</v>
      </c>
      <c r="F23" s="2" t="s">
        <v>295</v>
      </c>
      <c r="G23" s="2" t="s">
        <v>296</v>
      </c>
      <c r="H23" s="2" t="s">
        <v>297</v>
      </c>
      <c r="I23" s="2" t="s">
        <v>298</v>
      </c>
      <c r="J23" s="2" t="s">
        <v>299</v>
      </c>
      <c r="K23" s="2">
        <v>3.39</v>
      </c>
      <c r="N23" s="11" t="s">
        <v>22</v>
      </c>
      <c r="O23" s="11"/>
    </row>
    <row r="24" spans="2:15" x14ac:dyDescent="0.25">
      <c r="B24" s="2" t="s">
        <v>62</v>
      </c>
      <c r="C24" s="2" t="s">
        <v>55</v>
      </c>
      <c r="D24" s="2" t="s">
        <v>78</v>
      </c>
      <c r="E24" s="2" t="s">
        <v>306</v>
      </c>
      <c r="F24" s="2" t="s">
        <v>307</v>
      </c>
      <c r="G24" s="2" t="s">
        <v>308</v>
      </c>
      <c r="H24" s="2" t="s">
        <v>309</v>
      </c>
      <c r="I24" s="2" t="s">
        <v>310</v>
      </c>
      <c r="J24" s="2" t="s">
        <v>311</v>
      </c>
      <c r="K24" s="2">
        <v>45.28</v>
      </c>
      <c r="N24" s="11" t="s">
        <v>23</v>
      </c>
      <c r="O24" s="11"/>
    </row>
    <row r="25" spans="2:15" x14ac:dyDescent="0.25">
      <c r="B25" s="2" t="s">
        <v>62</v>
      </c>
      <c r="C25" s="2" t="s">
        <v>5</v>
      </c>
      <c r="D25" s="2" t="s">
        <v>79</v>
      </c>
      <c r="E25" s="2" t="s">
        <v>318</v>
      </c>
      <c r="F25" s="2" t="s">
        <v>319</v>
      </c>
      <c r="G25" s="2" t="s">
        <v>320</v>
      </c>
      <c r="H25" s="2" t="s">
        <v>321</v>
      </c>
      <c r="I25" s="2" t="s">
        <v>322</v>
      </c>
      <c r="J25" s="2" t="s">
        <v>323</v>
      </c>
      <c r="K25" s="28">
        <v>0.66</v>
      </c>
    </row>
    <row r="26" spans="2:15" x14ac:dyDescent="0.25">
      <c r="B26" s="2" t="s">
        <v>36</v>
      </c>
      <c r="C26" s="2" t="s">
        <v>53</v>
      </c>
      <c r="D26" s="2" t="s">
        <v>79</v>
      </c>
      <c r="E26" s="2" t="s">
        <v>330</v>
      </c>
      <c r="F26" s="2" t="s">
        <v>331</v>
      </c>
      <c r="G26" s="2" t="s">
        <v>332</v>
      </c>
      <c r="H26" s="2" t="s">
        <v>333</v>
      </c>
      <c r="I26" s="2" t="s">
        <v>334</v>
      </c>
      <c r="J26" s="2" t="s">
        <v>335</v>
      </c>
      <c r="K26" s="28">
        <v>0.83</v>
      </c>
    </row>
    <row r="27" spans="2:15" x14ac:dyDescent="0.25">
      <c r="B27" s="2"/>
      <c r="C27" s="2"/>
      <c r="D27" s="2"/>
      <c r="E27" s="36"/>
      <c r="F27" s="2"/>
      <c r="G27" s="2"/>
      <c r="H27" s="2"/>
      <c r="I27" s="2"/>
      <c r="J27" s="2"/>
      <c r="K27" s="28"/>
      <c r="N27" s="11" t="s">
        <v>38</v>
      </c>
    </row>
    <row r="28" spans="2:15" x14ac:dyDescent="0.25">
      <c r="B28" s="2"/>
      <c r="C28" s="2"/>
      <c r="D28" s="2"/>
      <c r="F28" s="2"/>
      <c r="G28" s="2"/>
      <c r="H28" s="2"/>
      <c r="I28" s="2"/>
      <c r="J28" s="2"/>
      <c r="K28" s="28"/>
      <c r="N28" s="26" t="s">
        <v>24</v>
      </c>
      <c r="O28" s="10" t="s">
        <v>25</v>
      </c>
    </row>
    <row r="29" spans="2:15" x14ac:dyDescent="0.25">
      <c r="B29" s="2"/>
      <c r="C29" s="2"/>
      <c r="D29" s="2"/>
      <c r="F29" s="2"/>
      <c r="G29" s="2"/>
      <c r="H29" s="2"/>
      <c r="I29" s="2"/>
      <c r="J29" s="2"/>
      <c r="K29" s="28"/>
      <c r="N29" s="11" t="s">
        <v>39</v>
      </c>
      <c r="O29" s="11"/>
    </row>
    <row r="30" spans="2:15" x14ac:dyDescent="0.25">
      <c r="B30" s="2"/>
      <c r="C30" s="2"/>
      <c r="D30" s="2"/>
      <c r="F30" s="2"/>
      <c r="G30" s="2"/>
      <c r="H30" s="2"/>
      <c r="I30" s="2"/>
      <c r="J30" s="2"/>
      <c r="K30" s="28"/>
      <c r="N30" s="11" t="s">
        <v>40</v>
      </c>
      <c r="O30" s="11"/>
    </row>
    <row r="31" spans="2:15" x14ac:dyDescent="0.25">
      <c r="B31" s="2"/>
      <c r="C31" s="2"/>
      <c r="D31" s="2"/>
      <c r="F31" s="2"/>
      <c r="G31" s="2"/>
      <c r="H31" s="2"/>
      <c r="I31" s="2"/>
      <c r="J31" s="2"/>
      <c r="K31" s="28"/>
      <c r="N31" s="11" t="s">
        <v>41</v>
      </c>
      <c r="O31" s="11"/>
    </row>
    <row r="32" spans="2:15" x14ac:dyDescent="0.25">
      <c r="B32" s="2"/>
      <c r="C32" s="2"/>
      <c r="D32" s="2"/>
      <c r="F32" s="2"/>
      <c r="G32" s="2"/>
      <c r="H32" s="2"/>
      <c r="I32" s="2"/>
      <c r="J32" s="2"/>
      <c r="K32" s="28"/>
      <c r="N32" s="11" t="s">
        <v>42</v>
      </c>
      <c r="O32" s="11"/>
    </row>
    <row r="33" spans="2:15" x14ac:dyDescent="0.25">
      <c r="B33" s="2"/>
      <c r="C33" s="2"/>
      <c r="D33" s="2"/>
      <c r="F33" s="2"/>
      <c r="G33" s="2"/>
      <c r="H33" s="2"/>
      <c r="I33" s="2"/>
      <c r="J33" s="2"/>
      <c r="K33" s="28"/>
      <c r="N33" s="11" t="s">
        <v>43</v>
      </c>
      <c r="O33" s="11"/>
    </row>
    <row r="34" spans="2:15" x14ac:dyDescent="0.25">
      <c r="B34" s="2"/>
      <c r="C34" s="2"/>
      <c r="D34" s="2"/>
      <c r="F34" s="2"/>
      <c r="G34" s="2"/>
      <c r="H34" s="2"/>
      <c r="I34" s="2"/>
      <c r="J34" s="2"/>
      <c r="K34" s="28"/>
      <c r="N34" s="11" t="s">
        <v>44</v>
      </c>
      <c r="O34" s="11"/>
    </row>
    <row r="35" spans="2:15" x14ac:dyDescent="0.25">
      <c r="B35" s="2"/>
      <c r="C35" s="2"/>
      <c r="D35" s="2"/>
      <c r="F35" s="2"/>
      <c r="G35" s="2"/>
      <c r="H35" s="2"/>
      <c r="I35" s="2"/>
      <c r="J35" s="2"/>
      <c r="K35" s="28"/>
      <c r="N35" s="11" t="s">
        <v>45</v>
      </c>
      <c r="O35" s="11"/>
    </row>
    <row r="36" spans="2:15" x14ac:dyDescent="0.25">
      <c r="B36" s="2"/>
      <c r="C36" s="2"/>
      <c r="D36" s="2"/>
      <c r="F36" s="2"/>
      <c r="G36" s="2"/>
      <c r="H36" s="2"/>
      <c r="I36" s="2"/>
      <c r="J36" s="2"/>
      <c r="K36" s="28"/>
      <c r="N36" s="11" t="s">
        <v>46</v>
      </c>
      <c r="O36" s="13"/>
    </row>
    <row r="37" spans="2:15" x14ac:dyDescent="0.25">
      <c r="B37" s="2"/>
      <c r="C37" s="2"/>
      <c r="D37" s="2"/>
      <c r="F37" s="2"/>
      <c r="G37" s="2"/>
      <c r="H37" s="2"/>
      <c r="I37" s="2"/>
      <c r="J37" s="2"/>
      <c r="K37" s="28"/>
      <c r="N37" s="11" t="s">
        <v>47</v>
      </c>
      <c r="O37" s="11"/>
    </row>
    <row r="38" spans="2:15" x14ac:dyDescent="0.25">
      <c r="B38" s="2"/>
      <c r="C38" s="2"/>
      <c r="D38" s="2"/>
      <c r="F38" s="2"/>
      <c r="G38" s="2"/>
      <c r="H38" s="2"/>
      <c r="I38" s="2"/>
      <c r="J38" s="2"/>
      <c r="K38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workbookViewId="0">
      <selection activeCell="B38" sqref="B38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52"/>
  <sheetViews>
    <sheetView topLeftCell="F1" workbookViewId="0">
      <selection activeCell="K34" sqref="K34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11" width="6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  <c r="G2" t="s">
        <v>62</v>
      </c>
    </row>
    <row r="3" spans="1:22" x14ac:dyDescent="0.25">
      <c r="H3" s="30" t="s">
        <v>59</v>
      </c>
      <c r="I3" s="30"/>
      <c r="J3" s="30"/>
      <c r="K3" s="30"/>
      <c r="L3" s="30"/>
      <c r="Q3" s="30" t="s">
        <v>54</v>
      </c>
      <c r="R3" s="30"/>
      <c r="U3" s="30" t="s">
        <v>53</v>
      </c>
      <c r="V3" s="30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4">
        <v>2339.5880999999999</v>
      </c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G15" t="s">
        <v>63</v>
      </c>
      <c r="Q15" s="30" t="s">
        <v>55</v>
      </c>
      <c r="R15" s="30"/>
    </row>
    <row r="16" spans="1:22" x14ac:dyDescent="0.25">
      <c r="B16" s="2"/>
      <c r="C16" s="2"/>
      <c r="D16" s="2"/>
      <c r="E16" s="2"/>
      <c r="F16" s="2"/>
      <c r="H16" s="30" t="s">
        <v>59</v>
      </c>
      <c r="I16" s="30"/>
      <c r="J16" s="30"/>
      <c r="K16" s="30"/>
      <c r="L16" s="30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10" t="s">
        <v>61</v>
      </c>
      <c r="H17" s="18" t="s">
        <v>51</v>
      </c>
      <c r="I17" s="18" t="s">
        <v>56</v>
      </c>
      <c r="J17" s="18" t="s">
        <v>53</v>
      </c>
      <c r="K17" s="18" t="s">
        <v>54</v>
      </c>
      <c r="L17" s="18" t="s">
        <v>55</v>
      </c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12">
        <v>1</v>
      </c>
      <c r="H18" s="20"/>
      <c r="I18" s="20"/>
      <c r="J18" s="19">
        <v>2207.2873</v>
      </c>
      <c r="K18" s="17">
        <v>2237.1633999999999</v>
      </c>
      <c r="L18" s="17">
        <v>2252.9481000000001</v>
      </c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12">
        <v>2</v>
      </c>
      <c r="H19" s="20"/>
      <c r="I19" s="17">
        <v>2087.5054</v>
      </c>
      <c r="J19" s="17">
        <v>2278.2395000000001</v>
      </c>
      <c r="K19" s="17">
        <v>2297.1839</v>
      </c>
      <c r="L19" s="19">
        <v>2222.1786000000002</v>
      </c>
      <c r="Q19" s="12">
        <v>3</v>
      </c>
      <c r="R19" s="17">
        <v>649.72799999999995</v>
      </c>
    </row>
    <row r="20" spans="2:18" x14ac:dyDescent="0.25">
      <c r="G20" s="12">
        <v>3</v>
      </c>
      <c r="H20" s="24">
        <v>2403.3393000000001</v>
      </c>
      <c r="I20" s="17">
        <v>2083.8233</v>
      </c>
      <c r="J20" s="17">
        <v>2719.9313999999999</v>
      </c>
      <c r="K20" s="17">
        <v>2308.6291000000001</v>
      </c>
      <c r="L20" s="17">
        <v>2342.9792000000002</v>
      </c>
      <c r="Q20" s="12">
        <v>4</v>
      </c>
      <c r="R20" s="17">
        <v>737.798</v>
      </c>
    </row>
    <row r="21" spans="2:18" x14ac:dyDescent="0.25">
      <c r="G21" s="12">
        <v>4</v>
      </c>
      <c r="H21" s="20"/>
      <c r="I21" s="17">
        <v>2049.7368000000001</v>
      </c>
      <c r="J21" s="17">
        <v>2897.8775000000001</v>
      </c>
      <c r="K21" s="17">
        <v>2324.6129000000001</v>
      </c>
      <c r="L21" s="17">
        <v>2647.0506999999998</v>
      </c>
      <c r="Q21" s="12">
        <v>5</v>
      </c>
      <c r="R21" s="17">
        <v>767.78499999999997</v>
      </c>
    </row>
    <row r="22" spans="2:18" x14ac:dyDescent="0.25">
      <c r="G22" s="12">
        <v>5</v>
      </c>
      <c r="H22" s="20"/>
      <c r="I22" s="17">
        <v>1985.6126999999999</v>
      </c>
      <c r="J22" s="17">
        <v>3321.8616999999999</v>
      </c>
      <c r="K22" s="17">
        <v>2326.1549</v>
      </c>
      <c r="L22" s="17">
        <v>2967.7283000000002</v>
      </c>
      <c r="Q22" s="12">
        <v>6</v>
      </c>
      <c r="R22" s="17">
        <v>751.91499999999996</v>
      </c>
    </row>
    <row r="23" spans="2:18" x14ac:dyDescent="0.25">
      <c r="G23" s="12">
        <v>6</v>
      </c>
      <c r="H23" s="20"/>
      <c r="I23" s="19">
        <v>1982.8257000000001</v>
      </c>
      <c r="J23" s="17">
        <v>3029.4784</v>
      </c>
      <c r="K23" s="17">
        <v>2233.2543000000001</v>
      </c>
      <c r="L23" s="17">
        <v>2804.5895</v>
      </c>
      <c r="Q23" s="12">
        <v>7</v>
      </c>
      <c r="R23" s="17">
        <v>749.35599999999999</v>
      </c>
    </row>
    <row r="24" spans="2:18" x14ac:dyDescent="0.25">
      <c r="G24" s="12">
        <v>7</v>
      </c>
      <c r="H24" s="20"/>
      <c r="I24" s="21">
        <v>2031.3905</v>
      </c>
      <c r="J24" s="17">
        <v>2977.5055000000002</v>
      </c>
      <c r="K24" s="17">
        <v>2252.1842000000001</v>
      </c>
      <c r="L24" s="17">
        <v>2734.0311000000002</v>
      </c>
      <c r="Q24" s="12">
        <v>8</v>
      </c>
      <c r="R24" s="17">
        <v>737.84500000000003</v>
      </c>
    </row>
    <row r="25" spans="2:18" x14ac:dyDescent="0.25">
      <c r="G25" s="12">
        <v>8</v>
      </c>
      <c r="H25" s="20"/>
      <c r="I25" s="21">
        <v>2040.34</v>
      </c>
      <c r="J25" s="17">
        <v>2925.0524</v>
      </c>
      <c r="K25" s="19">
        <v>2067.5255000000002</v>
      </c>
      <c r="L25" s="17">
        <v>2732.2339999999999</v>
      </c>
      <c r="Q25" s="12">
        <v>9</v>
      </c>
      <c r="R25" s="17">
        <v>734.69799999999998</v>
      </c>
    </row>
    <row r="26" spans="2:18" x14ac:dyDescent="0.25">
      <c r="G26" s="12">
        <v>9</v>
      </c>
      <c r="H26" s="20"/>
      <c r="I26" s="17">
        <v>2108.3820999999998</v>
      </c>
      <c r="J26" s="17">
        <v>2922.5725000000002</v>
      </c>
      <c r="K26" s="17">
        <v>2082.5902000000001</v>
      </c>
      <c r="L26" s="17">
        <v>2668.3697999999999</v>
      </c>
    </row>
    <row r="28" spans="2:18" x14ac:dyDescent="0.25">
      <c r="G28" t="s">
        <v>6</v>
      </c>
    </row>
    <row r="29" spans="2:18" x14ac:dyDescent="0.25">
      <c r="H29" s="30" t="s">
        <v>59</v>
      </c>
      <c r="I29" s="30"/>
      <c r="J29" s="30"/>
      <c r="K29" s="30"/>
      <c r="L29" s="30"/>
    </row>
    <row r="30" spans="2:18" x14ac:dyDescent="0.25">
      <c r="G30" s="10" t="s">
        <v>61</v>
      </c>
      <c r="H30" s="18" t="s">
        <v>51</v>
      </c>
      <c r="I30" s="18" t="s">
        <v>56</v>
      </c>
      <c r="J30" s="18" t="s">
        <v>53</v>
      </c>
      <c r="K30" s="18" t="s">
        <v>54</v>
      </c>
      <c r="L30" s="18" t="s">
        <v>55</v>
      </c>
    </row>
    <row r="31" spans="2:18" x14ac:dyDescent="0.25">
      <c r="G31" s="12">
        <v>1</v>
      </c>
      <c r="H31" s="20"/>
      <c r="I31" s="20"/>
      <c r="J31" s="19">
        <v>4585.3242</v>
      </c>
      <c r="K31" s="19">
        <v>4584.8136000000004</v>
      </c>
      <c r="L31" s="19">
        <v>4585.3242</v>
      </c>
    </row>
    <row r="32" spans="2:18" x14ac:dyDescent="0.25">
      <c r="G32" s="12">
        <v>2</v>
      </c>
      <c r="H32" s="20"/>
      <c r="I32" s="17">
        <v>4715.5369000000001</v>
      </c>
      <c r="J32" s="21">
        <v>4585.3242</v>
      </c>
      <c r="K32" s="17">
        <v>4584.8136000000004</v>
      </c>
      <c r="L32" s="21">
        <v>4585.3242</v>
      </c>
    </row>
    <row r="33" spans="7:12" x14ac:dyDescent="0.25">
      <c r="G33" s="12">
        <v>3</v>
      </c>
      <c r="H33" s="24">
        <v>4585.3242</v>
      </c>
      <c r="I33" s="17">
        <v>4630.7716</v>
      </c>
      <c r="J33" s="21">
        <v>4585.3242</v>
      </c>
      <c r="K33" s="17">
        <v>4584.8136000000004</v>
      </c>
      <c r="L33" s="21">
        <v>4585.3242</v>
      </c>
    </row>
    <row r="34" spans="7:12" x14ac:dyDescent="0.25">
      <c r="G34" s="12">
        <v>4</v>
      </c>
      <c r="H34" s="20"/>
      <c r="I34" s="17">
        <v>4581.2304000000004</v>
      </c>
      <c r="J34" s="21">
        <v>4585.3242</v>
      </c>
      <c r="K34" s="17">
        <v>4584.8136000000004</v>
      </c>
      <c r="L34" s="21">
        <v>4585.3242</v>
      </c>
    </row>
    <row r="35" spans="7:12" x14ac:dyDescent="0.25">
      <c r="G35" s="12">
        <v>5</v>
      </c>
      <c r="H35" s="20"/>
      <c r="I35" s="17">
        <v>4581.2977000000001</v>
      </c>
      <c r="J35" s="21">
        <v>4585.3242</v>
      </c>
      <c r="K35" s="17">
        <v>4584.8136000000004</v>
      </c>
      <c r="L35" s="21">
        <v>4585.3242</v>
      </c>
    </row>
    <row r="36" spans="7:12" x14ac:dyDescent="0.25">
      <c r="G36" s="12">
        <v>6</v>
      </c>
      <c r="H36" s="20"/>
      <c r="I36" s="21">
        <v>4580.4928</v>
      </c>
      <c r="J36" s="21">
        <v>4585.3242</v>
      </c>
      <c r="K36" s="17">
        <v>4584.8136000000004</v>
      </c>
      <c r="L36" s="21">
        <v>4585.3242</v>
      </c>
    </row>
    <row r="37" spans="7:12" x14ac:dyDescent="0.25">
      <c r="G37" s="12">
        <v>7</v>
      </c>
      <c r="H37" s="20"/>
      <c r="I37" s="19">
        <v>4578.2130999999999</v>
      </c>
      <c r="J37" s="21">
        <v>4585.3242</v>
      </c>
      <c r="K37" s="17">
        <v>4584.8136000000004</v>
      </c>
      <c r="L37" s="21">
        <v>4585.3242</v>
      </c>
    </row>
    <row r="38" spans="7:12" x14ac:dyDescent="0.25">
      <c r="G38" s="12">
        <v>8</v>
      </c>
      <c r="H38" s="20"/>
      <c r="I38" s="21">
        <v>4579.1049999999996</v>
      </c>
      <c r="J38" s="21">
        <v>4585.3242</v>
      </c>
      <c r="K38" s="17">
        <v>4584.8136000000004</v>
      </c>
      <c r="L38" s="21">
        <v>4585.3242</v>
      </c>
    </row>
    <row r="39" spans="7:12" x14ac:dyDescent="0.25">
      <c r="G39" s="12">
        <v>9</v>
      </c>
      <c r="H39" s="20"/>
      <c r="I39" s="17">
        <v>4581.0482000000002</v>
      </c>
      <c r="J39" s="17">
        <v>4585.3242</v>
      </c>
      <c r="K39" s="17">
        <v>4584.8136000000004</v>
      </c>
      <c r="L39" s="17">
        <v>4585.3242</v>
      </c>
    </row>
    <row r="41" spans="7:12" x14ac:dyDescent="0.25">
      <c r="G41" t="s">
        <v>36</v>
      </c>
    </row>
    <row r="42" spans="7:12" x14ac:dyDescent="0.25">
      <c r="H42" s="30" t="s">
        <v>59</v>
      </c>
      <c r="I42" s="30"/>
      <c r="J42" s="30"/>
      <c r="K42" s="30"/>
      <c r="L42" s="30"/>
    </row>
    <row r="43" spans="7:12" x14ac:dyDescent="0.25">
      <c r="G43" s="10" t="s">
        <v>61</v>
      </c>
      <c r="H43" s="18" t="s">
        <v>51</v>
      </c>
      <c r="I43" s="18" t="s">
        <v>56</v>
      </c>
      <c r="J43" s="18" t="s">
        <v>53</v>
      </c>
      <c r="K43" s="18" t="s">
        <v>54</v>
      </c>
      <c r="L43" s="18" t="s">
        <v>55</v>
      </c>
    </row>
    <row r="44" spans="7:12" x14ac:dyDescent="0.25">
      <c r="G44" s="12">
        <v>1</v>
      </c>
      <c r="H44" s="20"/>
      <c r="I44" s="20"/>
      <c r="J44" s="19">
        <v>3312.4160999999999</v>
      </c>
      <c r="K44" s="19">
        <v>3355.5754000000002</v>
      </c>
      <c r="L44" s="19">
        <v>3520.2480999999998</v>
      </c>
    </row>
    <row r="45" spans="7:12" x14ac:dyDescent="0.25">
      <c r="G45" s="12">
        <v>2</v>
      </c>
      <c r="H45" s="20"/>
      <c r="I45" s="17">
        <v>4673.7154</v>
      </c>
      <c r="J45" s="17">
        <v>3861.7303000000002</v>
      </c>
      <c r="K45" s="21">
        <v>3388.1349</v>
      </c>
      <c r="L45" s="21">
        <v>3703.5209</v>
      </c>
    </row>
    <row r="46" spans="7:12" x14ac:dyDescent="0.25">
      <c r="G46" s="12">
        <v>3</v>
      </c>
      <c r="H46" s="24">
        <v>4068.5992000000001</v>
      </c>
      <c r="I46" s="19">
        <v>3744.0219999999999</v>
      </c>
      <c r="J46" s="21">
        <v>4109.3037999999997</v>
      </c>
      <c r="K46" s="17">
        <v>3838.3328999999999</v>
      </c>
      <c r="L46" s="21">
        <v>4054.8339999999998</v>
      </c>
    </row>
    <row r="47" spans="7:12" x14ac:dyDescent="0.25">
      <c r="G47" s="12">
        <v>4</v>
      </c>
      <c r="H47" s="20"/>
      <c r="I47" s="17">
        <v>3927.3984999999998</v>
      </c>
      <c r="J47" s="21">
        <v>4794.3135000000002</v>
      </c>
      <c r="K47" s="17">
        <v>4540.5003999999999</v>
      </c>
      <c r="L47" s="21">
        <v>4477.1706000000004</v>
      </c>
    </row>
    <row r="48" spans="7:12" x14ac:dyDescent="0.25">
      <c r="G48" s="12">
        <v>5</v>
      </c>
      <c r="H48" s="20"/>
      <c r="I48" s="17">
        <v>3948.0063</v>
      </c>
      <c r="J48" s="21">
        <v>4948.0290999999997</v>
      </c>
      <c r="K48" s="17">
        <v>4948.0290999999997</v>
      </c>
      <c r="L48" s="21">
        <v>5163.3675999999996</v>
      </c>
    </row>
    <row r="49" spans="7:12" x14ac:dyDescent="0.25">
      <c r="G49" s="12">
        <v>6</v>
      </c>
      <c r="H49" s="20"/>
      <c r="I49" s="21">
        <v>3954.9625000000001</v>
      </c>
      <c r="J49" s="21">
        <v>5125.4876000000004</v>
      </c>
      <c r="K49" s="17">
        <v>5125.4876000000004</v>
      </c>
      <c r="L49" s="21">
        <v>5771.4120999999996</v>
      </c>
    </row>
    <row r="50" spans="7:12" x14ac:dyDescent="0.25">
      <c r="G50" s="12">
        <v>7</v>
      </c>
      <c r="H50" s="20"/>
      <c r="I50" s="21">
        <v>3971.9029</v>
      </c>
      <c r="J50" s="21">
        <v>5863.3380999999999</v>
      </c>
      <c r="K50" s="17">
        <v>5863.3380999999999</v>
      </c>
      <c r="L50" s="21">
        <v>5764.3146999999999</v>
      </c>
    </row>
    <row r="51" spans="7:12" x14ac:dyDescent="0.25">
      <c r="G51" s="12">
        <v>8</v>
      </c>
      <c r="H51" s="20"/>
      <c r="I51" s="21">
        <v>4089.1448</v>
      </c>
      <c r="J51" s="21">
        <v>5876.5378000000001</v>
      </c>
      <c r="K51" s="17">
        <v>5876.5378000000001</v>
      </c>
      <c r="L51" s="21">
        <v>5901.0825000000004</v>
      </c>
    </row>
    <row r="52" spans="7:12" x14ac:dyDescent="0.25">
      <c r="G52" s="12">
        <v>9</v>
      </c>
      <c r="H52" s="20"/>
      <c r="I52" s="17">
        <v>4037.1493999999998</v>
      </c>
      <c r="J52" s="17">
        <v>5960.3999000000003</v>
      </c>
      <c r="K52" s="17">
        <v>5960.3999000000003</v>
      </c>
      <c r="L52" s="17">
        <v>5900.2129999999997</v>
      </c>
    </row>
  </sheetData>
  <mergeCells count="7">
    <mergeCell ref="U3:V3"/>
    <mergeCell ref="H16:L16"/>
    <mergeCell ref="H29:L29"/>
    <mergeCell ref="H42:L42"/>
    <mergeCell ref="H3:L3"/>
    <mergeCell ref="Q3:R3"/>
    <mergeCell ref="Q15:R15"/>
  </mergeCells>
  <pageMargins left="0.7" right="0.7" top="0.75" bottom="0.75" header="0.3" footer="0.3"/>
  <pageSetup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F102-3DC7-4C51-AC7B-A274D668D3C9}">
  <dimension ref="A1:U52"/>
  <sheetViews>
    <sheetView topLeftCell="C19" zoomScaleNormal="100" workbookViewId="0">
      <selection activeCell="I44" sqref="I44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60</v>
      </c>
      <c r="B2" t="s">
        <v>64</v>
      </c>
      <c r="C2" t="s">
        <v>65</v>
      </c>
      <c r="F2" t="s">
        <v>62</v>
      </c>
    </row>
    <row r="3" spans="1:21" x14ac:dyDescent="0.25">
      <c r="G3" s="30" t="s">
        <v>59</v>
      </c>
      <c r="H3" s="30"/>
      <c r="I3" s="30"/>
      <c r="J3" s="30"/>
      <c r="K3" s="30"/>
      <c r="P3" s="30" t="s">
        <v>54</v>
      </c>
      <c r="Q3" s="30"/>
      <c r="T3" s="30" t="s">
        <v>53</v>
      </c>
      <c r="U3" s="30"/>
    </row>
    <row r="4" spans="1:21" x14ac:dyDescent="0.25">
      <c r="A4" s="10" t="s">
        <v>50</v>
      </c>
      <c r="B4" s="10" t="s">
        <v>52</v>
      </c>
      <c r="C4" s="25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 t="s">
        <v>5</v>
      </c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>
        <v>2.7E-2</v>
      </c>
      <c r="C5" s="16">
        <f>B5/60/60/24</f>
        <v>3.1250000000000003E-7</v>
      </c>
      <c r="F5" s="12">
        <v>1</v>
      </c>
      <c r="G5" s="17"/>
      <c r="H5" s="17"/>
      <c r="I5" s="19">
        <v>3029.1377000000002</v>
      </c>
      <c r="J5" s="17">
        <v>3007.9765000000002</v>
      </c>
      <c r="K5" s="19">
        <v>2961.8478</v>
      </c>
      <c r="L5" s="19">
        <v>3029.9524000000001</v>
      </c>
      <c r="P5" s="12">
        <v>1</v>
      </c>
      <c r="Q5" s="17">
        <v>83.968999999999994</v>
      </c>
      <c r="S5" t="s">
        <v>53</v>
      </c>
      <c r="T5" s="12">
        <v>1</v>
      </c>
      <c r="U5" s="17">
        <v>2.4870000000000001</v>
      </c>
    </row>
    <row r="6" spans="1:21" x14ac:dyDescent="0.25">
      <c r="A6" s="2" t="s">
        <v>56</v>
      </c>
      <c r="B6" s="2">
        <v>0.47899999999999998</v>
      </c>
      <c r="C6" s="16">
        <f>B6/60/60/24</f>
        <v>5.5439814814814813E-6</v>
      </c>
      <c r="F6" s="12">
        <v>2</v>
      </c>
      <c r="G6" s="17"/>
      <c r="H6" s="19">
        <v>2916.1487000000002</v>
      </c>
      <c r="I6" s="17">
        <v>3233.2348000000002</v>
      </c>
      <c r="J6" s="17">
        <v>2975.0403999999999</v>
      </c>
      <c r="K6" s="17">
        <v>3156.7096999999999</v>
      </c>
      <c r="P6" s="12">
        <v>2</v>
      </c>
      <c r="Q6" s="17">
        <v>150.72200000000001</v>
      </c>
      <c r="T6" s="12">
        <v>2</v>
      </c>
      <c r="U6" s="17">
        <v>2.9449999999999998</v>
      </c>
    </row>
    <row r="7" spans="1:21" x14ac:dyDescent="0.25">
      <c r="A7" s="2" t="s">
        <v>53</v>
      </c>
      <c r="B7" s="2">
        <v>3.044</v>
      </c>
      <c r="C7" s="16">
        <f>B7/60/60/24</f>
        <v>3.5231481481481484E-5</v>
      </c>
      <c r="F7" s="12">
        <v>3</v>
      </c>
      <c r="G7" s="19">
        <v>2998.8977</v>
      </c>
      <c r="H7" s="17">
        <v>3022.0349999999999</v>
      </c>
      <c r="I7" s="17">
        <v>3252.2988</v>
      </c>
      <c r="J7" s="17">
        <v>3139.1694000000002</v>
      </c>
      <c r="K7" s="17">
        <v>3236.1898000000001</v>
      </c>
      <c r="P7" s="12">
        <v>3</v>
      </c>
      <c r="Q7" s="17">
        <v>202.67699999999999</v>
      </c>
      <c r="T7" s="12">
        <v>3</v>
      </c>
      <c r="U7" s="17">
        <v>2.952</v>
      </c>
    </row>
    <row r="8" spans="1:21" x14ac:dyDescent="0.25">
      <c r="A8" s="2" t="s">
        <v>54</v>
      </c>
      <c r="B8" s="22">
        <v>247.36799999999999</v>
      </c>
      <c r="C8" s="16">
        <f>B8/60/60/24</f>
        <v>2.8630555555555558E-3</v>
      </c>
      <c r="D8" s="15"/>
      <c r="F8" s="12">
        <v>4</v>
      </c>
      <c r="G8" s="17"/>
      <c r="H8" s="17">
        <v>3021.7800999999999</v>
      </c>
      <c r="I8" s="17">
        <v>3328.0574000000001</v>
      </c>
      <c r="J8" s="17">
        <v>3117.6486</v>
      </c>
      <c r="K8" s="17">
        <v>3319.3375999999998</v>
      </c>
      <c r="P8" s="12">
        <v>4</v>
      </c>
      <c r="Q8" s="17">
        <v>221.08</v>
      </c>
      <c r="T8" s="12">
        <v>4</v>
      </c>
      <c r="U8" s="17">
        <v>3.161</v>
      </c>
    </row>
    <row r="9" spans="1:21" x14ac:dyDescent="0.25">
      <c r="A9" s="2" t="s">
        <v>55</v>
      </c>
      <c r="B9" s="22">
        <v>713.16499999999996</v>
      </c>
      <c r="C9" s="16">
        <f>B9/60/60/24</f>
        <v>8.2542245370370373E-3</v>
      </c>
      <c r="F9" s="12">
        <v>5</v>
      </c>
      <c r="G9" s="17"/>
      <c r="H9" s="17">
        <v>3005.2494000000002</v>
      </c>
      <c r="I9" s="17">
        <v>3538.8685</v>
      </c>
      <c r="J9" s="17">
        <v>3106.4117999999999</v>
      </c>
      <c r="K9" s="17">
        <v>3216.8326999999999</v>
      </c>
      <c r="P9" s="12">
        <v>5</v>
      </c>
      <c r="Q9" s="17">
        <v>240.23500000000001</v>
      </c>
      <c r="T9" s="12">
        <v>5</v>
      </c>
      <c r="U9" s="17">
        <v>3.2360000000000002</v>
      </c>
    </row>
    <row r="10" spans="1:21" x14ac:dyDescent="0.25">
      <c r="B10" s="11"/>
      <c r="F10" s="12">
        <v>6</v>
      </c>
      <c r="G10" s="17"/>
      <c r="H10" s="17">
        <v>3006.433</v>
      </c>
      <c r="I10" s="17">
        <v>3593.2633000000001</v>
      </c>
      <c r="J10" s="19">
        <v>2933.7282</v>
      </c>
      <c r="K10" s="17">
        <v>3413.4629</v>
      </c>
      <c r="P10" s="12">
        <v>6</v>
      </c>
      <c r="Q10" s="17">
        <v>252.62899999999999</v>
      </c>
      <c r="T10" s="12">
        <v>6</v>
      </c>
      <c r="U10" s="17">
        <v>3.1539999999999999</v>
      </c>
    </row>
    <row r="11" spans="1:21" x14ac:dyDescent="0.25">
      <c r="B11" s="11"/>
      <c r="F11" s="12">
        <v>7</v>
      </c>
      <c r="G11" s="17"/>
      <c r="H11" s="17">
        <v>3037.6460000000002</v>
      </c>
      <c r="I11" s="17">
        <v>3455.0556999999999</v>
      </c>
      <c r="J11" s="17">
        <v>3002.6997999999999</v>
      </c>
      <c r="K11" s="17">
        <v>3378.7970999999998</v>
      </c>
      <c r="P11" s="12">
        <v>7</v>
      </c>
      <c r="Q11" s="17">
        <v>254.74600000000001</v>
      </c>
      <c r="T11" s="12">
        <v>7</v>
      </c>
      <c r="U11" s="17">
        <v>3.1219999999999999</v>
      </c>
    </row>
    <row r="12" spans="1:21" x14ac:dyDescent="0.25">
      <c r="B12" s="11"/>
      <c r="F12" s="12">
        <v>8</v>
      </c>
      <c r="G12" s="17"/>
      <c r="H12" s="17">
        <v>3031.5997000000002</v>
      </c>
      <c r="I12" s="17">
        <v>3486.6414</v>
      </c>
      <c r="J12" s="17">
        <v>2971.3015999999998</v>
      </c>
      <c r="K12" s="17">
        <v>3356.1219999999998</v>
      </c>
      <c r="P12" s="12">
        <v>8</v>
      </c>
      <c r="Q12" s="17">
        <v>265.46300000000002</v>
      </c>
      <c r="T12" s="12">
        <v>8</v>
      </c>
      <c r="U12" s="17">
        <v>3.0680000000000001</v>
      </c>
    </row>
    <row r="13" spans="1:21" x14ac:dyDescent="0.25">
      <c r="B13" s="11"/>
      <c r="F13" s="12">
        <v>9</v>
      </c>
      <c r="G13" s="17"/>
      <c r="H13" s="17">
        <v>3018.8796000000002</v>
      </c>
      <c r="I13" s="17">
        <v>3519.7595000000001</v>
      </c>
      <c r="J13" s="17">
        <v>2976.5189999999998</v>
      </c>
      <c r="K13" s="17">
        <v>3356.9883</v>
      </c>
      <c r="P13" s="12">
        <v>9</v>
      </c>
      <c r="Q13" s="17">
        <v>267.87799999999999</v>
      </c>
      <c r="T13" s="12">
        <v>9</v>
      </c>
      <c r="U13" s="17">
        <v>3.4620000000000002</v>
      </c>
    </row>
    <row r="15" spans="1:21" x14ac:dyDescent="0.25">
      <c r="A15" s="2"/>
      <c r="F15" t="s">
        <v>63</v>
      </c>
      <c r="P15" s="30" t="s">
        <v>55</v>
      </c>
      <c r="Q15" s="30"/>
    </row>
    <row r="16" spans="1:21" x14ac:dyDescent="0.25">
      <c r="A16" s="2"/>
      <c r="B16" s="2"/>
      <c r="C16" s="2"/>
      <c r="D16" s="2"/>
      <c r="E16" s="2"/>
      <c r="G16" s="30" t="s">
        <v>59</v>
      </c>
      <c r="H16" s="30"/>
      <c r="I16" s="30"/>
      <c r="J16" s="30"/>
      <c r="K16" s="30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L17" s="18" t="s">
        <v>5</v>
      </c>
      <c r="P17" s="12">
        <v>1</v>
      </c>
      <c r="Q17" s="17">
        <v>572.99900000000002</v>
      </c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H18" s="17"/>
      <c r="I18" s="19">
        <v>2892.3793999999998</v>
      </c>
      <c r="J18" s="17">
        <v>2930.2069000000001</v>
      </c>
      <c r="K18" s="19">
        <v>2968.8368</v>
      </c>
      <c r="L18" s="19">
        <v>2922.893</v>
      </c>
      <c r="P18" s="12">
        <v>2</v>
      </c>
      <c r="Q18" s="17">
        <v>632.05899999999997</v>
      </c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21">
        <v>2854.569</v>
      </c>
      <c r="I19" s="17">
        <v>2938.9209000000001</v>
      </c>
      <c r="J19" s="17">
        <v>2967.0592999999999</v>
      </c>
      <c r="K19" s="17">
        <v>2972.6895</v>
      </c>
      <c r="P19" s="12">
        <v>3</v>
      </c>
      <c r="Q19" s="17">
        <v>649.72799999999995</v>
      </c>
    </row>
    <row r="20" spans="1:17" x14ac:dyDescent="0.25">
      <c r="F20" s="12">
        <v>3</v>
      </c>
      <c r="G20" s="19">
        <v>2918.8231999999998</v>
      </c>
      <c r="H20" s="17">
        <v>3023.962</v>
      </c>
      <c r="I20" s="17">
        <v>3298.4965000000002</v>
      </c>
      <c r="J20" s="17">
        <v>2962.7022999999999</v>
      </c>
      <c r="K20" s="17">
        <v>3377.3800999999999</v>
      </c>
      <c r="P20" s="12">
        <v>4</v>
      </c>
      <c r="Q20" s="17">
        <v>737.798</v>
      </c>
    </row>
    <row r="21" spans="1:17" x14ac:dyDescent="0.25">
      <c r="F21" s="12">
        <v>4</v>
      </c>
      <c r="H21" s="17">
        <v>2949.8917000000001</v>
      </c>
      <c r="I21" s="17">
        <v>3690.99</v>
      </c>
      <c r="J21" s="17">
        <v>3036.1154999999999</v>
      </c>
      <c r="K21" s="17">
        <v>3618.0066999999999</v>
      </c>
      <c r="P21" s="12">
        <v>5</v>
      </c>
      <c r="Q21" s="17">
        <v>767.78499999999997</v>
      </c>
    </row>
    <row r="22" spans="1:17" x14ac:dyDescent="0.25">
      <c r="F22" s="12">
        <v>5</v>
      </c>
      <c r="G22" s="17"/>
      <c r="H22" s="17">
        <v>2978.7330000000002</v>
      </c>
      <c r="I22" s="17">
        <v>3999.9092999999998</v>
      </c>
      <c r="J22" s="19">
        <v>2881.9553999999998</v>
      </c>
      <c r="K22" s="17">
        <v>3632.2928999999999</v>
      </c>
      <c r="P22" s="12">
        <v>6</v>
      </c>
      <c r="Q22" s="17">
        <v>751.91499999999996</v>
      </c>
    </row>
    <row r="23" spans="1:17" x14ac:dyDescent="0.25">
      <c r="F23" s="12">
        <v>6</v>
      </c>
      <c r="G23" s="17"/>
      <c r="H23" s="17">
        <v>2950.8757000000001</v>
      </c>
      <c r="I23" s="17">
        <v>3920.8984999999998</v>
      </c>
      <c r="J23" s="17">
        <v>2970.5527999999999</v>
      </c>
      <c r="K23" s="17">
        <v>3546.5821999999998</v>
      </c>
      <c r="P23" s="12">
        <v>7</v>
      </c>
      <c r="Q23" s="17">
        <v>749.35599999999999</v>
      </c>
    </row>
    <row r="24" spans="1:17" x14ac:dyDescent="0.25">
      <c r="F24" s="12">
        <v>7</v>
      </c>
      <c r="G24" s="17"/>
      <c r="H24" s="17">
        <v>3099.6822000000002</v>
      </c>
      <c r="I24" s="17">
        <v>3665.9522000000002</v>
      </c>
      <c r="J24" s="17">
        <v>2991.4625000000001</v>
      </c>
      <c r="K24" s="17">
        <v>3545.9722000000002</v>
      </c>
      <c r="P24" s="12">
        <v>8</v>
      </c>
      <c r="Q24" s="17">
        <v>737.84500000000003</v>
      </c>
    </row>
    <row r="25" spans="1:17" x14ac:dyDescent="0.25">
      <c r="F25" s="12">
        <v>8</v>
      </c>
      <c r="G25" s="17"/>
      <c r="H25" s="17">
        <v>3112.5025999999998</v>
      </c>
      <c r="I25" s="17">
        <v>3679.3458999999998</v>
      </c>
      <c r="J25" s="17">
        <v>2883.4358999999999</v>
      </c>
      <c r="K25" s="17">
        <v>3560.6932000000002</v>
      </c>
      <c r="P25" s="12">
        <v>9</v>
      </c>
      <c r="Q25" s="17">
        <v>734.69799999999998</v>
      </c>
    </row>
    <row r="26" spans="1:17" x14ac:dyDescent="0.25">
      <c r="F26" s="12">
        <v>9</v>
      </c>
      <c r="G26" s="17"/>
      <c r="H26" s="19">
        <v>2162.8265000000001</v>
      </c>
      <c r="I26" s="17">
        <v>3690.8130999999998</v>
      </c>
      <c r="J26" s="17">
        <v>2903.4171000000001</v>
      </c>
      <c r="K26" s="17">
        <v>3554.5709000000002</v>
      </c>
    </row>
    <row r="28" spans="1:17" x14ac:dyDescent="0.25">
      <c r="F28" t="s">
        <v>6</v>
      </c>
    </row>
    <row r="29" spans="1:17" x14ac:dyDescent="0.25">
      <c r="G29" s="30" t="s">
        <v>59</v>
      </c>
      <c r="H29" s="30"/>
      <c r="I29" s="30"/>
      <c r="J29" s="30"/>
      <c r="K29" s="30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  <c r="L30" s="18" t="s">
        <v>5</v>
      </c>
    </row>
    <row r="31" spans="1:17" x14ac:dyDescent="0.25">
      <c r="F31" s="12">
        <v>1</v>
      </c>
      <c r="G31" s="20"/>
      <c r="H31" s="17"/>
      <c r="I31" s="19">
        <v>4670.24</v>
      </c>
      <c r="J31" s="19">
        <v>4672.5563000000002</v>
      </c>
      <c r="K31" s="19">
        <v>4670.24</v>
      </c>
      <c r="L31" s="19">
        <v>4670.24</v>
      </c>
      <c r="N31" t="s">
        <v>67</v>
      </c>
    </row>
    <row r="32" spans="1:17" x14ac:dyDescent="0.25">
      <c r="F32" s="12">
        <v>2</v>
      </c>
      <c r="G32" s="20"/>
      <c r="H32" s="17">
        <v>4745.7537000000002</v>
      </c>
      <c r="I32" s="17">
        <v>4670.24</v>
      </c>
      <c r="J32" s="17">
        <v>4672.5563000000002</v>
      </c>
      <c r="K32" s="17">
        <v>4670.24</v>
      </c>
    </row>
    <row r="33" spans="6:14" x14ac:dyDescent="0.25">
      <c r="F33" s="12">
        <v>3</v>
      </c>
      <c r="G33" s="24">
        <v>4670.24</v>
      </c>
      <c r="H33" s="17">
        <v>4722.8508000000002</v>
      </c>
      <c r="I33" s="17">
        <v>4670.24</v>
      </c>
      <c r="J33" s="17">
        <v>4672.5563000000002</v>
      </c>
      <c r="K33" s="17">
        <v>4670.24</v>
      </c>
    </row>
    <row r="34" spans="6:14" x14ac:dyDescent="0.25">
      <c r="F34" s="12">
        <v>4</v>
      </c>
      <c r="G34" s="20"/>
      <c r="H34" s="17">
        <v>4675.3899000000001</v>
      </c>
      <c r="I34" s="17">
        <v>4670.24</v>
      </c>
      <c r="J34" s="17">
        <v>4672.5563000000002</v>
      </c>
      <c r="K34" s="17">
        <v>4670.24</v>
      </c>
    </row>
    <row r="35" spans="6:14" x14ac:dyDescent="0.25">
      <c r="F35" s="12">
        <v>5</v>
      </c>
      <c r="G35" s="20"/>
      <c r="H35" s="17">
        <v>4671.7627000000002</v>
      </c>
      <c r="I35" s="17">
        <v>4670.24</v>
      </c>
      <c r="J35" s="17">
        <v>4672.5563000000002</v>
      </c>
      <c r="K35" s="17">
        <v>4670.24</v>
      </c>
    </row>
    <row r="36" spans="6:14" x14ac:dyDescent="0.25">
      <c r="F36" s="12">
        <v>6</v>
      </c>
      <c r="G36" s="20"/>
      <c r="H36" s="17">
        <v>4669.1944000000003</v>
      </c>
      <c r="I36" s="17">
        <v>4670.24</v>
      </c>
      <c r="J36" s="17">
        <v>4672.5563000000002</v>
      </c>
      <c r="K36" s="17">
        <v>4670.24</v>
      </c>
    </row>
    <row r="37" spans="6:14" x14ac:dyDescent="0.25">
      <c r="F37" s="12">
        <v>7</v>
      </c>
      <c r="G37" s="20"/>
      <c r="H37" s="19">
        <v>4669.1723000000002</v>
      </c>
      <c r="I37" s="17">
        <v>4670.24</v>
      </c>
      <c r="J37" s="17">
        <v>4672.5563000000002</v>
      </c>
      <c r="K37" s="17">
        <v>4670.24</v>
      </c>
    </row>
    <row r="38" spans="6:14" x14ac:dyDescent="0.25">
      <c r="F38" s="12">
        <v>8</v>
      </c>
      <c r="G38" s="20"/>
      <c r="H38" s="17">
        <v>4673.4934000000003</v>
      </c>
      <c r="I38" s="17">
        <v>4670.24</v>
      </c>
      <c r="J38" s="17">
        <v>4672.5563000000002</v>
      </c>
      <c r="K38" s="17">
        <v>4670.24</v>
      </c>
    </row>
    <row r="39" spans="6:14" x14ac:dyDescent="0.25">
      <c r="F39" s="12">
        <v>9</v>
      </c>
      <c r="G39" s="20"/>
      <c r="H39" s="17">
        <v>4677.9359000000004</v>
      </c>
      <c r="I39" s="17">
        <v>4670.24</v>
      </c>
      <c r="J39" s="17">
        <v>4672.5563000000002</v>
      </c>
      <c r="K39" s="17">
        <v>4670.24</v>
      </c>
    </row>
    <row r="41" spans="6:14" x14ac:dyDescent="0.25">
      <c r="F41" t="s">
        <v>36</v>
      </c>
    </row>
    <row r="42" spans="6:14" x14ac:dyDescent="0.25">
      <c r="G42" s="30" t="s">
        <v>59</v>
      </c>
      <c r="H42" s="30"/>
      <c r="I42" s="30"/>
      <c r="J42" s="30"/>
      <c r="K42" s="30"/>
    </row>
    <row r="43" spans="6:14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  <c r="L43" s="18" t="s">
        <v>5</v>
      </c>
    </row>
    <row r="44" spans="6:14" x14ac:dyDescent="0.25">
      <c r="F44" s="12">
        <v>1</v>
      </c>
      <c r="G44" s="20"/>
      <c r="H44" s="17"/>
      <c r="I44" s="19">
        <v>4368.8666999999996</v>
      </c>
      <c r="J44" s="19">
        <v>4469.2611999999999</v>
      </c>
      <c r="K44" s="19">
        <v>4374.6346999999996</v>
      </c>
      <c r="L44" s="19">
        <v>4305.8090000000002</v>
      </c>
      <c r="N44" t="s">
        <v>67</v>
      </c>
    </row>
    <row r="45" spans="6:14" x14ac:dyDescent="0.25">
      <c r="F45" s="12">
        <v>2</v>
      </c>
      <c r="G45" s="20"/>
      <c r="H45" s="17">
        <v>5123.6818000000003</v>
      </c>
      <c r="I45" s="17">
        <v>4777.585</v>
      </c>
      <c r="J45" s="17">
        <v>4476.1656999999996</v>
      </c>
      <c r="K45" s="17">
        <v>4751.2615999999998</v>
      </c>
    </row>
    <row r="46" spans="6:14" x14ac:dyDescent="0.25">
      <c r="F46" s="12">
        <v>3</v>
      </c>
      <c r="G46" s="24"/>
      <c r="H46" s="17">
        <v>4801.7353000000003</v>
      </c>
      <c r="I46" s="17">
        <v>5113.7151999999996</v>
      </c>
      <c r="J46" s="17">
        <v>5217.1566999999995</v>
      </c>
      <c r="K46" s="17">
        <v>5154.7103999999999</v>
      </c>
    </row>
    <row r="47" spans="6:14" x14ac:dyDescent="0.25">
      <c r="F47" s="12">
        <v>4</v>
      </c>
      <c r="G47" s="24">
        <v>5280.4309999999996</v>
      </c>
      <c r="H47" s="17">
        <v>4821.4952999999996</v>
      </c>
      <c r="I47" s="17">
        <v>5612.4866000000002</v>
      </c>
      <c r="J47" s="17">
        <v>5138.7891</v>
      </c>
      <c r="K47" s="17">
        <v>5654.3379999999997</v>
      </c>
    </row>
    <row r="48" spans="6:14" x14ac:dyDescent="0.25">
      <c r="F48" s="12">
        <v>5</v>
      </c>
      <c r="G48" s="20"/>
      <c r="H48" s="19">
        <v>4684.1733999999997</v>
      </c>
      <c r="I48" s="17">
        <v>5591.9276</v>
      </c>
      <c r="J48" s="17">
        <v>5704.6785</v>
      </c>
      <c r="K48" s="17">
        <v>6134.7632000000003</v>
      </c>
    </row>
    <row r="49" spans="6:11" x14ac:dyDescent="0.25">
      <c r="F49" s="12">
        <v>6</v>
      </c>
      <c r="G49" s="20"/>
      <c r="H49" s="17">
        <v>4798.7318999999998</v>
      </c>
      <c r="I49" s="17">
        <v>5828.7683999999999</v>
      </c>
      <c r="J49" s="17">
        <v>5881.2826999999997</v>
      </c>
      <c r="K49" s="17">
        <v>6540.5905000000002</v>
      </c>
    </row>
    <row r="50" spans="6:11" x14ac:dyDescent="0.25">
      <c r="F50" s="12">
        <v>7</v>
      </c>
      <c r="G50" s="20"/>
      <c r="H50" s="17">
        <v>4934.8059000000003</v>
      </c>
      <c r="I50" s="17">
        <v>5925.7739000000001</v>
      </c>
      <c r="J50" s="17">
        <v>6452.8892999999998</v>
      </c>
      <c r="K50" s="17">
        <v>6526.3330999999998</v>
      </c>
    </row>
    <row r="51" spans="6:11" x14ac:dyDescent="0.25">
      <c r="F51" s="12">
        <v>8</v>
      </c>
      <c r="G51" s="20"/>
      <c r="H51" s="17">
        <v>5166.6737000000003</v>
      </c>
      <c r="I51" s="17">
        <v>6087.1574000000001</v>
      </c>
      <c r="J51" s="17">
        <v>6485.1023999999998</v>
      </c>
      <c r="K51" s="17">
        <v>6613.8858</v>
      </c>
    </row>
    <row r="52" spans="6:11" x14ac:dyDescent="0.25">
      <c r="F52" s="12">
        <v>9</v>
      </c>
      <c r="G52" s="20"/>
      <c r="H52" s="17">
        <v>4894.1741000000002</v>
      </c>
      <c r="I52" s="17">
        <v>6120.5816000000004</v>
      </c>
      <c r="J52" s="17">
        <v>6513.3662000000004</v>
      </c>
      <c r="K52" s="17">
        <v>6633.0402999999997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opLeftCell="A16" zoomScale="70" zoomScaleNormal="70" workbookViewId="0">
      <selection activeCell="X55" sqref="X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topLeftCell="A7" workbookViewId="0">
      <selection activeCell="G23" sqref="G23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30"/>
      <c r="G1" s="30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ONS_Train</vt:lpstr>
      <vt:lpstr>ONS_Test</vt:lpstr>
      <vt:lpstr>ONS</vt:lpstr>
      <vt:lpstr>Decomposition tests</vt:lpstr>
      <vt:lpstr>Decomposition tests - 2019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2022-03-01T04:46:09Z</dcterms:modified>
</cp:coreProperties>
</file>