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
    <Relationship Id="rId3" Type="http://schemas.openxmlformats.org/officeDocument/2006/relationships/extended-properties" Target="docProps/app.xml"/>
    <Relationship Id="rId2" Type="http://schemas.openxmlformats.org/package/2006/relationships/metadata/core-properties" Target="docProps/core.xml"/>
    <Relationship Id="rId1" Type="http://schemas.openxmlformats.org/officeDocument/2006/relationships/officeDocument" Target="xl/workbook.xml"/>
  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wx917257\Desktop\WATER AGP4-80-920-C4h-3\"/>
    </mc:Choice>
  </mc:AlternateContent>
  <bookViews>
    <workbookView xWindow="0" yWindow="0" windowWidth="23040" windowHeight="117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" i="1" l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7" i="1"/>
  <c r="N38" i="1"/>
  <c r="N39" i="1"/>
  <c r="N40" i="1"/>
  <c r="N36" i="1"/>
  <c r="T38" i="1"/>
  <c r="I36" i="1"/>
  <c r="I40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39" i="1"/>
  <c r="T40" i="1"/>
  <c r="T35" i="1"/>
  <c r="U42" i="1"/>
  <c r="O41" i="1"/>
  <c r="D18" i="1"/>
  <c r="B18" i="1"/>
  <c r="C18" i="1" s="1"/>
  <c r="C15" i="1"/>
  <c r="C17" i="1" s="1"/>
  <c r="B15" i="1"/>
  <c r="O6" i="1" l="1"/>
  <c r="AG8" i="1"/>
  <c r="AG13" i="1"/>
  <c r="U14" i="1"/>
  <c r="O8" i="1"/>
  <c r="U10" i="1"/>
  <c r="AG15" i="1"/>
  <c r="U7" i="1"/>
  <c r="I16" i="1"/>
  <c r="O11" i="1"/>
  <c r="I8" i="1"/>
  <c r="AA10" i="1"/>
  <c r="O7" i="1"/>
  <c r="AA13" i="1"/>
  <c r="AA16" i="1"/>
  <c r="U11" i="1"/>
  <c r="AA14" i="1"/>
  <c r="AG16" i="1"/>
  <c r="I12" i="1"/>
  <c r="I9" i="1"/>
  <c r="H8" i="1" s="1"/>
  <c r="O12" i="1"/>
  <c r="I41" i="1"/>
  <c r="U6" i="1"/>
  <c r="AA9" i="1"/>
  <c r="AG12" i="1"/>
  <c r="I15" i="1"/>
  <c r="AA6" i="1"/>
  <c r="AG9" i="1"/>
  <c r="I13" i="1"/>
  <c r="O15" i="1"/>
  <c r="U18" i="1"/>
  <c r="O40" i="1"/>
  <c r="U41" i="1"/>
  <c r="O17" i="1"/>
  <c r="I19" i="1"/>
  <c r="AG19" i="1"/>
  <c r="U20" i="1"/>
  <c r="I21" i="1"/>
  <c r="AG21" i="1"/>
  <c r="AA22" i="1"/>
  <c r="U23" i="1"/>
  <c r="O24" i="1"/>
  <c r="I25" i="1"/>
  <c r="AG25" i="1"/>
  <c r="AA26" i="1"/>
  <c r="U27" i="1"/>
  <c r="O28" i="1"/>
  <c r="I29" i="1"/>
  <c r="AG29" i="1"/>
  <c r="AA30" i="1"/>
  <c r="U31" i="1"/>
  <c r="O32" i="1"/>
  <c r="I33" i="1"/>
  <c r="AG33" i="1"/>
  <c r="AA34" i="1"/>
  <c r="U35" i="1"/>
  <c r="O36" i="1"/>
  <c r="I37" i="1"/>
  <c r="AG37" i="1"/>
  <c r="AA38" i="1"/>
  <c r="U39" i="1"/>
  <c r="AA18" i="1"/>
  <c r="U17" i="1"/>
  <c r="O19" i="1"/>
  <c r="AA20" i="1"/>
  <c r="O21" i="1"/>
  <c r="I22" i="1"/>
  <c r="AG22" i="1"/>
  <c r="AA23" i="1"/>
  <c r="U24" i="1"/>
  <c r="O25" i="1"/>
  <c r="I26" i="1"/>
  <c r="AG26" i="1"/>
  <c r="AA27" i="1"/>
  <c r="U28" i="1"/>
  <c r="O29" i="1"/>
  <c r="I30" i="1"/>
  <c r="AG30" i="1"/>
  <c r="AA31" i="1"/>
  <c r="U32" i="1"/>
  <c r="O33" i="1"/>
  <c r="I34" i="1"/>
  <c r="AG34" i="1"/>
  <c r="AA35" i="1"/>
  <c r="U36" i="1"/>
  <c r="O37" i="1"/>
  <c r="I38" i="1"/>
  <c r="AG38" i="1"/>
  <c r="AA39" i="1"/>
  <c r="AG41" i="1"/>
  <c r="U40" i="1"/>
  <c r="I6" i="1"/>
  <c r="AG6" i="1"/>
  <c r="AA7" i="1"/>
  <c r="U8" i="1"/>
  <c r="O9" i="1"/>
  <c r="I10" i="1"/>
  <c r="AG10" i="1"/>
  <c r="AA11" i="1"/>
  <c r="U12" i="1"/>
  <c r="O13" i="1"/>
  <c r="I14" i="1"/>
  <c r="AG14" i="1"/>
  <c r="U15" i="1"/>
  <c r="O16" i="1"/>
  <c r="B17" i="1"/>
  <c r="B20" i="1" s="1"/>
  <c r="I18" i="1"/>
  <c r="AG18" i="1"/>
  <c r="U19" i="1"/>
  <c r="I20" i="1"/>
  <c r="AG20" i="1"/>
  <c r="U21" i="1"/>
  <c r="O22" i="1"/>
  <c r="I23" i="1"/>
  <c r="AG23" i="1"/>
  <c r="AA24" i="1"/>
  <c r="U25" i="1"/>
  <c r="O26" i="1"/>
  <c r="I27" i="1"/>
  <c r="AG27" i="1"/>
  <c r="AA28" i="1"/>
  <c r="U29" i="1"/>
  <c r="O30" i="1"/>
  <c r="I31" i="1"/>
  <c r="AG31" i="1"/>
  <c r="AA32" i="1"/>
  <c r="U33" i="1"/>
  <c r="O34" i="1"/>
  <c r="I35" i="1"/>
  <c r="AG35" i="1"/>
  <c r="AA36" i="1"/>
  <c r="U37" i="1"/>
  <c r="O38" i="1"/>
  <c r="I39" i="1"/>
  <c r="AG39" i="1"/>
  <c r="I7" i="1"/>
  <c r="H7" i="1" s="1"/>
  <c r="AG7" i="1"/>
  <c r="AA8" i="1"/>
  <c r="U9" i="1"/>
  <c r="O10" i="1"/>
  <c r="I11" i="1"/>
  <c r="AG11" i="1"/>
  <c r="AA12" i="1"/>
  <c r="U13" i="1"/>
  <c r="O14" i="1"/>
  <c r="AA15" i="1"/>
  <c r="U16" i="1"/>
  <c r="O18" i="1"/>
  <c r="AG40" i="1"/>
  <c r="AA17" i="1"/>
  <c r="I17" i="1"/>
  <c r="AG17" i="1"/>
  <c r="AA19" i="1"/>
  <c r="O20" i="1"/>
  <c r="AA21" i="1"/>
  <c r="U22" i="1"/>
  <c r="O23" i="1"/>
  <c r="I24" i="1"/>
  <c r="AG24" i="1"/>
  <c r="AA25" i="1"/>
  <c r="U26" i="1"/>
  <c r="O27" i="1"/>
  <c r="I28" i="1"/>
  <c r="AG28" i="1"/>
  <c r="AA29" i="1"/>
  <c r="U30" i="1"/>
  <c r="O31" i="1"/>
  <c r="I32" i="1"/>
  <c r="AG32" i="1"/>
  <c r="AA33" i="1"/>
  <c r="U34" i="1"/>
  <c r="O35" i="1"/>
  <c r="AG36" i="1"/>
  <c r="AA37" i="1"/>
  <c r="U38" i="1"/>
  <c r="O39" i="1"/>
  <c r="H14" i="1" l="1"/>
  <c r="H20" i="1"/>
  <c r="H17" i="1"/>
  <c r="H40" i="1"/>
  <c r="H32" i="1"/>
  <c r="H12" i="1"/>
  <c r="H27" i="1"/>
  <c r="H15" i="1"/>
  <c r="H24" i="1"/>
  <c r="H37" i="1"/>
  <c r="H11" i="1"/>
  <c r="H28" i="1"/>
  <c r="H18" i="1"/>
  <c r="H26" i="1"/>
  <c r="H39" i="1"/>
  <c r="H38" i="1"/>
  <c r="H25" i="1"/>
  <c r="H19" i="1"/>
  <c r="H36" i="1"/>
  <c r="H31" i="1"/>
  <c r="H30" i="1"/>
  <c r="A17" i="1"/>
  <c r="B21" i="1" s="1"/>
  <c r="H6" i="1"/>
  <c r="H29" i="1"/>
  <c r="H16" i="1"/>
  <c r="H23" i="1"/>
  <c r="H22" i="1"/>
  <c r="H35" i="1"/>
  <c r="H34" i="1"/>
  <c r="H21" i="1"/>
  <c r="H10" i="1"/>
  <c r="H33" i="1"/>
  <c r="H13" i="1"/>
  <c r="H9" i="1"/>
  <c r="Z1" i="1" l="1"/>
  <c r="H1" i="1"/>
  <c r="T1" i="1"/>
  <c r="N1" i="1"/>
  <c r="AF45" i="1"/>
  <c r="AF1" i="1"/>
  <c r="D19" i="1" l="1"/>
  <c r="B19" i="1"/>
  <c r="C19" i="1" l="1"/>
  <c r="C20" i="1" s="1"/>
  <c r="C21" i="1" s="1"/>
</calcChain>
</file>

<file path=xl/sharedStrings.xml><?xml version="1.0" encoding="utf-8"?>
<sst xmlns="http://schemas.openxmlformats.org/spreadsheetml/2006/main" count="80" uniqueCount="35">
  <si>
    <t>Water permeability</t>
  </si>
  <si>
    <t>Average Darcy Permeability Constant =</t>
  </si>
  <si>
    <t>MY AVRG</t>
  </si>
  <si>
    <t>MYAVRG</t>
  </si>
  <si>
    <t>MYAVG</t>
  </si>
  <si>
    <t>MY AVG</t>
  </si>
  <si>
    <t>N exp</t>
  </si>
  <si>
    <t>TEST 1</t>
  </si>
  <si>
    <t>TEST 2</t>
  </si>
  <si>
    <t>TEST 3</t>
  </si>
  <si>
    <t>TEST 4</t>
  </si>
  <si>
    <t>TEST 5</t>
  </si>
  <si>
    <t>t student P=0.95</t>
  </si>
  <si>
    <t>PRESSURE</t>
  </si>
  <si>
    <t>A</t>
  </si>
  <si>
    <t>MY DARCYS</t>
  </si>
  <si>
    <t>DARCYS</t>
  </si>
  <si>
    <t>inst err</t>
  </si>
  <si>
    <t>Diameter</t>
  </si>
  <si>
    <t>Thickness</t>
  </si>
  <si>
    <t>BAR</t>
  </si>
  <si>
    <t>topex circule</t>
  </si>
  <si>
    <t>------------</t>
  </si>
  <si>
    <t>Radwag WLC 1/2A 0.01g</t>
  </si>
  <si>
    <t>Viscosity, Pa*s</t>
  </si>
  <si>
    <t>average</t>
  </si>
  <si>
    <t>D Th error</t>
  </si>
  <si>
    <t>dD</t>
  </si>
  <si>
    <t>dTh</t>
  </si>
  <si>
    <t>AVERAGE</t>
  </si>
  <si>
    <t>Err device in D, %</t>
  </si>
  <si>
    <t>Err my in D, %</t>
  </si>
  <si>
    <t>ERR D, Th</t>
  </si>
  <si>
    <t>TOTAL ERROR, %</t>
  </si>
  <si>
    <t>AGP4-80-920C4h-3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</si>
</sst>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1">
    <xf numFmtId="0" fontId="0" fillId="0" borderId="0" xfId="0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0" xfId="0" applyFill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3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11" xfId="0" applyBorder="1"/>
    <xf numFmtId="0" fontId="0" fillId="0" borderId="0" xfId="0" applyFill="1" applyBorder="1"/>
    <xf numFmtId="0" fontId="0" fillId="0" borderId="5" xfId="0" applyBorder="1"/>
    <xf numFmtId="0" fontId="0" fillId="0" borderId="8" xfId="0" applyBorder="1"/>
    <xf numFmtId="0" fontId="0" fillId="3" borderId="5" xfId="0" applyFill="1" applyBorder="1"/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2" xfId="0" applyBorder="1"/>
    <xf numFmtId="0" fontId="0" fillId="4" borderId="2" xfId="0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4" borderId="13" xfId="0" applyFill="1" applyBorder="1"/>
    <xf numFmtId="0" fontId="0" fillId="4" borderId="3" xfId="0" applyFill="1" applyBorder="1"/>
    <xf numFmtId="0" fontId="0" fillId="0" borderId="4" xfId="0" applyFill="1" applyBorder="1"/>
    <xf numFmtId="0" fontId="2" fillId="0" borderId="5" xfId="0" applyFont="1" applyFill="1" applyBorder="1"/>
    <xf numFmtId="0" fontId="0" fillId="5" borderId="5" xfId="0" applyFill="1" applyBorder="1"/>
    <xf numFmtId="0" fontId="1" fillId="2" borderId="1" xfId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7"/>
  <sheetViews>
    <sheetView tabSelected="1" workbookViewId="0">
      <selection activeCell="G41" sqref="G41"/>
    </sheetView>
  </sheetViews>
  <sheetFormatPr defaultRowHeight="14.4" x14ac:dyDescent="0.3"/>
  <sheetData>
    <row r="1" spans="1:34" ht="15.6" thickTop="1" thickBot="1" x14ac:dyDescent="0.35">
      <c r="A1" s="28" t="s">
        <v>34</v>
      </c>
      <c r="B1" s="28"/>
      <c r="C1" s="29" t="s">
        <v>0</v>
      </c>
      <c r="D1" s="30"/>
      <c r="E1" s="1" t="s">
        <v>1</v>
      </c>
      <c r="F1">
        <v>9.2964000000000002</v>
      </c>
      <c r="G1" s="2" t="s">
        <v>2</v>
      </c>
      <c r="H1" s="3">
        <f>SUM(H6:H110)</f>
        <v>9.0495564595526972</v>
      </c>
      <c r="I1" s="4"/>
      <c r="J1" s="4"/>
      <c r="K1" s="4" t="s">
        <v>1</v>
      </c>
      <c r="L1">
        <v>10.548</v>
      </c>
      <c r="M1" s="4" t="s">
        <v>2</v>
      </c>
      <c r="N1" s="3">
        <f>SUM(N6:N110)</f>
        <v>10.271713975836867</v>
      </c>
      <c r="O1" s="4"/>
      <c r="P1" s="4"/>
      <c r="Q1" s="1" t="s">
        <v>1</v>
      </c>
      <c r="R1">
        <v>9.3055000000000003</v>
      </c>
      <c r="S1" s="2" t="s">
        <v>3</v>
      </c>
      <c r="T1" s="3">
        <f>SUM(T6:T40)</f>
        <v>8.8260412007191817</v>
      </c>
      <c r="U1" s="4"/>
      <c r="V1" s="4"/>
      <c r="W1" s="1" t="s">
        <v>1</v>
      </c>
      <c r="X1">
        <v>9.1452000000000009</v>
      </c>
      <c r="Y1" s="2" t="s">
        <v>4</v>
      </c>
      <c r="Z1" s="3">
        <f>SUM(Z6:Z40)</f>
        <v>8.9047993279309487</v>
      </c>
      <c r="AA1" s="4"/>
      <c r="AB1" s="4"/>
      <c r="AC1" s="1" t="s">
        <v>1</v>
      </c>
      <c r="AD1">
        <v>9.42</v>
      </c>
      <c r="AE1" s="2" t="s">
        <v>5</v>
      </c>
      <c r="AF1" s="3">
        <f>SUM(AF6:AF42)</f>
        <v>9.1719932075330561</v>
      </c>
      <c r="AG1" s="4"/>
      <c r="AH1" s="4"/>
    </row>
    <row r="2" spans="1:34" ht="15" thickTop="1" x14ac:dyDescent="0.3">
      <c r="A2" s="5" t="s">
        <v>6</v>
      </c>
      <c r="B2" s="6">
        <v>5</v>
      </c>
      <c r="C2" s="7">
        <v>10</v>
      </c>
      <c r="E2" s="8" t="s">
        <v>7</v>
      </c>
      <c r="F2" s="9"/>
      <c r="G2" s="9"/>
      <c r="H2" s="9"/>
      <c r="I2" s="9"/>
      <c r="J2" s="10"/>
      <c r="K2" s="8" t="s">
        <v>8</v>
      </c>
      <c r="L2" s="9"/>
      <c r="M2" s="9"/>
      <c r="N2" s="9"/>
      <c r="O2" s="9"/>
      <c r="P2" s="10"/>
      <c r="Q2" s="8" t="s">
        <v>9</v>
      </c>
      <c r="R2" s="9"/>
      <c r="S2" s="9"/>
      <c r="T2" s="9"/>
      <c r="U2" s="9"/>
      <c r="V2" s="10"/>
      <c r="W2" s="8" t="s">
        <v>10</v>
      </c>
      <c r="X2" s="9"/>
      <c r="Y2" s="9"/>
      <c r="Z2" s="9"/>
      <c r="AA2" s="9"/>
      <c r="AB2" s="10"/>
      <c r="AC2" s="8" t="s">
        <v>11</v>
      </c>
      <c r="AD2" s="9"/>
      <c r="AE2" s="9"/>
      <c r="AF2" s="9"/>
      <c r="AG2" s="9"/>
      <c r="AH2" s="10"/>
    </row>
    <row r="3" spans="1:34" ht="15" thickBot="1" x14ac:dyDescent="0.35">
      <c r="A3" s="5" t="s">
        <v>12</v>
      </c>
      <c r="B3" s="6">
        <v>2.5706000000000002</v>
      </c>
      <c r="C3" s="7">
        <v>2.2281</v>
      </c>
      <c r="E3" s="11" t="s">
        <v>13</v>
      </c>
      <c r="F3" s="6" t="s">
        <v>14</v>
      </c>
      <c r="G3" s="6"/>
      <c r="H3" s="6" t="s">
        <v>2</v>
      </c>
      <c r="I3" s="6" t="s">
        <v>15</v>
      </c>
      <c r="J3" s="12" t="s">
        <v>16</v>
      </c>
      <c r="K3" s="11" t="s">
        <v>13</v>
      </c>
      <c r="L3" s="6" t="s">
        <v>14</v>
      </c>
      <c r="M3" s="6"/>
      <c r="N3" s="6"/>
      <c r="O3" s="13" t="s">
        <v>15</v>
      </c>
      <c r="P3" s="12" t="s">
        <v>16</v>
      </c>
      <c r="Q3" s="11" t="s">
        <v>13</v>
      </c>
      <c r="R3" s="6" t="s">
        <v>14</v>
      </c>
      <c r="S3" s="6"/>
      <c r="T3" s="6"/>
      <c r="U3" s="13" t="s">
        <v>15</v>
      </c>
      <c r="V3" s="12" t="s">
        <v>16</v>
      </c>
      <c r="W3" s="11" t="s">
        <v>13</v>
      </c>
      <c r="X3" s="6" t="s">
        <v>14</v>
      </c>
      <c r="Y3" s="6"/>
      <c r="Z3" s="6"/>
      <c r="AA3" s="13" t="s">
        <v>15</v>
      </c>
      <c r="AB3" s="12" t="s">
        <v>16</v>
      </c>
      <c r="AC3" s="11" t="s">
        <v>13</v>
      </c>
      <c r="AD3" s="6" t="s">
        <v>14</v>
      </c>
      <c r="AE3" s="6"/>
      <c r="AF3" s="6"/>
      <c r="AG3" s="13" t="s">
        <v>15</v>
      </c>
      <c r="AH3" s="12" t="s">
        <v>16</v>
      </c>
    </row>
    <row r="4" spans="1:34" ht="15" thickBot="1" x14ac:dyDescent="0.35">
      <c r="A4" s="14" t="s">
        <v>17</v>
      </c>
      <c r="B4" s="15" t="s">
        <v>18</v>
      </c>
      <c r="C4" s="10" t="s">
        <v>19</v>
      </c>
      <c r="E4" s="11" t="s">
        <v>20</v>
      </c>
      <c r="F4" s="6"/>
      <c r="G4" s="6"/>
      <c r="H4" s="6"/>
      <c r="I4" s="6"/>
      <c r="J4" s="12"/>
      <c r="K4" s="11" t="s">
        <v>20</v>
      </c>
      <c r="L4" s="6"/>
      <c r="M4" s="6"/>
      <c r="N4" s="6"/>
      <c r="O4" s="6"/>
      <c r="P4" s="12"/>
      <c r="Q4" s="11" t="s">
        <v>20</v>
      </c>
      <c r="R4" s="6"/>
      <c r="S4" s="6"/>
      <c r="T4" s="6"/>
      <c r="U4" s="6"/>
      <c r="V4" s="12"/>
      <c r="W4" s="11" t="s">
        <v>20</v>
      </c>
      <c r="X4" s="6"/>
      <c r="Y4" s="6"/>
      <c r="Z4" s="6"/>
      <c r="AA4" s="6"/>
      <c r="AB4" s="12"/>
      <c r="AC4" s="11" t="s">
        <v>20</v>
      </c>
      <c r="AD4" s="6"/>
      <c r="AE4" s="6"/>
      <c r="AF4" s="6"/>
      <c r="AG4" s="6"/>
      <c r="AH4" s="12"/>
    </row>
    <row r="5" spans="1:34" ht="15" thickBot="1" x14ac:dyDescent="0.35">
      <c r="A5" s="11" t="s">
        <v>21</v>
      </c>
      <c r="B5" s="16">
        <v>18.5</v>
      </c>
      <c r="C5" s="16">
        <v>1.2</v>
      </c>
      <c r="E5" s="11" t="s">
        <v>22</v>
      </c>
      <c r="F5" s="6" t="s">
        <v>22</v>
      </c>
      <c r="G5" s="6"/>
      <c r="H5" s="6"/>
      <c r="I5" s="6"/>
      <c r="J5" s="12" t="s">
        <v>22</v>
      </c>
      <c r="K5" s="11" t="s">
        <v>22</v>
      </c>
      <c r="L5" s="6" t="s">
        <v>22</v>
      </c>
      <c r="M5" s="6"/>
      <c r="N5" s="6"/>
      <c r="O5" s="6"/>
      <c r="P5" s="12" t="s">
        <v>22</v>
      </c>
      <c r="Q5" s="11" t="s">
        <v>22</v>
      </c>
      <c r="R5" s="6" t="s">
        <v>22</v>
      </c>
      <c r="S5" s="6"/>
      <c r="T5" s="6"/>
      <c r="U5" s="6"/>
      <c r="V5" s="12" t="s">
        <v>22</v>
      </c>
      <c r="W5" s="11" t="s">
        <v>22</v>
      </c>
      <c r="X5" s="6" t="s">
        <v>22</v>
      </c>
      <c r="Y5" s="6"/>
      <c r="Z5" s="6"/>
      <c r="AA5" s="6"/>
      <c r="AB5" s="12" t="s">
        <v>22</v>
      </c>
      <c r="AC5" s="11" t="s">
        <v>22</v>
      </c>
      <c r="AD5" s="6" t="s">
        <v>22</v>
      </c>
      <c r="AE5" s="6"/>
      <c r="AF5" s="6"/>
      <c r="AG5" s="6"/>
      <c r="AH5" s="12" t="s">
        <v>22</v>
      </c>
    </row>
    <row r="6" spans="1:34" ht="15" thickBot="1" x14ac:dyDescent="0.35">
      <c r="A6" s="11">
        <v>0.05</v>
      </c>
      <c r="B6" s="16">
        <v>18.5</v>
      </c>
      <c r="C6" s="16">
        <v>1.25</v>
      </c>
      <c r="E6" s="5">
        <v>2.9558000000000002E-3</v>
      </c>
      <c r="F6" s="6">
        <v>1.2846</v>
      </c>
      <c r="G6" s="6"/>
      <c r="H6" s="6">
        <f>(E7-E6)/($E$41-$E$6)*((I6+I7)/2)</f>
        <v>0.51458380031952589</v>
      </c>
      <c r="I6" s="6">
        <f>10*8*F6*$C$15*($A$10*1000)/(3.1415*$B$15^2*(((E6*0.986923)+1)^2-1))</f>
        <v>20.088821092473289</v>
      </c>
      <c r="J6" s="7">
        <v>20.484000000000002</v>
      </c>
      <c r="K6">
        <v>3.1971E-3</v>
      </c>
      <c r="L6">
        <v>1.6583000000000001</v>
      </c>
      <c r="M6" s="6"/>
      <c r="N6" s="6">
        <f t="shared" ref="N6:N35" si="0">(K7-K6)/($K$41-$K$6)*((O6+O7)/2)</f>
        <v>0.63069654330272584</v>
      </c>
      <c r="O6" s="6">
        <f>10*8*L6*$C$15*($A$10*1000)/(3.1415*$B$15^2*(((K6*0.986923)+1)^2-1))</f>
        <v>23.972693033612185</v>
      </c>
      <c r="P6">
        <v>24.446000000000002</v>
      </c>
      <c r="Q6">
        <v>3.0392000000000001E-3</v>
      </c>
      <c r="R6">
        <v>1.3240000000000001</v>
      </c>
      <c r="S6" s="6"/>
      <c r="T6" s="6">
        <f t="shared" ref="T6:T15" si="1">(Q7-Q6)/($Q$42-$Q$6)*((U6+U7)/2)</f>
        <v>0.50998977177553184</v>
      </c>
      <c r="U6" s="6">
        <f>10*8*R6*$C$15*($A$10*1000)/(3.1415*$B$15^2*(((Q6*0.986923)+1)^2-1))</f>
        <v>20.135964452678127</v>
      </c>
      <c r="V6">
        <v>20.532</v>
      </c>
      <c r="W6" s="5">
        <v>3.3969999999999998E-3</v>
      </c>
      <c r="X6">
        <v>1.1956</v>
      </c>
      <c r="Y6" s="6"/>
      <c r="Z6" s="6">
        <f t="shared" ref="Z6:Z37" si="2">(W7-W6)/($W$39-$W$6)*((AA6+AA7)/2)</f>
        <v>0.46430591779517583</v>
      </c>
      <c r="AA6" s="6">
        <f>10*8*X6*$C$15*($A$10*1000)/(3.1415*$B$15^2*(((W6*0.986923)+1)^2-1))</f>
        <v>16.265129788388741</v>
      </c>
      <c r="AB6">
        <v>16.588000000000001</v>
      </c>
      <c r="AC6" s="5">
        <v>3.0558E-3</v>
      </c>
      <c r="AD6">
        <v>1.4682999999999999</v>
      </c>
      <c r="AE6" s="6"/>
      <c r="AF6" s="6">
        <f t="shared" ref="AF6:AF39" si="3">(AC7-AC6)/($AC$41-$AC$6)*((AG6+AG7)/2)</f>
        <v>0.57318346451673363</v>
      </c>
      <c r="AG6" s="6">
        <f>10*8*AD6*$C$15*($A$10*1000)/(3.1415*$B$15^2*(((AC6*0.986923)+1)^2-1))</f>
        <v>22.209053554993627</v>
      </c>
      <c r="AH6" s="7">
        <v>22.646000000000001</v>
      </c>
    </row>
    <row r="7" spans="1:34" ht="15" thickBot="1" x14ac:dyDescent="0.35">
      <c r="A7" s="11" t="s">
        <v>23</v>
      </c>
      <c r="B7" s="16">
        <v>18.5</v>
      </c>
      <c r="C7" s="16">
        <v>1.2</v>
      </c>
      <c r="E7" s="5">
        <v>3.9017000000000001E-3</v>
      </c>
      <c r="F7" s="6">
        <v>1.3376999999999999</v>
      </c>
      <c r="G7" s="6"/>
      <c r="H7" s="6">
        <f t="shared" ref="H7:H40" si="4">(E8-E7)/($E$41-$E$6)*((I7+I8)/2)</f>
        <v>0.41810527134799569</v>
      </c>
      <c r="I7" s="6">
        <f t="shared" ref="I7:I41" si="5">10*8*F7*$C$15*($A$10*1000)/(3.1415*$B$15^2*(((E7*0.986923)+1)^2-1))</f>
        <v>15.840323998786779</v>
      </c>
      <c r="J7" s="7">
        <v>16.158000000000001</v>
      </c>
      <c r="K7">
        <v>4.1457999999999998E-3</v>
      </c>
      <c r="L7">
        <v>1.7458</v>
      </c>
      <c r="M7" s="6"/>
      <c r="N7" s="6">
        <f t="shared" si="0"/>
        <v>0.5322473574287172</v>
      </c>
      <c r="O7" s="6">
        <f t="shared" ref="O7:O41" si="6">10*8*L7*$C$15*($A$10*1000)/(3.1415*$B$15^2*(((K7*0.986923)+1)^2-1))</f>
        <v>19.453293539922136</v>
      </c>
      <c r="P7">
        <v>19.847000000000001</v>
      </c>
      <c r="Q7" s="5">
        <v>3.9836999999999997E-3</v>
      </c>
      <c r="R7" s="6">
        <v>1.4219999999999999</v>
      </c>
      <c r="S7" s="6"/>
      <c r="T7" s="6">
        <f t="shared" si="1"/>
        <v>0.42526132616176598</v>
      </c>
      <c r="U7" s="6">
        <f t="shared" ref="U7:U42" si="7">10*8*R7*$C$15*($A$10*1000)/(3.1415*$B$15^2*(((Q7*0.986923)+1)^2-1))</f>
        <v>16.491290372851498</v>
      </c>
      <c r="V7" s="7">
        <v>16.823</v>
      </c>
      <c r="W7">
        <v>4.3388999999999997E-3</v>
      </c>
      <c r="X7">
        <v>1.3416999999999999</v>
      </c>
      <c r="Y7" s="6"/>
      <c r="Z7" s="6">
        <f t="shared" si="2"/>
        <v>0.40817154736968569</v>
      </c>
      <c r="AA7" s="6">
        <f t="shared" ref="AA7:AA39" si="8">10*8*X7*$C$15*($A$10*1000)/(3.1415*$B$15^2*(((W7*0.986923)+1)^2-1))</f>
        <v>14.28372501318535</v>
      </c>
      <c r="AB7">
        <v>14.574</v>
      </c>
      <c r="AC7" s="5">
        <v>4.0038000000000001E-3</v>
      </c>
      <c r="AD7">
        <v>1.5308999999999999</v>
      </c>
      <c r="AE7" s="6"/>
      <c r="AF7" s="6">
        <f t="shared" si="3"/>
        <v>0.47207444454099073</v>
      </c>
      <c r="AG7" s="6">
        <f t="shared" ref="AG7:AG41" si="9">10*8*AD7*$C$15*($A$10*1000)/(3.1415*$B$15^2*(((AC7*0.986923)+1)^2-1))</f>
        <v>17.664925760760969</v>
      </c>
      <c r="AH7" s="7">
        <v>18.021999999999998</v>
      </c>
    </row>
    <row r="8" spans="1:34" ht="15" thickBot="1" x14ac:dyDescent="0.35">
      <c r="A8" s="11">
        <v>0.01</v>
      </c>
      <c r="B8" s="16">
        <v>18.600000000000001</v>
      </c>
      <c r="C8" s="16">
        <v>1.23</v>
      </c>
      <c r="E8" s="5">
        <v>4.8469999999999997E-3</v>
      </c>
      <c r="F8" s="6">
        <v>1.4034</v>
      </c>
      <c r="G8" s="6"/>
      <c r="H8" s="6">
        <f t="shared" si="4"/>
        <v>0.35882287218700076</v>
      </c>
      <c r="I8" s="6">
        <f t="shared" si="5"/>
        <v>13.371049938604079</v>
      </c>
      <c r="J8" s="7">
        <v>13.647</v>
      </c>
      <c r="K8">
        <v>5.0932E-3</v>
      </c>
      <c r="L8">
        <v>1.9020999999999999</v>
      </c>
      <c r="M8" s="6"/>
      <c r="N8" s="6">
        <f t="shared" si="0"/>
        <v>0.47632824601722396</v>
      </c>
      <c r="O8" s="6">
        <f t="shared" si="6"/>
        <v>17.244358383750207</v>
      </c>
      <c r="P8">
        <v>17.602</v>
      </c>
      <c r="Q8" s="5">
        <v>4.9275999999999999E-3</v>
      </c>
      <c r="R8" s="6">
        <v>1.5014000000000001</v>
      </c>
      <c r="S8" s="6"/>
      <c r="T8" s="6">
        <f t="shared" si="1"/>
        <v>0.37277818184680189</v>
      </c>
      <c r="U8" s="6">
        <f t="shared" si="7"/>
        <v>14.07021687826278</v>
      </c>
      <c r="V8" s="7">
        <v>14.361000000000001</v>
      </c>
      <c r="W8">
        <v>5.2785999999999996E-3</v>
      </c>
      <c r="X8">
        <v>1.4444999999999999</v>
      </c>
      <c r="Y8" s="6"/>
      <c r="Z8" s="6">
        <f t="shared" si="2"/>
        <v>0.37031333838344266</v>
      </c>
      <c r="AA8" s="6">
        <f t="shared" si="8"/>
        <v>12.634660783977747</v>
      </c>
      <c r="AB8">
        <v>12.898</v>
      </c>
      <c r="AC8" s="5">
        <v>4.9538999999999998E-3</v>
      </c>
      <c r="AD8">
        <v>1.6202000000000001</v>
      </c>
      <c r="AE8" s="6"/>
      <c r="AF8" s="6">
        <f t="shared" si="3"/>
        <v>0.40977354799928212</v>
      </c>
      <c r="AG8" s="6">
        <f t="shared" si="9"/>
        <v>15.102734799566452</v>
      </c>
      <c r="AH8" s="7">
        <v>15.414999999999999</v>
      </c>
    </row>
    <row r="9" spans="1:34" ht="15" thickBot="1" x14ac:dyDescent="0.35">
      <c r="A9" s="17" t="s">
        <v>24</v>
      </c>
      <c r="B9" s="16">
        <v>18.399999999999999</v>
      </c>
      <c r="C9" s="16">
        <v>1.22</v>
      </c>
      <c r="E9" s="5">
        <v>5.7923000000000002E-3</v>
      </c>
      <c r="F9" s="6">
        <v>1.468</v>
      </c>
      <c r="G9" s="6"/>
      <c r="H9" s="6">
        <f t="shared" si="4"/>
        <v>0.32684004510863529</v>
      </c>
      <c r="I9" s="6">
        <f t="shared" si="5"/>
        <v>11.698495496566913</v>
      </c>
      <c r="J9" s="7">
        <v>11.945</v>
      </c>
      <c r="K9">
        <v>6.0371000000000001E-3</v>
      </c>
      <c r="L9">
        <v>2.0562</v>
      </c>
      <c r="M9" s="6"/>
      <c r="N9" s="6">
        <f t="shared" si="0"/>
        <v>0.43196551309499526</v>
      </c>
      <c r="O9" s="6">
        <f t="shared" si="6"/>
        <v>15.719534423419931</v>
      </c>
      <c r="P9">
        <v>16.053000000000001</v>
      </c>
      <c r="Q9" s="5">
        <v>5.8694999999999997E-3</v>
      </c>
      <c r="R9" s="6">
        <v>1.6247</v>
      </c>
      <c r="S9" s="6"/>
      <c r="T9" s="6">
        <f t="shared" si="1"/>
        <v>0.33568291723277333</v>
      </c>
      <c r="U9" s="6">
        <f t="shared" si="7"/>
        <v>12.77646119385021</v>
      </c>
      <c r="V9" s="7">
        <v>13.045999999999999</v>
      </c>
      <c r="W9">
        <v>6.2183999999999998E-3</v>
      </c>
      <c r="X9">
        <v>1.5879000000000001</v>
      </c>
      <c r="Y9" s="6"/>
      <c r="Z9" s="6">
        <f t="shared" si="2"/>
        <v>0.34774597377530314</v>
      </c>
      <c r="AA9" s="6">
        <f t="shared" si="8"/>
        <v>11.784426475331363</v>
      </c>
      <c r="AB9">
        <v>12.035</v>
      </c>
      <c r="AC9" s="5">
        <v>5.8977999999999999E-3</v>
      </c>
      <c r="AD9">
        <v>1.7284999999999999</v>
      </c>
      <c r="AE9" s="6"/>
      <c r="AF9" s="6">
        <f t="shared" si="3"/>
        <v>0.36685763531876797</v>
      </c>
      <c r="AG9" s="6">
        <f t="shared" si="9"/>
        <v>13.527321194581079</v>
      </c>
      <c r="AH9" s="7">
        <v>13.813000000000001</v>
      </c>
    </row>
    <row r="10" spans="1:34" ht="15" thickBot="1" x14ac:dyDescent="0.35">
      <c r="A10" s="18">
        <v>1E-3</v>
      </c>
      <c r="B10" s="16"/>
      <c r="C10" s="16">
        <v>1.3</v>
      </c>
      <c r="E10" s="5">
        <v>6.7314000000000002E-3</v>
      </c>
      <c r="F10" s="6">
        <v>1.6468</v>
      </c>
      <c r="G10" s="6"/>
      <c r="H10" s="6">
        <f t="shared" si="4"/>
        <v>0.31204222242290652</v>
      </c>
      <c r="I10" s="6">
        <f t="shared" si="5"/>
        <v>11.287293743314624</v>
      </c>
      <c r="J10" s="7">
        <v>11.531000000000001</v>
      </c>
      <c r="K10">
        <v>6.9775000000000002E-3</v>
      </c>
      <c r="L10">
        <v>2.1606999999999998</v>
      </c>
      <c r="M10" s="6"/>
      <c r="N10" s="6">
        <f t="shared" si="0"/>
        <v>0.39887261340044211</v>
      </c>
      <c r="O10" s="6">
        <f t="shared" si="6"/>
        <v>14.285532413339595</v>
      </c>
      <c r="P10">
        <v>14.595000000000001</v>
      </c>
      <c r="Q10" s="5">
        <v>6.8139999999999997E-3</v>
      </c>
      <c r="R10" s="6">
        <v>1.6737</v>
      </c>
      <c r="S10" s="6"/>
      <c r="T10" s="6">
        <f t="shared" si="1"/>
        <v>0.3057195437143494</v>
      </c>
      <c r="U10" s="6">
        <f t="shared" si="7"/>
        <v>11.33214731266229</v>
      </c>
      <c r="V10" s="7">
        <v>11.577</v>
      </c>
      <c r="W10">
        <v>7.1650000000000004E-3</v>
      </c>
      <c r="X10">
        <v>1.7058</v>
      </c>
      <c r="Y10" s="6"/>
      <c r="Z10" s="6">
        <f t="shared" si="2"/>
        <v>0.32628897025137649</v>
      </c>
      <c r="AA10" s="6">
        <f t="shared" si="8"/>
        <v>10.981803702994297</v>
      </c>
      <c r="AB10">
        <v>11.221</v>
      </c>
      <c r="AC10" s="5">
        <v>6.8424000000000002E-3</v>
      </c>
      <c r="AD10">
        <v>1.7924</v>
      </c>
      <c r="AE10" s="6"/>
      <c r="AF10" s="6">
        <f t="shared" si="3"/>
        <v>0.33231864955594892</v>
      </c>
      <c r="AG10" s="6">
        <f t="shared" si="9"/>
        <v>12.085291633130367</v>
      </c>
      <c r="AH10" s="7">
        <v>12.346</v>
      </c>
    </row>
    <row r="11" spans="1:34" ht="15" thickBot="1" x14ac:dyDescent="0.35">
      <c r="A11" s="11"/>
      <c r="B11" s="16"/>
      <c r="C11" s="16">
        <v>1.2</v>
      </c>
      <c r="E11" s="5">
        <v>7.6689999999999996E-3</v>
      </c>
      <c r="F11" s="6">
        <v>1.7782</v>
      </c>
      <c r="G11" s="6"/>
      <c r="H11" s="6">
        <f t="shared" si="4"/>
        <v>0.29803235839124403</v>
      </c>
      <c r="I11" s="6">
        <f t="shared" si="5"/>
        <v>10.692912479581519</v>
      </c>
      <c r="J11" s="7">
        <v>10.928000000000001</v>
      </c>
      <c r="K11">
        <v>7.9193000000000006E-3</v>
      </c>
      <c r="L11">
        <v>2.2978999999999998</v>
      </c>
      <c r="M11" s="6"/>
      <c r="N11" s="6">
        <f t="shared" si="0"/>
        <v>0.37401015722690856</v>
      </c>
      <c r="O11" s="6">
        <f t="shared" si="6"/>
        <v>13.379658792883578</v>
      </c>
      <c r="P11">
        <v>13.676</v>
      </c>
      <c r="Q11" s="5">
        <v>7.7545000000000001E-3</v>
      </c>
      <c r="R11" s="6">
        <v>1.8023</v>
      </c>
      <c r="S11" s="6"/>
      <c r="T11" s="6">
        <f t="shared" si="1"/>
        <v>0.28719503033196286</v>
      </c>
      <c r="U11" s="6">
        <f t="shared" si="7"/>
        <v>10.717886967509623</v>
      </c>
      <c r="V11" s="7">
        <v>10.955</v>
      </c>
      <c r="W11">
        <v>8.1103000000000008E-3</v>
      </c>
      <c r="X11">
        <v>1.831</v>
      </c>
      <c r="Y11" s="6"/>
      <c r="Z11" s="6">
        <f t="shared" si="2"/>
        <v>0.30679218039854722</v>
      </c>
      <c r="AA11" s="6">
        <f t="shared" si="8"/>
        <v>10.409056409581913</v>
      </c>
      <c r="AB11">
        <v>10.64</v>
      </c>
      <c r="AC11" s="5">
        <v>7.7869999999999997E-3</v>
      </c>
      <c r="AD11">
        <v>1.8771</v>
      </c>
      <c r="AE11" s="6"/>
      <c r="AF11" s="6">
        <f t="shared" si="3"/>
        <v>0.30963268081391726</v>
      </c>
      <c r="AG11" s="6">
        <f t="shared" si="9"/>
        <v>11.115939817616569</v>
      </c>
      <c r="AH11" s="7">
        <v>11.362</v>
      </c>
    </row>
    <row r="12" spans="1:34" ht="15" thickBot="1" x14ac:dyDescent="0.35">
      <c r="A12" s="11"/>
      <c r="B12" s="16"/>
      <c r="C12" s="16">
        <v>1.23</v>
      </c>
      <c r="E12" s="5">
        <v>8.6095000000000008E-3</v>
      </c>
      <c r="F12" s="6">
        <v>1.9117999999999999</v>
      </c>
      <c r="G12" s="6"/>
      <c r="H12" s="6">
        <f t="shared" si="4"/>
        <v>0.28554232004850311</v>
      </c>
      <c r="I12" s="6">
        <f t="shared" si="5"/>
        <v>10.23570877563874</v>
      </c>
      <c r="J12" s="7">
        <v>10.465999999999999</v>
      </c>
      <c r="K12">
        <v>8.8701000000000006E-3</v>
      </c>
      <c r="L12">
        <v>2.3702000000000001</v>
      </c>
      <c r="M12" s="6"/>
      <c r="N12" s="6">
        <f t="shared" si="0"/>
        <v>0.3438038214845569</v>
      </c>
      <c r="O12" s="6">
        <f t="shared" si="6"/>
        <v>12.315562797718728</v>
      </c>
      <c r="P12">
        <v>12.593999999999999</v>
      </c>
      <c r="Q12" s="5">
        <v>8.6955999999999995E-3</v>
      </c>
      <c r="R12" s="6">
        <v>1.8833</v>
      </c>
      <c r="S12" s="6"/>
      <c r="T12" s="6">
        <f t="shared" si="1"/>
        <v>0.26810826637929286</v>
      </c>
      <c r="U12" s="6">
        <f t="shared" si="7"/>
        <v>9.9828598282891789</v>
      </c>
      <c r="V12" s="7">
        <v>10.208</v>
      </c>
      <c r="W12">
        <v>9.0533999999999996E-3</v>
      </c>
      <c r="X12">
        <v>1.9155</v>
      </c>
      <c r="Y12" s="6"/>
      <c r="Z12" s="6">
        <f t="shared" si="2"/>
        <v>0.29458120115510361</v>
      </c>
      <c r="AA12" s="6">
        <f t="shared" si="8"/>
        <v>9.7505502107751969</v>
      </c>
      <c r="AB12">
        <v>9.9719999999999995</v>
      </c>
      <c r="AC12" s="5">
        <v>8.7288000000000001E-3</v>
      </c>
      <c r="AD12">
        <v>2.0009000000000001</v>
      </c>
      <c r="AE12" s="6"/>
      <c r="AF12" s="6">
        <f t="shared" si="3"/>
        <v>0.29154875422308607</v>
      </c>
      <c r="AG12" s="6">
        <f t="shared" si="9"/>
        <v>10.565712218259979</v>
      </c>
      <c r="AH12" s="7">
        <v>10.804</v>
      </c>
    </row>
    <row r="13" spans="1:34" ht="15" thickBot="1" x14ac:dyDescent="0.35">
      <c r="A13" s="11"/>
      <c r="B13" s="16"/>
      <c r="C13" s="16">
        <v>1.2</v>
      </c>
      <c r="E13" s="5">
        <v>9.5519999999999997E-3</v>
      </c>
      <c r="F13" s="6">
        <v>2.0261999999999998</v>
      </c>
      <c r="G13" s="6"/>
      <c r="H13" s="6">
        <f t="shared" si="4"/>
        <v>0.27413442545323863</v>
      </c>
      <c r="I13" s="6">
        <f t="shared" si="5"/>
        <v>9.7732792373176327</v>
      </c>
      <c r="J13" s="7">
        <v>9.9975000000000005</v>
      </c>
      <c r="K13">
        <v>9.8215999999999998E-3</v>
      </c>
      <c r="L13">
        <v>2.4064000000000001</v>
      </c>
      <c r="M13" s="6"/>
      <c r="N13" s="6">
        <f t="shared" si="0"/>
        <v>0.31892739337400544</v>
      </c>
      <c r="O13" s="6">
        <f t="shared" si="6"/>
        <v>11.287048307115688</v>
      </c>
      <c r="P13">
        <v>11.548</v>
      </c>
      <c r="Q13" s="5">
        <v>9.6401999999999998E-3</v>
      </c>
      <c r="R13" s="6">
        <v>1.9398</v>
      </c>
      <c r="S13" s="6"/>
      <c r="T13" s="6">
        <f t="shared" si="1"/>
        <v>0.25044558234765052</v>
      </c>
      <c r="U13" s="6">
        <f t="shared" si="7"/>
        <v>9.2705266826851975</v>
      </c>
      <c r="V13" s="7">
        <v>9.4835999999999991</v>
      </c>
      <c r="W13">
        <v>9.9973000000000006E-3</v>
      </c>
      <c r="X13">
        <v>2.0813999999999999</v>
      </c>
      <c r="Y13" s="6"/>
      <c r="Z13" s="6">
        <f t="shared" si="2"/>
        <v>0.28515060763168409</v>
      </c>
      <c r="AA13" s="6">
        <f t="shared" si="8"/>
        <v>9.5902551690151014</v>
      </c>
      <c r="AB13">
        <v>9.8124000000000002</v>
      </c>
      <c r="AC13" s="5">
        <v>9.6734000000000004E-3</v>
      </c>
      <c r="AD13">
        <v>2.0554000000000001</v>
      </c>
      <c r="AE13" s="6"/>
      <c r="AF13" s="6">
        <f t="shared" si="3"/>
        <v>0.27410805287352724</v>
      </c>
      <c r="AG13" s="6">
        <f t="shared" si="9"/>
        <v>9.789119311494165</v>
      </c>
      <c r="AH13" s="7">
        <v>10.013999999999999</v>
      </c>
    </row>
    <row r="14" spans="1:34" ht="15" thickBot="1" x14ac:dyDescent="0.35">
      <c r="A14" s="19"/>
      <c r="B14" s="16"/>
      <c r="C14" s="16">
        <v>1.25</v>
      </c>
      <c r="E14" s="5">
        <v>1.0496999999999999E-2</v>
      </c>
      <c r="F14" s="6">
        <v>2.1393</v>
      </c>
      <c r="G14" s="6"/>
      <c r="H14" s="6">
        <f t="shared" si="4"/>
        <v>0.26638842378953737</v>
      </c>
      <c r="I14" s="6">
        <f t="shared" si="5"/>
        <v>9.3854971101997027</v>
      </c>
      <c r="J14" s="7">
        <v>9.6058000000000003</v>
      </c>
      <c r="K14">
        <v>1.0774000000000001E-2</v>
      </c>
      <c r="L14">
        <v>2.4771999999999998</v>
      </c>
      <c r="M14" s="6"/>
      <c r="N14" s="6">
        <f t="shared" si="0"/>
        <v>0.29912519302571983</v>
      </c>
      <c r="O14" s="6">
        <f t="shared" si="6"/>
        <v>10.587071185217461</v>
      </c>
      <c r="P14">
        <v>10.837</v>
      </c>
      <c r="Q14" s="5">
        <v>1.0584E-2</v>
      </c>
      <c r="R14" s="6">
        <v>2.0064000000000002</v>
      </c>
      <c r="S14" s="6"/>
      <c r="T14" s="6">
        <f t="shared" si="1"/>
        <v>0.23888752803318686</v>
      </c>
      <c r="U14" s="6">
        <f t="shared" si="7"/>
        <v>8.7297121970961022</v>
      </c>
      <c r="V14" s="7">
        <v>8.9346999999999994</v>
      </c>
      <c r="W14">
        <v>1.0947E-2</v>
      </c>
      <c r="X14">
        <v>2.1438999999999999</v>
      </c>
      <c r="Y14" s="6"/>
      <c r="Z14" s="6">
        <f t="shared" si="2"/>
        <v>0.27225363609117798</v>
      </c>
      <c r="AA14" s="6">
        <f t="shared" si="8"/>
        <v>9.0170455113584183</v>
      </c>
      <c r="AB14">
        <v>9.2301000000000002</v>
      </c>
      <c r="AC14" s="5">
        <v>1.0614E-2</v>
      </c>
      <c r="AD14">
        <v>2.1734</v>
      </c>
      <c r="AE14" s="6"/>
      <c r="AF14" s="6">
        <f t="shared" si="3"/>
        <v>0.26249447781057561</v>
      </c>
      <c r="AG14" s="6">
        <f t="shared" si="9"/>
        <v>9.4294512967607034</v>
      </c>
      <c r="AH14" s="7">
        <v>9.6513000000000009</v>
      </c>
    </row>
    <row r="15" spans="1:34" ht="15" thickBot="1" x14ac:dyDescent="0.35">
      <c r="A15" s="19" t="s">
        <v>25</v>
      </c>
      <c r="B15" s="20">
        <f>AVERAGE(B5:B14)</f>
        <v>18.5</v>
      </c>
      <c r="C15" s="3">
        <f>AVERAGE(C5:C14)</f>
        <v>1.228</v>
      </c>
      <c r="E15" s="5">
        <v>1.1442000000000001E-2</v>
      </c>
      <c r="F15" s="6">
        <v>2.2948</v>
      </c>
      <c r="G15" s="6"/>
      <c r="H15" s="6">
        <f t="shared" si="4"/>
        <v>0.26111468218561473</v>
      </c>
      <c r="I15" s="6">
        <f t="shared" si="5"/>
        <v>9.2319247058063265</v>
      </c>
      <c r="J15" s="7">
        <v>9.4528999999999996</v>
      </c>
      <c r="K15">
        <v>1.1717999999999999E-2</v>
      </c>
      <c r="L15">
        <v>2.5743999999999998</v>
      </c>
      <c r="M15" s="6"/>
      <c r="N15" s="6">
        <f t="shared" si="0"/>
        <v>0.2864765188657683</v>
      </c>
      <c r="O15" s="6">
        <f t="shared" si="6"/>
        <v>10.111441562438786</v>
      </c>
      <c r="P15">
        <v>10.353999999999999</v>
      </c>
      <c r="Q15" s="5">
        <v>1.1525000000000001E-2</v>
      </c>
      <c r="R15" s="6">
        <v>2.1259999999999999</v>
      </c>
      <c r="S15" s="6"/>
      <c r="T15" s="6">
        <f t="shared" si="1"/>
        <v>0.23505528318112376</v>
      </c>
      <c r="U15" s="6">
        <f t="shared" si="7"/>
        <v>8.4909052541174663</v>
      </c>
      <c r="V15" s="7">
        <v>8.6945999999999994</v>
      </c>
      <c r="W15">
        <v>1.1887E-2</v>
      </c>
      <c r="X15">
        <v>2.3071000000000002</v>
      </c>
      <c r="Y15" s="6"/>
      <c r="Z15" s="6">
        <f t="shared" si="2"/>
        <v>0.26529755097975366</v>
      </c>
      <c r="AA15" s="6">
        <f t="shared" si="8"/>
        <v>8.9319995267718824</v>
      </c>
      <c r="AB15">
        <v>9.1472999999999995</v>
      </c>
      <c r="AC15" s="5">
        <v>1.1558000000000001E-2</v>
      </c>
      <c r="AD15">
        <v>2.2370000000000001</v>
      </c>
      <c r="AE15" s="6"/>
      <c r="AF15" s="6">
        <f t="shared" si="3"/>
        <v>0.2505858713893605</v>
      </c>
      <c r="AG15" s="6">
        <f t="shared" si="9"/>
        <v>8.908568640149209</v>
      </c>
      <c r="AH15" s="7">
        <v>9.1224000000000007</v>
      </c>
    </row>
    <row r="16" spans="1:34" ht="15" thickBot="1" x14ac:dyDescent="0.35">
      <c r="A16" s="15" t="s">
        <v>26</v>
      </c>
      <c r="B16" s="21" t="s">
        <v>27</v>
      </c>
      <c r="C16" s="22" t="s">
        <v>28</v>
      </c>
      <c r="E16" s="5">
        <v>1.2388E-2</v>
      </c>
      <c r="F16" s="6">
        <v>2.4226000000000001</v>
      </c>
      <c r="G16" s="6"/>
      <c r="H16" s="6">
        <f t="shared" si="4"/>
        <v>0.25600185061694247</v>
      </c>
      <c r="I16" s="6">
        <f t="shared" si="5"/>
        <v>8.9976339793307059</v>
      </c>
      <c r="J16" s="7">
        <v>9.2172999999999998</v>
      </c>
      <c r="K16">
        <v>1.2656000000000001E-2</v>
      </c>
      <c r="L16">
        <v>2.7067000000000001</v>
      </c>
      <c r="M16" s="6"/>
      <c r="N16" s="6">
        <f t="shared" si="0"/>
        <v>0.27929273239947144</v>
      </c>
      <c r="O16" s="6">
        <f t="shared" si="6"/>
        <v>9.8386243970984424</v>
      </c>
      <c r="P16">
        <v>10.08</v>
      </c>
      <c r="Q16" s="5">
        <v>1.247E-2</v>
      </c>
      <c r="R16" s="6">
        <v>2.2717999999999998</v>
      </c>
      <c r="S16" s="6"/>
      <c r="T16" s="6">
        <f t="shared" ref="T16:T23" si="10">(Q17-Q16)/($Q$42-$Q$6)*((U16+U17)/2)</f>
        <v>0.23291901950509561</v>
      </c>
      <c r="U16" s="6">
        <f t="shared" si="7"/>
        <v>8.3817360762477051</v>
      </c>
      <c r="V16" s="7">
        <v>8.5866000000000007</v>
      </c>
      <c r="W16">
        <v>1.2831E-2</v>
      </c>
      <c r="X16">
        <v>2.3666</v>
      </c>
      <c r="Y16" s="6"/>
      <c r="Z16" s="6">
        <f t="shared" si="2"/>
        <v>0.25597648986808685</v>
      </c>
      <c r="AA16" s="6">
        <f t="shared" si="8"/>
        <v>8.4843350381828699</v>
      </c>
      <c r="AB16">
        <v>8.6928999999999998</v>
      </c>
      <c r="AC16" s="5">
        <v>1.2501999999999999E-2</v>
      </c>
      <c r="AD16">
        <v>2.3363</v>
      </c>
      <c r="AE16" s="6"/>
      <c r="AF16" s="6">
        <f t="shared" si="3"/>
        <v>0.24612153912931362</v>
      </c>
      <c r="AG16" s="6">
        <f t="shared" si="9"/>
        <v>8.597508987747112</v>
      </c>
      <c r="AH16" s="7">
        <v>8.8074999999999992</v>
      </c>
    </row>
    <row r="17" spans="1:34" ht="15" thickBot="1" x14ac:dyDescent="0.35">
      <c r="A17" s="20">
        <f>SQRT(((1/C15*C17)^2)+((-1/(C15*B15^2))*B17)^2)</f>
        <v>4.8224818840491408E-2</v>
      </c>
      <c r="B17" s="3">
        <f>(_xlfn.STDEV.S(B5:B14)/SQRT(B2)*B3+A6)/B15</f>
        <v>7.0967302449886221E-3</v>
      </c>
      <c r="C17" s="3">
        <f>(_xlfn.STDEV.S(C5:C14)/SQRT(C2)*C3+A6)/C15</f>
        <v>5.9220073905921981E-2</v>
      </c>
      <c r="D17" t="s">
        <v>29</v>
      </c>
      <c r="E17" s="5">
        <v>1.3336000000000001E-2</v>
      </c>
      <c r="F17" s="6">
        <v>2.5627</v>
      </c>
      <c r="G17" s="6"/>
      <c r="H17" s="6">
        <f t="shared" si="4"/>
        <v>0.24909105262755837</v>
      </c>
      <c r="I17" s="6">
        <f t="shared" si="5"/>
        <v>8.8372696313080912</v>
      </c>
      <c r="J17" s="7">
        <v>9.0571999999999999</v>
      </c>
      <c r="K17">
        <v>1.3594E-2</v>
      </c>
      <c r="L17">
        <v>2.8414000000000001</v>
      </c>
      <c r="M17" s="6"/>
      <c r="N17" s="6">
        <f t="shared" si="0"/>
        <v>0.27369039919838928</v>
      </c>
      <c r="O17" s="6">
        <f t="shared" si="6"/>
        <v>9.6111666554088107</v>
      </c>
      <c r="P17">
        <v>9.8515999999999995</v>
      </c>
      <c r="Q17" s="5">
        <v>1.3422999999999999E-2</v>
      </c>
      <c r="R17" s="6">
        <v>2.3927</v>
      </c>
      <c r="S17" s="6"/>
      <c r="T17" s="6">
        <f t="shared" si="10"/>
        <v>0.22882496269666458</v>
      </c>
      <c r="U17" s="6">
        <f t="shared" si="7"/>
        <v>8.1972099903848985</v>
      </c>
      <c r="V17" s="7">
        <v>8.4009999999999998</v>
      </c>
      <c r="W17">
        <v>1.3768000000000001E-2</v>
      </c>
      <c r="X17">
        <v>2.5289999999999999</v>
      </c>
      <c r="Y17" s="6"/>
      <c r="Z17" s="6">
        <f t="shared" si="2"/>
        <v>0.25369257645089999</v>
      </c>
      <c r="AA17" s="6">
        <f t="shared" si="8"/>
        <v>8.4456276406912707</v>
      </c>
      <c r="AB17">
        <v>8.6575000000000006</v>
      </c>
      <c r="AC17" s="5">
        <v>1.3447000000000001E-2</v>
      </c>
      <c r="AD17">
        <v>2.5085000000000002</v>
      </c>
      <c r="AE17" s="6"/>
      <c r="AF17" s="6">
        <f t="shared" si="3"/>
        <v>0.24280045838301398</v>
      </c>
      <c r="AG17" s="6">
        <f t="shared" si="9"/>
        <v>8.5784928229572284</v>
      </c>
      <c r="AH17" s="7">
        <v>8.7922999999999991</v>
      </c>
    </row>
    <row r="18" spans="1:34" ht="15" thickBot="1" x14ac:dyDescent="0.35">
      <c r="A18" s="14" t="s">
        <v>30</v>
      </c>
      <c r="B18" s="23">
        <f>_xlfn.STDEV.P(F1,L1,R1,X1,AD1)</f>
        <v>0.51002287164400761</v>
      </c>
      <c r="C18" s="24">
        <f>B18/D18</f>
        <v>5.3444598423141469E-2</v>
      </c>
      <c r="D18" s="4">
        <f>AVERAGE(F1,L1,R1,X1,AD1)</f>
        <v>9.5430200000000021</v>
      </c>
      <c r="E18" s="5">
        <v>1.4289E-2</v>
      </c>
      <c r="F18" s="6">
        <v>2.6190000000000002</v>
      </c>
      <c r="G18" s="6"/>
      <c r="H18" s="6">
        <f t="shared" si="4"/>
        <v>0.23674962481082709</v>
      </c>
      <c r="I18" s="6">
        <f t="shared" si="5"/>
        <v>8.4251323793482928</v>
      </c>
      <c r="J18" s="7">
        <v>8.6384000000000007</v>
      </c>
      <c r="K18">
        <v>1.4522999999999999E-2</v>
      </c>
      <c r="L18">
        <v>3.0438999999999998</v>
      </c>
      <c r="M18" s="6"/>
      <c r="N18" s="6">
        <f t="shared" si="0"/>
        <v>0.27085315121442116</v>
      </c>
      <c r="O18" s="6">
        <f t="shared" si="6"/>
        <v>9.6331277669349564</v>
      </c>
      <c r="P18">
        <v>9.8783999999999992</v>
      </c>
      <c r="Q18" s="5">
        <v>1.4371999999999999E-2</v>
      </c>
      <c r="R18" s="6">
        <v>2.5510999999999999</v>
      </c>
      <c r="S18" s="6"/>
      <c r="T18" s="6">
        <f t="shared" si="10"/>
        <v>0.22644191760813187</v>
      </c>
      <c r="U18" s="6">
        <f t="shared" si="7"/>
        <v>8.1589765107536323</v>
      </c>
      <c r="V18" s="7">
        <v>8.3658999999999999</v>
      </c>
      <c r="W18">
        <v>1.4702E-2</v>
      </c>
      <c r="X18">
        <v>2.6831</v>
      </c>
      <c r="Y18" s="6"/>
      <c r="Z18" s="6">
        <f t="shared" si="2"/>
        <v>0.25259759997076925</v>
      </c>
      <c r="AA18" s="6">
        <f t="shared" si="8"/>
        <v>8.3871735882329119</v>
      </c>
      <c r="AB18">
        <v>8.6013999999999999</v>
      </c>
      <c r="AC18" s="5">
        <v>1.439E-2</v>
      </c>
      <c r="AD18">
        <v>2.6303000000000001</v>
      </c>
      <c r="AE18" s="6"/>
      <c r="AF18" s="6">
        <f t="shared" si="3"/>
        <v>0.23539987772218277</v>
      </c>
      <c r="AG18" s="6">
        <f t="shared" si="9"/>
        <v>8.4016787036879137</v>
      </c>
      <c r="AH18" s="7">
        <v>8.6150000000000002</v>
      </c>
    </row>
    <row r="19" spans="1:34" ht="15" thickBot="1" x14ac:dyDescent="0.35">
      <c r="A19" s="14" t="s">
        <v>31</v>
      </c>
      <c r="B19" s="23">
        <f>_xlfn.STDEV.P(H1,N1,T1,Z1,AF1)</f>
        <v>0.52705456448018362</v>
      </c>
      <c r="C19" s="24">
        <f>B19/D19</f>
        <v>5.701079273747349E-2</v>
      </c>
      <c r="D19" s="4">
        <f>AVERAGE(H1,N1,T1,Z1,AF1)</f>
        <v>9.2448208343145506</v>
      </c>
      <c r="E19" s="5">
        <v>1.5235E-2</v>
      </c>
      <c r="F19" s="6">
        <v>2.6869999999999998</v>
      </c>
      <c r="G19" s="6"/>
      <c r="H19" s="6">
        <f t="shared" si="4"/>
        <v>0.22757382270094034</v>
      </c>
      <c r="I19" s="6">
        <f t="shared" si="5"/>
        <v>8.1033950211339274</v>
      </c>
      <c r="J19" s="7">
        <v>8.3127999999999993</v>
      </c>
      <c r="K19">
        <v>1.5466000000000001E-2</v>
      </c>
      <c r="L19">
        <v>3.0733000000000001</v>
      </c>
      <c r="M19" s="6"/>
      <c r="N19" s="6">
        <f t="shared" si="0"/>
        <v>0.26225954454288891</v>
      </c>
      <c r="O19" s="6">
        <f t="shared" si="6"/>
        <v>9.1289245904331811</v>
      </c>
      <c r="P19">
        <v>9.3656000000000006</v>
      </c>
      <c r="Q19" s="5">
        <v>1.5317000000000001E-2</v>
      </c>
      <c r="R19" s="6">
        <v>2.6989000000000001</v>
      </c>
      <c r="S19" s="6"/>
      <c r="T19" s="6">
        <f t="shared" si="10"/>
        <v>0.2238057883951288</v>
      </c>
      <c r="U19" s="6">
        <f t="shared" si="7"/>
        <v>8.0953837667733008</v>
      </c>
      <c r="V19" s="7">
        <v>8.3048000000000002</v>
      </c>
      <c r="W19">
        <v>1.5633999999999999E-2</v>
      </c>
      <c r="X19">
        <v>2.8618999999999999</v>
      </c>
      <c r="Y19" s="6"/>
      <c r="Z19" s="6">
        <f t="shared" si="2"/>
        <v>0.25275780676270088</v>
      </c>
      <c r="AA19" s="6">
        <f t="shared" si="8"/>
        <v>8.4089406450165853</v>
      </c>
      <c r="AB19">
        <v>8.6273</v>
      </c>
      <c r="AC19" s="5">
        <v>1.5334E-2</v>
      </c>
      <c r="AD19">
        <v>2.6846000000000001</v>
      </c>
      <c r="AE19" s="6"/>
      <c r="AF19" s="6">
        <f t="shared" si="3"/>
        <v>0.22667925767855299</v>
      </c>
      <c r="AG19" s="6">
        <f t="shared" si="9"/>
        <v>8.0434963979790268</v>
      </c>
      <c r="AH19" s="7">
        <v>8.2515000000000001</v>
      </c>
    </row>
    <row r="20" spans="1:34" ht="15" thickBot="1" x14ac:dyDescent="0.35">
      <c r="A20" s="25" t="s">
        <v>32</v>
      </c>
      <c r="B20" s="3">
        <f>SQRT((1/B15*B17)^2+(1/C15*C17)^2)+C18</f>
        <v>0.10167093999531654</v>
      </c>
      <c r="C20" s="3">
        <f>SQRT((1/B15*B17)^2+(1/C15*C17)^2)+C19</f>
        <v>0.10523713430964857</v>
      </c>
      <c r="E20" s="5">
        <v>1.6177E-2</v>
      </c>
      <c r="F20" s="6">
        <v>2.7658999999999998</v>
      </c>
      <c r="G20" s="6"/>
      <c r="H20" s="6">
        <f t="shared" si="4"/>
        <v>0.22389855811794623</v>
      </c>
      <c r="I20" s="6">
        <f t="shared" si="5"/>
        <v>7.8519941253522543</v>
      </c>
      <c r="J20" s="7">
        <v>8.0584000000000007</v>
      </c>
      <c r="K20">
        <v>1.6404999999999999E-2</v>
      </c>
      <c r="L20">
        <v>3.2565</v>
      </c>
      <c r="M20" s="6"/>
      <c r="N20" s="6">
        <f t="shared" si="0"/>
        <v>0.26019731719871797</v>
      </c>
      <c r="O20" s="6">
        <f t="shared" si="6"/>
        <v>9.1152346393023915</v>
      </c>
      <c r="P20">
        <v>9.3560999999999996</v>
      </c>
      <c r="Q20" s="5">
        <v>1.6261000000000001E-2</v>
      </c>
      <c r="R20" s="6">
        <v>2.8281000000000001</v>
      </c>
      <c r="S20" s="6"/>
      <c r="T20" s="6">
        <f t="shared" si="10"/>
        <v>0.22088058180001674</v>
      </c>
      <c r="U20" s="6">
        <f t="shared" si="7"/>
        <v>7.986769122718016</v>
      </c>
      <c r="V20" s="7">
        <v>8.1974</v>
      </c>
      <c r="W20">
        <v>1.6570000000000001E-2</v>
      </c>
      <c r="X20">
        <v>3.0047000000000001</v>
      </c>
      <c r="Y20" s="6"/>
      <c r="Z20" s="6">
        <f t="shared" si="2"/>
        <v>0.25146531353494878</v>
      </c>
      <c r="AA20" s="6">
        <f t="shared" si="8"/>
        <v>8.3260025181223583</v>
      </c>
      <c r="AB20">
        <v>8.5465999999999998</v>
      </c>
      <c r="AC20" s="5">
        <v>1.6278000000000001E-2</v>
      </c>
      <c r="AD20">
        <v>2.7622</v>
      </c>
      <c r="AE20" s="6"/>
      <c r="AF20" s="6">
        <f t="shared" si="3"/>
        <v>0.22274110309426143</v>
      </c>
      <c r="AG20" s="6">
        <f t="shared" si="9"/>
        <v>7.7924510141907586</v>
      </c>
      <c r="AH20" s="7">
        <v>7.9978999999999996</v>
      </c>
    </row>
    <row r="21" spans="1:34" ht="15" thickBot="1" x14ac:dyDescent="0.35">
      <c r="A21" s="26" t="s">
        <v>33</v>
      </c>
      <c r="B21" s="27">
        <f>(B20+A17)*100</f>
        <v>14.989575883580795</v>
      </c>
      <c r="C21" s="27">
        <f>(C20+A17)*100</f>
        <v>15.346195315013997</v>
      </c>
      <c r="E21" s="5">
        <v>1.7122999999999999E-2</v>
      </c>
      <c r="F21" s="6">
        <v>2.9018999999999999</v>
      </c>
      <c r="G21" s="6"/>
      <c r="H21" s="6">
        <f t="shared" si="4"/>
        <v>0.22091938715059617</v>
      </c>
      <c r="I21" s="6">
        <f t="shared" si="5"/>
        <v>7.779344068902402</v>
      </c>
      <c r="J21" s="7">
        <v>7.9874999999999998</v>
      </c>
      <c r="K21">
        <v>1.7354000000000001E-2</v>
      </c>
      <c r="L21">
        <v>3.3252999999999999</v>
      </c>
      <c r="M21" s="6"/>
      <c r="N21" s="6">
        <f t="shared" si="0"/>
        <v>0.25278181284766932</v>
      </c>
      <c r="O21" s="6">
        <f t="shared" si="6"/>
        <v>8.7947307080012749</v>
      </c>
      <c r="P21">
        <v>9.0312000000000001</v>
      </c>
      <c r="Q21" s="5">
        <v>1.7198000000000001E-2</v>
      </c>
      <c r="R21" s="6">
        <v>2.9988000000000001</v>
      </c>
      <c r="S21" s="6"/>
      <c r="T21" s="6">
        <f t="shared" si="10"/>
        <v>0.22252969592867272</v>
      </c>
      <c r="U21" s="6">
        <f t="shared" si="7"/>
        <v>8.0037591948802902</v>
      </c>
      <c r="V21" s="7">
        <v>8.2186000000000003</v>
      </c>
      <c r="W21">
        <v>1.7507999999999999E-2</v>
      </c>
      <c r="X21">
        <v>3.1617000000000002</v>
      </c>
      <c r="Y21" s="6"/>
      <c r="Z21" s="6">
        <f t="shared" si="2"/>
        <v>0.249892339431626</v>
      </c>
      <c r="AA21" s="6">
        <f t="shared" si="8"/>
        <v>8.2878657232293218</v>
      </c>
      <c r="AB21">
        <v>8.5111000000000008</v>
      </c>
      <c r="AC21" s="5">
        <v>1.7224E-2</v>
      </c>
      <c r="AD21">
        <v>2.9026999999999998</v>
      </c>
      <c r="AE21" s="6"/>
      <c r="AF21" s="6">
        <f t="shared" si="3"/>
        <v>0.22151348962409104</v>
      </c>
      <c r="AG21" s="6">
        <f t="shared" si="9"/>
        <v>7.7354764311597783</v>
      </c>
      <c r="AH21" s="7">
        <v>7.9432</v>
      </c>
    </row>
    <row r="22" spans="1:34" x14ac:dyDescent="0.3">
      <c r="E22" s="5">
        <v>1.8068000000000001E-2</v>
      </c>
      <c r="F22" s="6">
        <v>3.0165999999999999</v>
      </c>
      <c r="G22" s="6"/>
      <c r="H22" s="6">
        <f t="shared" si="4"/>
        <v>0.21574292177287915</v>
      </c>
      <c r="I22" s="6">
        <f t="shared" si="5"/>
        <v>7.6603261667894635</v>
      </c>
      <c r="J22" s="7">
        <v>7.8688000000000002</v>
      </c>
      <c r="K22">
        <v>1.8303E-2</v>
      </c>
      <c r="L22">
        <v>3.4329999999999998</v>
      </c>
      <c r="M22" s="6"/>
      <c r="N22" s="6">
        <f t="shared" si="0"/>
        <v>0.24748262565545648</v>
      </c>
      <c r="O22" s="6">
        <f t="shared" si="6"/>
        <v>8.6048088309585875</v>
      </c>
      <c r="P22">
        <v>8.8404000000000007</v>
      </c>
      <c r="Q22" s="5">
        <v>1.8137E-2</v>
      </c>
      <c r="R22" s="6">
        <v>3.1909000000000001</v>
      </c>
      <c r="S22" s="6"/>
      <c r="T22" s="6">
        <f t="shared" si="10"/>
        <v>0.22611370583866527</v>
      </c>
      <c r="U22" s="6">
        <f t="shared" si="7"/>
        <v>8.0718429156066467</v>
      </c>
      <c r="V22" s="7">
        <v>8.2922999999999991</v>
      </c>
      <c r="W22">
        <v>1.8447999999999999E-2</v>
      </c>
      <c r="X22">
        <v>3.2924000000000002</v>
      </c>
      <c r="Y22" s="6"/>
      <c r="Z22" s="6">
        <f t="shared" si="2"/>
        <v>0.24537768926036332</v>
      </c>
      <c r="AA22" s="6">
        <f t="shared" si="8"/>
        <v>8.1869513610863454</v>
      </c>
      <c r="AB22">
        <v>8.4116</v>
      </c>
      <c r="AC22" s="5">
        <v>1.8166000000000002E-2</v>
      </c>
      <c r="AD22">
        <v>3.0775000000000001</v>
      </c>
      <c r="AE22" s="6"/>
      <c r="AF22" s="6">
        <f t="shared" si="3"/>
        <v>0.22248582198608255</v>
      </c>
      <c r="AG22" s="6">
        <f t="shared" si="9"/>
        <v>7.7724431220518744</v>
      </c>
      <c r="AH22" s="7">
        <v>7.9844999999999997</v>
      </c>
    </row>
    <row r="23" spans="1:34" x14ac:dyDescent="0.3">
      <c r="E23" s="5">
        <v>1.9012999999999999E-2</v>
      </c>
      <c r="F23" s="6">
        <v>3.0752000000000002</v>
      </c>
      <c r="G23" s="6"/>
      <c r="H23" s="6">
        <f t="shared" si="4"/>
        <v>0.20987821987981592</v>
      </c>
      <c r="I23" s="6">
        <f t="shared" si="5"/>
        <v>7.4175699419266978</v>
      </c>
      <c r="J23" s="7">
        <v>7.6231</v>
      </c>
      <c r="K23">
        <v>1.9245000000000002E-2</v>
      </c>
      <c r="L23">
        <v>3.5911</v>
      </c>
      <c r="M23" s="6"/>
      <c r="N23" s="6">
        <f t="shared" si="0"/>
        <v>0.24250416525915594</v>
      </c>
      <c r="O23" s="6">
        <f t="shared" si="6"/>
        <v>8.5565612078318196</v>
      </c>
      <c r="P23">
        <v>8.7948000000000004</v>
      </c>
      <c r="Q23" s="5">
        <v>1.9087E-2</v>
      </c>
      <c r="R23" s="6">
        <v>3.3603000000000001</v>
      </c>
      <c r="S23" s="6"/>
      <c r="T23" s="6">
        <f t="shared" si="10"/>
        <v>0.2258265408211097</v>
      </c>
      <c r="U23" s="6">
        <f t="shared" si="7"/>
        <v>8.0735325332119814</v>
      </c>
      <c r="V23" s="7">
        <v>8.2978000000000005</v>
      </c>
      <c r="W23">
        <v>1.9386E-2</v>
      </c>
      <c r="X23">
        <v>3.3927999999999998</v>
      </c>
      <c r="Y23" s="6"/>
      <c r="Z23" s="6">
        <f t="shared" si="2"/>
        <v>0.24205972620736702</v>
      </c>
      <c r="AA23" s="6">
        <f t="shared" si="8"/>
        <v>8.0247183178509829</v>
      </c>
      <c r="AB23">
        <v>8.2487999999999992</v>
      </c>
      <c r="AC23" s="5">
        <v>1.9106000000000001E-2</v>
      </c>
      <c r="AD23">
        <v>3.2650000000000001</v>
      </c>
      <c r="AE23" s="6"/>
      <c r="AF23" s="6">
        <f t="shared" si="3"/>
        <v>0.22186908080350298</v>
      </c>
      <c r="AG23" s="6">
        <f t="shared" si="9"/>
        <v>7.836688774402349</v>
      </c>
      <c r="AH23" s="7">
        <v>8.0541999999999998</v>
      </c>
    </row>
    <row r="24" spans="1:34" x14ac:dyDescent="0.3">
      <c r="E24" s="5">
        <v>1.9956000000000002E-2</v>
      </c>
      <c r="F24" s="6">
        <v>3.17</v>
      </c>
      <c r="G24" s="6"/>
      <c r="H24" s="6">
        <f t="shared" si="4"/>
        <v>0.20772279193507248</v>
      </c>
      <c r="I24" s="6">
        <f t="shared" si="5"/>
        <v>7.2815616646803774</v>
      </c>
      <c r="J24" s="7">
        <v>7.4867999999999997</v>
      </c>
      <c r="K24">
        <v>2.0185999999999999E-2</v>
      </c>
      <c r="L24">
        <v>3.6455000000000002</v>
      </c>
      <c r="M24" s="6"/>
      <c r="N24" s="6">
        <f t="shared" si="0"/>
        <v>0.23633359418089753</v>
      </c>
      <c r="O24" s="6">
        <f t="shared" si="6"/>
        <v>8.2774542886884515</v>
      </c>
      <c r="P24">
        <v>8.5117999999999991</v>
      </c>
      <c r="Q24" s="5">
        <v>2.0035000000000001E-2</v>
      </c>
      <c r="R24" s="6">
        <v>3.5339999999999998</v>
      </c>
      <c r="S24" s="6"/>
      <c r="T24" s="6">
        <f t="shared" ref="T24:T26" si="11">(Q25-Q24)/($Q$42-$Q$6)*((U24+U25)/2)</f>
        <v>0.22636538029383468</v>
      </c>
      <c r="U24" s="6">
        <f t="shared" si="7"/>
        <v>8.0853569598711559</v>
      </c>
      <c r="V24" s="7">
        <v>8.3134999999999994</v>
      </c>
      <c r="W24">
        <v>2.0337000000000001E-2</v>
      </c>
      <c r="X24">
        <v>3.4386000000000001</v>
      </c>
      <c r="Y24" s="6"/>
      <c r="Z24" s="6">
        <f t="shared" si="2"/>
        <v>0.23573660747282188</v>
      </c>
      <c r="AA24" s="6">
        <f t="shared" si="8"/>
        <v>7.7491253756536853</v>
      </c>
      <c r="AB24">
        <v>7.9691999999999998</v>
      </c>
      <c r="AC24" s="5">
        <v>2.0056000000000001E-2</v>
      </c>
      <c r="AD24">
        <v>3.3102</v>
      </c>
      <c r="AE24" s="6"/>
      <c r="AF24" s="6">
        <f t="shared" si="3"/>
        <v>0.21639172915465624</v>
      </c>
      <c r="AG24" s="6">
        <f t="shared" si="9"/>
        <v>7.5653226871363319</v>
      </c>
      <c r="AH24" s="7">
        <v>7.7789000000000001</v>
      </c>
    </row>
    <row r="25" spans="1:34" x14ac:dyDescent="0.3">
      <c r="E25" s="5">
        <v>2.0905E-2</v>
      </c>
      <c r="F25" s="6">
        <v>3.2734999999999999</v>
      </c>
      <c r="G25" s="6"/>
      <c r="H25" s="6">
        <f t="shared" si="4"/>
        <v>0.20507245760940135</v>
      </c>
      <c r="I25" s="6">
        <f t="shared" si="5"/>
        <v>7.1746313381401974</v>
      </c>
      <c r="J25" s="7">
        <v>7.3803999999999998</v>
      </c>
      <c r="K25">
        <v>2.112E-2</v>
      </c>
      <c r="L25">
        <v>3.8037999999999998</v>
      </c>
      <c r="M25" s="6"/>
      <c r="N25" s="6">
        <f t="shared" si="0"/>
        <v>0.23824336586131992</v>
      </c>
      <c r="O25" s="6">
        <f t="shared" si="6"/>
        <v>8.2511707352577357</v>
      </c>
      <c r="P25">
        <v>8.4886999999999997</v>
      </c>
      <c r="Q25" s="5">
        <v>2.0981E-2</v>
      </c>
      <c r="R25" s="6">
        <v>3.7305000000000001</v>
      </c>
      <c r="S25" s="6"/>
      <c r="T25" s="6">
        <f t="shared" si="11"/>
        <v>0.22624942796132946</v>
      </c>
      <c r="U25" s="6">
        <f t="shared" si="7"/>
        <v>8.1463329563020839</v>
      </c>
      <c r="V25" s="7">
        <v>8.3801000000000005</v>
      </c>
      <c r="W25">
        <v>2.1281000000000001E-2</v>
      </c>
      <c r="X25">
        <v>3.5893999999999999</v>
      </c>
      <c r="Y25" s="6"/>
      <c r="Z25" s="6">
        <f t="shared" si="2"/>
        <v>0.23471208141948172</v>
      </c>
      <c r="AA25" s="6">
        <f t="shared" si="8"/>
        <v>7.7265833513650755</v>
      </c>
      <c r="AB25">
        <v>7.9497</v>
      </c>
      <c r="AC25" s="5">
        <v>2.1000999999999999E-2</v>
      </c>
      <c r="AD25">
        <v>3.4542999999999999</v>
      </c>
      <c r="AE25" s="6"/>
      <c r="AF25" s="6">
        <f t="shared" si="3"/>
        <v>0.21559008004823799</v>
      </c>
      <c r="AG25" s="6">
        <f t="shared" si="9"/>
        <v>7.5359347848033114</v>
      </c>
      <c r="AH25" s="7">
        <v>7.7523999999999997</v>
      </c>
    </row>
    <row r="26" spans="1:34" x14ac:dyDescent="0.3">
      <c r="E26" s="5">
        <v>2.1861999999999999E-2</v>
      </c>
      <c r="F26" s="6">
        <v>3.331</v>
      </c>
      <c r="G26" s="6"/>
      <c r="H26" s="6">
        <f t="shared" si="4"/>
        <v>0.19976205805806399</v>
      </c>
      <c r="I26" s="6">
        <f t="shared" si="5"/>
        <v>6.9778111063094919</v>
      </c>
      <c r="J26" s="7">
        <v>7.1811999999999996</v>
      </c>
      <c r="K26">
        <v>2.2065000000000001E-2</v>
      </c>
      <c r="L26">
        <v>3.9594</v>
      </c>
      <c r="M26" s="6"/>
      <c r="N26" s="6">
        <f t="shared" si="0"/>
        <v>0.23909919669419644</v>
      </c>
      <c r="O26" s="6">
        <f t="shared" si="6"/>
        <v>8.2170678849750107</v>
      </c>
      <c r="P26">
        <v>8.4572000000000003</v>
      </c>
      <c r="Q26" s="5">
        <v>2.1933999999999999E-2</v>
      </c>
      <c r="R26" s="6">
        <v>3.8115000000000001</v>
      </c>
      <c r="S26" s="6"/>
      <c r="T26" s="6">
        <f t="shared" si="11"/>
        <v>0.21920298212083539</v>
      </c>
      <c r="U26" s="6">
        <f t="shared" si="7"/>
        <v>7.9578781628560034</v>
      </c>
      <c r="V26" s="7">
        <v>8.19</v>
      </c>
      <c r="W26">
        <v>2.2225999999999999E-2</v>
      </c>
      <c r="X26">
        <v>3.7208999999999999</v>
      </c>
      <c r="Y26" s="6"/>
      <c r="Z26" s="6">
        <f t="shared" si="2"/>
        <v>0.23396863716318567</v>
      </c>
      <c r="AA26" s="6">
        <f t="shared" si="8"/>
        <v>7.6655617382943433</v>
      </c>
      <c r="AB26">
        <v>7.8905000000000003</v>
      </c>
      <c r="AC26" s="5">
        <v>2.1956E-2</v>
      </c>
      <c r="AD26">
        <v>3.5247999999999999</v>
      </c>
      <c r="AE26" s="6"/>
      <c r="AF26" s="6">
        <f t="shared" si="3"/>
        <v>0.21068491642776316</v>
      </c>
      <c r="AG26" s="6">
        <f t="shared" si="9"/>
        <v>7.3518357231058014</v>
      </c>
      <c r="AH26" s="7">
        <v>7.5663999999999998</v>
      </c>
    </row>
    <row r="27" spans="1:34" x14ac:dyDescent="0.3">
      <c r="E27" s="5">
        <v>2.2814999999999998E-2</v>
      </c>
      <c r="F27" s="6">
        <v>3.4220999999999999</v>
      </c>
      <c r="G27" s="6"/>
      <c r="H27" s="6">
        <f t="shared" si="4"/>
        <v>0.19592021145017313</v>
      </c>
      <c r="I27" s="6">
        <f t="shared" si="5"/>
        <v>6.8660139379822347</v>
      </c>
      <c r="J27" s="7">
        <v>7.0696000000000003</v>
      </c>
      <c r="K27">
        <v>2.3019000000000001E-2</v>
      </c>
      <c r="L27">
        <v>4.101</v>
      </c>
      <c r="M27" s="6"/>
      <c r="N27" s="6">
        <f t="shared" si="0"/>
        <v>0.23649114209511282</v>
      </c>
      <c r="O27" s="6">
        <f t="shared" si="6"/>
        <v>8.1544100045626813</v>
      </c>
      <c r="P27">
        <v>8.3969000000000005</v>
      </c>
      <c r="Q27" s="5">
        <v>2.2889E-2</v>
      </c>
      <c r="R27" s="6">
        <v>3.8064</v>
      </c>
      <c r="S27" s="6"/>
      <c r="T27" s="6">
        <f t="shared" ref="T27:T34" si="12">(Q28-Q27)/($Q$42-$Q$6)*((U27+U28)/2)</f>
        <v>0.21082884032818097</v>
      </c>
      <c r="U27" s="6">
        <f t="shared" si="7"/>
        <v>7.6120981805909977</v>
      </c>
      <c r="V27" s="7">
        <v>7.8377999999999997</v>
      </c>
      <c r="W27">
        <v>2.3177E-2</v>
      </c>
      <c r="X27">
        <v>3.8391000000000002</v>
      </c>
      <c r="Y27" s="6"/>
      <c r="Z27" s="6">
        <f t="shared" si="2"/>
        <v>0.23240193514660093</v>
      </c>
      <c r="AA27" s="6">
        <f t="shared" si="8"/>
        <v>7.5810254144679421</v>
      </c>
      <c r="AB27">
        <v>7.8068999999999997</v>
      </c>
      <c r="AC27" s="5">
        <v>2.2908000000000001E-2</v>
      </c>
      <c r="AD27">
        <v>3.6248999999999998</v>
      </c>
      <c r="AE27" s="6"/>
      <c r="AF27" s="6">
        <f t="shared" si="3"/>
        <v>0.20695511872060646</v>
      </c>
      <c r="AG27" s="6">
        <f t="shared" si="9"/>
        <v>7.2430520316680171</v>
      </c>
      <c r="AH27" s="7">
        <v>7.4577999999999998</v>
      </c>
    </row>
    <row r="28" spans="1:34" x14ac:dyDescent="0.3">
      <c r="E28" s="5">
        <v>2.3764E-2</v>
      </c>
      <c r="F28" s="6">
        <v>3.5156000000000001</v>
      </c>
      <c r="G28" s="6"/>
      <c r="H28" s="6">
        <f t="shared" si="4"/>
        <v>0.19378767250106263</v>
      </c>
      <c r="I28" s="6">
        <f t="shared" si="5"/>
        <v>6.7687940842514731</v>
      </c>
      <c r="J28" s="7">
        <v>6.9725000000000001</v>
      </c>
      <c r="K28">
        <v>2.3973999999999999E-2</v>
      </c>
      <c r="L28">
        <v>4.2035</v>
      </c>
      <c r="M28" s="6"/>
      <c r="N28" s="6">
        <f t="shared" si="0"/>
        <v>0.23313396310653589</v>
      </c>
      <c r="O28" s="6">
        <f t="shared" si="6"/>
        <v>8.0215345878023232</v>
      </c>
      <c r="P28">
        <v>8.2636000000000003</v>
      </c>
      <c r="Q28" s="5">
        <v>2.3834000000000001E-2</v>
      </c>
      <c r="R28" s="6">
        <v>3.9182000000000001</v>
      </c>
      <c r="S28" s="6"/>
      <c r="T28" s="6">
        <f t="shared" si="12"/>
        <v>0.20939764253183105</v>
      </c>
      <c r="U28" s="6">
        <f t="shared" si="7"/>
        <v>7.5215306271187146</v>
      </c>
      <c r="V28" s="7">
        <v>7.7483000000000004</v>
      </c>
      <c r="W28">
        <v>2.4131E-2</v>
      </c>
      <c r="X28">
        <v>3.9645999999999999</v>
      </c>
      <c r="Y28" s="6"/>
      <c r="Z28" s="6">
        <f t="shared" si="2"/>
        <v>0.22986121678074506</v>
      </c>
      <c r="AA28" s="6">
        <f t="shared" si="8"/>
        <v>7.5158432699190092</v>
      </c>
      <c r="AB28">
        <v>7.7434000000000003</v>
      </c>
      <c r="AC28" s="5">
        <v>2.3851000000000001E-2</v>
      </c>
      <c r="AD28">
        <v>3.7692000000000001</v>
      </c>
      <c r="AE28" s="6"/>
      <c r="AF28" s="6">
        <f t="shared" si="3"/>
        <v>0.2055758334056067</v>
      </c>
      <c r="AG28" s="6">
        <f t="shared" si="9"/>
        <v>7.2302872593543084</v>
      </c>
      <c r="AH28" s="7">
        <v>7.4482999999999997</v>
      </c>
    </row>
    <row r="29" spans="1:34" x14ac:dyDescent="0.3">
      <c r="E29" s="5">
        <v>2.4714E-2</v>
      </c>
      <c r="F29" s="6">
        <v>3.6225000000000001</v>
      </c>
      <c r="G29" s="6"/>
      <c r="H29" s="6">
        <f t="shared" si="4"/>
        <v>0.19400073005686766</v>
      </c>
      <c r="I29" s="6">
        <f t="shared" si="5"/>
        <v>6.7034065028318821</v>
      </c>
      <c r="J29" s="7">
        <v>6.9084000000000003</v>
      </c>
      <c r="K29">
        <v>2.4926E-2</v>
      </c>
      <c r="L29">
        <v>4.3471000000000002</v>
      </c>
      <c r="M29" s="6"/>
      <c r="N29" s="6">
        <f t="shared" si="0"/>
        <v>0.22984264457579401</v>
      </c>
      <c r="O29" s="6">
        <f t="shared" si="6"/>
        <v>7.9750306551099595</v>
      </c>
      <c r="P29">
        <v>8.2199000000000009</v>
      </c>
      <c r="Q29" s="5">
        <v>2.4778000000000001E-2</v>
      </c>
      <c r="R29" s="6">
        <v>4.0773000000000001</v>
      </c>
      <c r="S29" s="6"/>
      <c r="T29" s="6">
        <f t="shared" si="12"/>
        <v>0.20883074780295624</v>
      </c>
      <c r="U29" s="6">
        <f t="shared" si="7"/>
        <v>7.5252870894567225</v>
      </c>
      <c r="V29" s="7">
        <v>7.7556000000000003</v>
      </c>
      <c r="W29">
        <v>2.5083999999999999E-2</v>
      </c>
      <c r="X29">
        <v>4.0769000000000002</v>
      </c>
      <c r="Y29" s="6"/>
      <c r="Z29" s="6">
        <f t="shared" si="2"/>
        <v>0.22707585106667852</v>
      </c>
      <c r="AA29" s="6">
        <f t="shared" si="8"/>
        <v>7.431648153309057</v>
      </c>
      <c r="AB29">
        <v>7.6600999999999999</v>
      </c>
      <c r="AC29" s="5">
        <v>2.4788000000000001E-2</v>
      </c>
      <c r="AD29">
        <v>3.9236</v>
      </c>
      <c r="AE29" s="6"/>
      <c r="AF29" s="6">
        <f t="shared" si="3"/>
        <v>0.20504232607808995</v>
      </c>
      <c r="AG29" s="6">
        <f t="shared" si="9"/>
        <v>7.2386532868210498</v>
      </c>
      <c r="AH29" s="7">
        <v>7.4603000000000002</v>
      </c>
    </row>
    <row r="30" spans="1:34" x14ac:dyDescent="0.3">
      <c r="E30" s="5">
        <v>2.5656000000000002E-2</v>
      </c>
      <c r="F30" s="6">
        <v>3.8715999999999999</v>
      </c>
      <c r="G30" s="6"/>
      <c r="H30" s="6">
        <f t="shared" si="4"/>
        <v>0.20031937374585268</v>
      </c>
      <c r="I30" s="6">
        <f t="shared" si="5"/>
        <v>6.898145319002265</v>
      </c>
      <c r="J30" s="7">
        <v>7.1123000000000003</v>
      </c>
      <c r="K30">
        <v>2.5864999999999999E-2</v>
      </c>
      <c r="L30">
        <v>4.5350000000000001</v>
      </c>
      <c r="M30" s="6"/>
      <c r="N30" s="6">
        <f t="shared" si="0"/>
        <v>0.23174651822574996</v>
      </c>
      <c r="O30" s="6">
        <f t="shared" si="6"/>
        <v>8.0140377798752578</v>
      </c>
      <c r="P30">
        <v>8.2637999999999998</v>
      </c>
      <c r="Q30" s="5">
        <v>2.5728000000000001E-2</v>
      </c>
      <c r="R30" s="6">
        <v>4.1571999999999996</v>
      </c>
      <c r="S30" s="6"/>
      <c r="T30" s="6">
        <f t="shared" si="12"/>
        <v>0.20565354711850609</v>
      </c>
      <c r="U30" s="6">
        <f t="shared" si="7"/>
        <v>7.3860196622976169</v>
      </c>
      <c r="V30" s="7">
        <v>7.6155999999999997</v>
      </c>
      <c r="W30">
        <v>2.6034999999999999E-2</v>
      </c>
      <c r="X30">
        <v>4.1959</v>
      </c>
      <c r="Y30" s="6"/>
      <c r="Z30" s="6">
        <f t="shared" si="2"/>
        <v>0.22476364589409084</v>
      </c>
      <c r="AA30" s="6">
        <f t="shared" si="8"/>
        <v>7.3657699773998733</v>
      </c>
      <c r="AB30">
        <v>7.5959000000000003</v>
      </c>
      <c r="AC30" s="5">
        <v>2.572E-2</v>
      </c>
      <c r="AD30">
        <v>4.0907</v>
      </c>
      <c r="AE30" s="6"/>
      <c r="AF30" s="6">
        <f t="shared" si="3"/>
        <v>0.20771530031386923</v>
      </c>
      <c r="AG30" s="6">
        <f t="shared" si="9"/>
        <v>7.2701593066642785</v>
      </c>
      <c r="AH30" s="7">
        <v>7.4961000000000002</v>
      </c>
    </row>
    <row r="31" spans="1:34" x14ac:dyDescent="0.3">
      <c r="E31" s="5">
        <v>2.6591E-2</v>
      </c>
      <c r="F31" s="6">
        <v>4.2202000000000002</v>
      </c>
      <c r="G31" s="6"/>
      <c r="H31" s="6">
        <f t="shared" si="4"/>
        <v>0.20740250822629264</v>
      </c>
      <c r="I31" s="6">
        <f t="shared" si="5"/>
        <v>7.2515582611267364</v>
      </c>
      <c r="J31" s="7">
        <v>7.4802</v>
      </c>
      <c r="K31">
        <v>2.6814000000000001E-2</v>
      </c>
      <c r="L31">
        <v>4.6586999999999996</v>
      </c>
      <c r="M31" s="6"/>
      <c r="N31" s="6">
        <f t="shared" si="0"/>
        <v>0.23031468700135624</v>
      </c>
      <c r="O31" s="6">
        <f t="shared" si="6"/>
        <v>7.9375952172151134</v>
      </c>
      <c r="P31">
        <v>8.1887000000000008</v>
      </c>
      <c r="Q31" s="5">
        <v>2.6672999999999999E-2</v>
      </c>
      <c r="R31" s="6">
        <v>4.3060999999999998</v>
      </c>
      <c r="S31" s="6"/>
      <c r="T31" s="6">
        <f t="shared" si="12"/>
        <v>0.20657924021597865</v>
      </c>
      <c r="U31" s="6">
        <f t="shared" si="7"/>
        <v>7.3761183840705602</v>
      </c>
      <c r="V31" s="7">
        <v>7.6089000000000002</v>
      </c>
      <c r="W31">
        <v>2.6984000000000001E-2</v>
      </c>
      <c r="X31">
        <v>4.319</v>
      </c>
      <c r="Y31" s="6"/>
      <c r="Z31" s="6">
        <f t="shared" si="2"/>
        <v>0.22151761398666325</v>
      </c>
      <c r="AA31" s="6">
        <f t="shared" si="8"/>
        <v>7.3118408375090489</v>
      </c>
      <c r="AB31">
        <v>7.5437000000000003</v>
      </c>
      <c r="AC31" s="5">
        <v>2.6648000000000002E-2</v>
      </c>
      <c r="AD31">
        <v>4.3691000000000004</v>
      </c>
      <c r="AE31" s="6"/>
      <c r="AF31" s="6">
        <f t="shared" si="3"/>
        <v>0.21425527863568489</v>
      </c>
      <c r="AG31" s="6">
        <f t="shared" si="9"/>
        <v>7.4911464166322181</v>
      </c>
      <c r="AH31" s="7">
        <v>7.7275999999999998</v>
      </c>
    </row>
    <row r="32" spans="1:34" x14ac:dyDescent="0.3">
      <c r="E32" s="5">
        <v>2.7514E-2</v>
      </c>
      <c r="F32" s="6">
        <v>4.5719000000000003</v>
      </c>
      <c r="G32" s="6"/>
      <c r="H32" s="6">
        <f t="shared" si="4"/>
        <v>0.21575311909367262</v>
      </c>
      <c r="I32" s="6">
        <f t="shared" si="5"/>
        <v>7.5889338453744131</v>
      </c>
      <c r="J32" s="7">
        <v>7.8315999999999999</v>
      </c>
      <c r="K32">
        <v>2.7744000000000001E-2</v>
      </c>
      <c r="L32">
        <v>5.0057999999999998</v>
      </c>
      <c r="M32" s="6"/>
      <c r="N32" s="6">
        <f t="shared" si="0"/>
        <v>0.23548366114299965</v>
      </c>
      <c r="O32" s="6">
        <f t="shared" si="6"/>
        <v>8.2393616874786364</v>
      </c>
      <c r="P32">
        <v>8.5037000000000003</v>
      </c>
      <c r="Q32" s="5">
        <v>2.7621E-2</v>
      </c>
      <c r="R32" s="6">
        <v>4.4790000000000001</v>
      </c>
      <c r="S32" s="6"/>
      <c r="T32" s="6">
        <f t="shared" si="12"/>
        <v>0.20481744295381127</v>
      </c>
      <c r="U32" s="6">
        <f t="shared" si="7"/>
        <v>7.4055414778646673</v>
      </c>
      <c r="V32" s="7">
        <v>7.6428000000000003</v>
      </c>
      <c r="W32">
        <v>2.7914999999999999E-2</v>
      </c>
      <c r="X32">
        <v>4.5444000000000004</v>
      </c>
      <c r="Y32" s="6"/>
      <c r="Z32" s="6">
        <f t="shared" si="2"/>
        <v>0.22251263532423526</v>
      </c>
      <c r="AA32" s="6">
        <f t="shared" si="8"/>
        <v>7.4334755684861449</v>
      </c>
      <c r="AB32">
        <v>7.6726000000000001</v>
      </c>
      <c r="AC32" s="5">
        <v>2.7584999999999998E-2</v>
      </c>
      <c r="AD32">
        <v>4.5837000000000003</v>
      </c>
      <c r="AE32" s="6"/>
      <c r="AF32" s="6">
        <f t="shared" si="3"/>
        <v>0.21405377347589774</v>
      </c>
      <c r="AG32" s="6">
        <f t="shared" si="9"/>
        <v>7.5886751602916336</v>
      </c>
      <c r="AH32" s="7">
        <v>7.8315999999999999</v>
      </c>
    </row>
    <row r="33" spans="5:34" x14ac:dyDescent="0.3">
      <c r="E33" s="5">
        <v>2.843E-2</v>
      </c>
      <c r="F33" s="6">
        <v>4.9617000000000004</v>
      </c>
      <c r="G33" s="6"/>
      <c r="H33" s="6">
        <f t="shared" si="4"/>
        <v>0.22698502965623896</v>
      </c>
      <c r="I33" s="6">
        <f t="shared" si="5"/>
        <v>7.9670544719510783</v>
      </c>
      <c r="J33" s="7">
        <v>8.2256</v>
      </c>
      <c r="K33">
        <v>2.8666000000000001E-2</v>
      </c>
      <c r="L33">
        <v>5.3030999999999997</v>
      </c>
      <c r="M33" s="6"/>
      <c r="N33" s="6">
        <f t="shared" si="0"/>
        <v>0.23966772761262789</v>
      </c>
      <c r="O33" s="6">
        <f t="shared" si="6"/>
        <v>8.444170434485363</v>
      </c>
      <c r="P33">
        <v>8.7190999999999992</v>
      </c>
      <c r="Q33" s="5">
        <v>2.8552000000000001E-2</v>
      </c>
      <c r="R33" s="6">
        <v>4.7022000000000004</v>
      </c>
      <c r="S33" s="6"/>
      <c r="T33" s="6">
        <f t="shared" si="12"/>
        <v>0.20480151439545094</v>
      </c>
      <c r="U33" s="6">
        <f t="shared" si="7"/>
        <v>7.5176642131682367</v>
      </c>
      <c r="V33" s="7">
        <v>7.7618999999999998</v>
      </c>
      <c r="W33">
        <v>2.8825E-2</v>
      </c>
      <c r="X33">
        <v>4.8754999999999997</v>
      </c>
      <c r="Y33" s="6"/>
      <c r="Z33" s="6">
        <f t="shared" si="2"/>
        <v>0.23203272833285141</v>
      </c>
      <c r="AA33" s="6">
        <f t="shared" si="8"/>
        <v>7.7198794164737334</v>
      </c>
      <c r="AB33">
        <v>7.9718999999999998</v>
      </c>
      <c r="AC33" s="5">
        <v>2.8502E-2</v>
      </c>
      <c r="AD33">
        <v>4.8735999999999997</v>
      </c>
      <c r="AE33" s="6"/>
      <c r="AF33" s="6">
        <f t="shared" si="3"/>
        <v>0.2215966047576482</v>
      </c>
      <c r="AG33" s="6">
        <f t="shared" si="9"/>
        <v>7.8055493486482561</v>
      </c>
      <c r="AH33" s="7">
        <v>8.0591000000000008</v>
      </c>
    </row>
    <row r="34" spans="5:34" x14ac:dyDescent="0.3">
      <c r="E34" s="5">
        <v>2.9347000000000002E-2</v>
      </c>
      <c r="F34" s="6">
        <v>5.3902000000000001</v>
      </c>
      <c r="G34" s="6"/>
      <c r="H34" s="6">
        <f t="shared" si="4"/>
        <v>0.23540894701138959</v>
      </c>
      <c r="I34" s="6">
        <f t="shared" si="5"/>
        <v>8.3809172757353867</v>
      </c>
      <c r="J34" s="7">
        <v>8.6568000000000005</v>
      </c>
      <c r="K34">
        <v>2.9589000000000001E-2</v>
      </c>
      <c r="L34">
        <v>5.5237999999999996</v>
      </c>
      <c r="M34" s="6"/>
      <c r="N34" s="6">
        <f t="shared" si="0"/>
        <v>0.24190749826265248</v>
      </c>
      <c r="O34" s="6">
        <f t="shared" si="6"/>
        <v>8.5173976798879334</v>
      </c>
      <c r="P34">
        <v>8.7987000000000002</v>
      </c>
      <c r="Q34" s="5">
        <v>2.9456E-2</v>
      </c>
      <c r="R34" s="6">
        <v>5.0678000000000001</v>
      </c>
      <c r="S34" s="6"/>
      <c r="T34" s="6">
        <f t="shared" si="12"/>
        <v>0.21593277449186787</v>
      </c>
      <c r="U34" s="6">
        <f t="shared" si="7"/>
        <v>7.8500614581761043</v>
      </c>
      <c r="V34" s="7">
        <v>8.1089000000000002</v>
      </c>
      <c r="W34">
        <v>2.9742999999999999E-2</v>
      </c>
      <c r="X34">
        <v>5.1791999999999998</v>
      </c>
      <c r="Y34" s="6"/>
      <c r="Z34" s="6">
        <f t="shared" si="2"/>
        <v>0.23799103644772437</v>
      </c>
      <c r="AA34" s="6">
        <f t="shared" si="8"/>
        <v>7.9440990587370353</v>
      </c>
      <c r="AB34">
        <v>8.2070000000000007</v>
      </c>
      <c r="AC34" s="5">
        <v>2.9422E-2</v>
      </c>
      <c r="AD34">
        <v>5.2096</v>
      </c>
      <c r="AE34" s="6"/>
      <c r="AF34" s="6">
        <f t="shared" si="3"/>
        <v>0.22836094446738203</v>
      </c>
      <c r="AG34" s="6">
        <f t="shared" si="9"/>
        <v>8.0791697048292193</v>
      </c>
      <c r="AH34" s="7">
        <v>8.3452999999999999</v>
      </c>
    </row>
    <row r="35" spans="5:34" x14ac:dyDescent="0.3">
      <c r="E35" s="5">
        <v>3.0249000000000002E-2</v>
      </c>
      <c r="F35" s="6">
        <v>5.8731999999999998</v>
      </c>
      <c r="G35" s="6"/>
      <c r="H35" s="6">
        <f t="shared" si="4"/>
        <v>0.25144268144191134</v>
      </c>
      <c r="I35" s="6">
        <f t="shared" si="5"/>
        <v>8.8557153850174064</v>
      </c>
      <c r="J35" s="7">
        <v>9.1509999999999998</v>
      </c>
      <c r="K35">
        <v>3.0505000000000001E-2</v>
      </c>
      <c r="L35">
        <v>5.8418999999999999</v>
      </c>
      <c r="M35" s="6"/>
      <c r="N35" s="6">
        <f t="shared" si="0"/>
        <v>0.24941366955920791</v>
      </c>
      <c r="O35" s="6">
        <f t="shared" si="6"/>
        <v>8.7335119489475783</v>
      </c>
      <c r="P35">
        <v>9.0259</v>
      </c>
      <c r="Q35" s="5">
        <v>3.0370999999999999E-2</v>
      </c>
      <c r="R35" s="6">
        <v>5.4326999999999996</v>
      </c>
      <c r="S35" s="6"/>
      <c r="T35" s="6">
        <f>(Q36-Q35)/($Q$42-$Q$6)*((U35+U36)/2)</f>
        <v>0.22519555093892149</v>
      </c>
      <c r="U35" s="6">
        <f t="shared" si="7"/>
        <v>8.1581324781862818</v>
      </c>
      <c r="V35" s="7">
        <v>8.4306000000000001</v>
      </c>
      <c r="W35">
        <v>3.0658000000000001E-2</v>
      </c>
      <c r="X35">
        <v>5.4960000000000004</v>
      </c>
      <c r="Y35" s="6"/>
      <c r="Z35" s="6">
        <f t="shared" si="2"/>
        <v>0.24331607537733091</v>
      </c>
      <c r="AA35" s="6">
        <f t="shared" si="8"/>
        <v>8.1747867453485714</v>
      </c>
      <c r="AB35">
        <v>8.4490999999999996</v>
      </c>
      <c r="AC35" s="5">
        <v>3.0343999999999999E-2</v>
      </c>
      <c r="AD35">
        <v>5.4922000000000004</v>
      </c>
      <c r="AE35" s="6"/>
      <c r="AF35" s="6">
        <f t="shared" si="3"/>
        <v>0.23040204192359176</v>
      </c>
      <c r="AG35" s="6">
        <f t="shared" si="9"/>
        <v>8.2549288961607079</v>
      </c>
      <c r="AH35" s="7">
        <v>8.5307999999999993</v>
      </c>
    </row>
    <row r="36" spans="5:34" x14ac:dyDescent="0.3">
      <c r="E36" s="5">
        <v>3.1174E-2</v>
      </c>
      <c r="F36" s="6">
        <v>6.2206000000000001</v>
      </c>
      <c r="G36" s="6"/>
      <c r="H36" s="6">
        <f t="shared" si="4"/>
        <v>0.25408242541588927</v>
      </c>
      <c r="I36" s="6">
        <f>10*8*F36*$C$15*($A$10*1000)/(3.1415*$B$15^2*(((E36*0.986923)+1)^2-1))</f>
        <v>9.0971289719795543</v>
      </c>
      <c r="J36" s="7">
        <v>9.4048999999999996</v>
      </c>
      <c r="K36">
        <v>3.1420999999999998E-2</v>
      </c>
      <c r="L36">
        <v>6.24</v>
      </c>
      <c r="M36" s="6"/>
      <c r="N36" s="6">
        <f>(K37-K36)/($K$41-$K$6)*((O36+O37)/2)</f>
        <v>0.26306426834990676</v>
      </c>
      <c r="O36" s="6">
        <f t="shared" si="6"/>
        <v>9.0526778329440436</v>
      </c>
      <c r="P36">
        <v>9.3597999999999999</v>
      </c>
      <c r="Q36" s="5">
        <v>3.1288000000000003E-2</v>
      </c>
      <c r="R36" s="6">
        <v>5.8341000000000003</v>
      </c>
      <c r="S36" s="6"/>
      <c r="T36" s="6">
        <f t="shared" ref="T36:T40" si="13">(Q37-Q36)/($Q$42-$Q$6)*((U36+U37)/2)</f>
        <v>0.23401463487954718</v>
      </c>
      <c r="U36" s="6">
        <f t="shared" si="7"/>
        <v>8.5003461741259869</v>
      </c>
      <c r="V36" s="7">
        <v>8.7885000000000009</v>
      </c>
      <c r="W36">
        <v>3.1566999999999998E-2</v>
      </c>
      <c r="X36">
        <v>5.8268000000000004</v>
      </c>
      <c r="Y36" s="6"/>
      <c r="Z36" s="6">
        <f t="shared" si="2"/>
        <v>0.25326218784881149</v>
      </c>
      <c r="AA36" s="6">
        <f t="shared" si="8"/>
        <v>8.4135342923676077</v>
      </c>
      <c r="AB36">
        <v>8.6997999999999998</v>
      </c>
      <c r="AC36" s="5">
        <v>3.1253000000000003E-2</v>
      </c>
      <c r="AD36">
        <v>5.8003999999999998</v>
      </c>
      <c r="AE36" s="6"/>
      <c r="AF36" s="6">
        <f t="shared" si="3"/>
        <v>0.23784404433957565</v>
      </c>
      <c r="AG36" s="6">
        <f t="shared" si="9"/>
        <v>8.4608533058126021</v>
      </c>
      <c r="AH36" s="7">
        <v>8.7472999999999992</v>
      </c>
    </row>
    <row r="37" spans="5:34" x14ac:dyDescent="0.3">
      <c r="E37" s="5">
        <v>3.2080999999999998E-2</v>
      </c>
      <c r="F37" s="6">
        <v>6.6205999999999996</v>
      </c>
      <c r="G37" s="6"/>
      <c r="H37" s="6">
        <f t="shared" si="4"/>
        <v>0.25708069516572629</v>
      </c>
      <c r="I37" s="6">
        <f t="shared" si="5"/>
        <v>9.404217595977661</v>
      </c>
      <c r="J37" s="7">
        <v>9.7264999999999997</v>
      </c>
      <c r="K37">
        <v>3.2367E-2</v>
      </c>
      <c r="L37">
        <v>6.4729999999999999</v>
      </c>
      <c r="M37" s="6"/>
      <c r="N37" s="6">
        <f t="shared" ref="N37:N40" si="14">(K38-K37)/($K$41-$K$6)*((O37+O38)/2)</f>
        <v>0.26157733350502427</v>
      </c>
      <c r="O37" s="6">
        <f t="shared" si="6"/>
        <v>9.1120489369279376</v>
      </c>
      <c r="P37">
        <v>9.4258000000000006</v>
      </c>
      <c r="Q37" s="5">
        <v>3.2210000000000003E-2</v>
      </c>
      <c r="R37" s="6">
        <v>6.1616</v>
      </c>
      <c r="S37" s="6"/>
      <c r="T37" s="6">
        <f t="shared" si="13"/>
        <v>0.24086283514410292</v>
      </c>
      <c r="U37" s="6">
        <f t="shared" si="7"/>
        <v>8.7166333666172537</v>
      </c>
      <c r="V37" s="7">
        <v>9.016</v>
      </c>
      <c r="W37">
        <v>3.2489999999999998E-2</v>
      </c>
      <c r="X37">
        <v>6.1264000000000003</v>
      </c>
      <c r="Y37" s="6"/>
      <c r="Z37" s="6">
        <f t="shared" si="2"/>
        <v>0.25940807259149773</v>
      </c>
      <c r="AA37" s="6">
        <f t="shared" si="8"/>
        <v>8.5909774144217064</v>
      </c>
      <c r="AB37">
        <v>8.8872999999999998</v>
      </c>
      <c r="AC37" s="5">
        <v>3.2178999999999999E-2</v>
      </c>
      <c r="AD37">
        <v>5.9870999999999999</v>
      </c>
      <c r="AE37" s="6"/>
      <c r="AF37" s="6">
        <f t="shared" si="3"/>
        <v>0.2360054953406405</v>
      </c>
      <c r="AG37" s="6">
        <f t="shared" si="9"/>
        <v>8.4780604887059035</v>
      </c>
      <c r="AH37" s="7">
        <v>8.7690999999999999</v>
      </c>
    </row>
    <row r="38" spans="5:34" x14ac:dyDescent="0.3">
      <c r="E38" s="5">
        <v>3.2972000000000001E-2</v>
      </c>
      <c r="F38" s="6">
        <v>6.9865000000000004</v>
      </c>
      <c r="G38" s="6"/>
      <c r="H38" s="6">
        <f t="shared" si="4"/>
        <v>0.27225846369290874</v>
      </c>
      <c r="I38" s="6">
        <f t="shared" si="5"/>
        <v>9.6516076159227193</v>
      </c>
      <c r="J38" s="7">
        <v>9.9868000000000006</v>
      </c>
      <c r="K38">
        <v>3.3299000000000002E-2</v>
      </c>
      <c r="L38">
        <v>6.7423000000000002</v>
      </c>
      <c r="M38" s="6"/>
      <c r="N38" s="6">
        <f t="shared" si="14"/>
        <v>0.26233223647762988</v>
      </c>
      <c r="O38" s="6">
        <f t="shared" si="6"/>
        <v>9.2213225906991561</v>
      </c>
      <c r="P38">
        <v>9.5431000000000008</v>
      </c>
      <c r="Q38" s="5">
        <v>3.3135999999999999E-2</v>
      </c>
      <c r="R38" s="6">
        <v>6.4950999999999999</v>
      </c>
      <c r="S38" s="6"/>
      <c r="T38" s="6">
        <f>(Q39-Q38)/($Q$42-$Q$6)*((U38+U39)/2)</f>
        <v>0.24696387475201695</v>
      </c>
      <c r="U38" s="6">
        <f t="shared" si="7"/>
        <v>8.9276357630059504</v>
      </c>
      <c r="V38" s="7">
        <v>9.2384000000000004</v>
      </c>
      <c r="W38">
        <v>3.3415E-2</v>
      </c>
      <c r="X38">
        <v>6.4485999999999999</v>
      </c>
      <c r="Y38" s="6"/>
      <c r="Z38" s="6">
        <f>(W39-W38)/($W$39-$W$6)*((AA38+AA39)/2)</f>
        <v>0.27151853776021762</v>
      </c>
      <c r="AA38" s="6">
        <f t="shared" si="8"/>
        <v>8.7885221257299229</v>
      </c>
      <c r="AB38">
        <v>9.0954999999999995</v>
      </c>
      <c r="AC38" s="5">
        <v>3.3089E-2</v>
      </c>
      <c r="AD38">
        <v>6.2662000000000004</v>
      </c>
      <c r="AE38" s="6"/>
      <c r="AF38" s="6">
        <f t="shared" si="3"/>
        <v>0.24507470848815754</v>
      </c>
      <c r="AG38" s="6">
        <f t="shared" si="9"/>
        <v>8.625439301319016</v>
      </c>
      <c r="AH38" s="7">
        <v>8.9254999999999995</v>
      </c>
    </row>
    <row r="39" spans="5:34" x14ac:dyDescent="0.3">
      <c r="E39" s="5">
        <v>3.3903000000000003E-2</v>
      </c>
      <c r="F39" s="6">
        <v>7.1948999999999996</v>
      </c>
      <c r="G39" s="6"/>
      <c r="H39" s="6">
        <f t="shared" si="4"/>
        <v>0.28152050486816443</v>
      </c>
      <c r="I39" s="6">
        <f t="shared" si="5"/>
        <v>9.6621913953768708</v>
      </c>
      <c r="J39" s="7">
        <v>10.002000000000001</v>
      </c>
      <c r="K39">
        <v>3.4225999999999999E-2</v>
      </c>
      <c r="L39">
        <v>6.9653</v>
      </c>
      <c r="M39" s="6"/>
      <c r="N39" s="6">
        <f t="shared" si="14"/>
        <v>0.27451280355273983</v>
      </c>
      <c r="O39" s="6">
        <f t="shared" si="6"/>
        <v>9.2641292806541262</v>
      </c>
      <c r="P39">
        <v>9.5917999999999992</v>
      </c>
      <c r="Q39" s="5">
        <v>3.4070000000000003E-2</v>
      </c>
      <c r="R39" s="6">
        <v>6.7417999999999996</v>
      </c>
      <c r="S39" s="6"/>
      <c r="T39" s="6">
        <f t="shared" si="13"/>
        <v>0.2528321530486321</v>
      </c>
      <c r="U39" s="6">
        <f t="shared" si="7"/>
        <v>9.0086048091336046</v>
      </c>
      <c r="V39" s="7">
        <v>9.3264999999999993</v>
      </c>
      <c r="W39">
        <v>3.4382999999999997E-2</v>
      </c>
      <c r="X39">
        <v>6.4917999999999996</v>
      </c>
      <c r="Y39" s="6"/>
      <c r="Z39" s="6"/>
      <c r="AA39" s="6">
        <f t="shared" si="8"/>
        <v>8.5942741780678649</v>
      </c>
      <c r="AB39">
        <v>8.8989999999999991</v>
      </c>
      <c r="AC39" s="5">
        <v>3.4035000000000003E-2</v>
      </c>
      <c r="AD39">
        <v>6.3242000000000003</v>
      </c>
      <c r="AE39" s="6"/>
      <c r="AF39" s="6">
        <f t="shared" si="3"/>
        <v>0.24113872962492128</v>
      </c>
      <c r="AG39" s="6">
        <f t="shared" si="9"/>
        <v>8.4594284632268284</v>
      </c>
      <c r="AH39" s="7">
        <v>8.7576000000000001</v>
      </c>
    </row>
    <row r="40" spans="5:34" x14ac:dyDescent="0.3">
      <c r="E40" s="5">
        <v>3.4874000000000002E-2</v>
      </c>
      <c r="F40" s="6">
        <v>7.2694000000000001</v>
      </c>
      <c r="G40" s="6"/>
      <c r="H40" s="6">
        <f t="shared" si="4"/>
        <v>0.29557493069230123</v>
      </c>
      <c r="I40" s="6">
        <f>10*8*F40*$C$15*($A$10*1000)/(3.1415*$B$15^2*(((E40*0.986923)+1)^2-1))</f>
        <v>9.485957761899142</v>
      </c>
      <c r="J40" s="7">
        <v>9.8244000000000007</v>
      </c>
      <c r="K40">
        <v>3.5230999999999998E-2</v>
      </c>
      <c r="L40">
        <v>6.6422999999999996</v>
      </c>
      <c r="M40" s="6"/>
      <c r="N40" s="6">
        <f t="shared" si="14"/>
        <v>0.18703456009588168</v>
      </c>
      <c r="O40" s="6">
        <f t="shared" si="6"/>
        <v>8.5783288796557038</v>
      </c>
      <c r="P40">
        <v>8.8859999999999992</v>
      </c>
      <c r="Q40">
        <v>3.5031E-2</v>
      </c>
      <c r="R40">
        <v>6.8037999999999998</v>
      </c>
      <c r="S40" s="6"/>
      <c r="T40" s="6">
        <f t="shared" si="13"/>
        <v>0.25104696814345323</v>
      </c>
      <c r="U40" s="6">
        <f t="shared" si="7"/>
        <v>8.8379249900752956</v>
      </c>
      <c r="V40">
        <v>9.1538000000000004</v>
      </c>
      <c r="W40" s="11"/>
      <c r="X40" s="6"/>
      <c r="Y40" s="6"/>
      <c r="Z40" s="6"/>
      <c r="AA40" s="6"/>
      <c r="AB40" s="12"/>
      <c r="AC40">
        <v>3.4978000000000002E-2</v>
      </c>
      <c r="AD40">
        <v>6.4602000000000004</v>
      </c>
      <c r="AE40" s="6"/>
      <c r="AF40" s="6">
        <f>(AC41-AC40)/($AC$41-$AC$6)*((AG40+AG41)/2)</f>
        <v>0.25311807486753507</v>
      </c>
      <c r="AG40" s="6">
        <f t="shared" si="9"/>
        <v>8.4045306001837439</v>
      </c>
      <c r="AH40" s="7">
        <v>8.7048000000000005</v>
      </c>
    </row>
    <row r="41" spans="5:34" x14ac:dyDescent="0.3">
      <c r="E41" s="5">
        <v>3.5978000000000003E-2</v>
      </c>
      <c r="F41" s="6">
        <v>6.4832999999999998</v>
      </c>
      <c r="G41" s="6"/>
      <c r="H41" s="6"/>
      <c r="I41" s="6">
        <f t="shared" si="5"/>
        <v>8.1961699125706122</v>
      </c>
      <c r="J41" s="7">
        <v>8.4931000000000001</v>
      </c>
      <c r="K41">
        <v>3.5858000000000001E-2</v>
      </c>
      <c r="L41">
        <v>8.5984999999999996</v>
      </c>
      <c r="M41" s="6"/>
      <c r="N41" s="6"/>
      <c r="O41" s="6">
        <f t="shared" si="6"/>
        <v>10.907211993822942</v>
      </c>
      <c r="P41">
        <v>11.302</v>
      </c>
      <c r="Q41">
        <v>3.6020000000000003E-2</v>
      </c>
      <c r="R41">
        <v>6.6372999999999998</v>
      </c>
      <c r="S41" s="6"/>
      <c r="T41" s="6"/>
      <c r="U41" s="6">
        <f t="shared" si="7"/>
        <v>8.3809017220133661</v>
      </c>
      <c r="V41">
        <v>8.6847999999999992</v>
      </c>
      <c r="W41" s="11"/>
      <c r="X41" s="6"/>
      <c r="Y41" s="6"/>
      <c r="Z41" s="6"/>
      <c r="AA41" s="6"/>
      <c r="AB41" s="12"/>
      <c r="AC41">
        <v>3.603E-2</v>
      </c>
      <c r="AD41">
        <v>5.9120999999999997</v>
      </c>
      <c r="AE41" s="6"/>
      <c r="AF41" s="6"/>
      <c r="AG41" s="6">
        <f t="shared" si="9"/>
        <v>7.4630854155902036</v>
      </c>
      <c r="AH41" s="7">
        <v>7.7336999999999998</v>
      </c>
    </row>
    <row r="42" spans="5:34" x14ac:dyDescent="0.3">
      <c r="E42" s="11"/>
      <c r="F42" s="6"/>
      <c r="G42" s="6"/>
      <c r="H42" s="6"/>
      <c r="I42" s="6"/>
      <c r="J42" s="12"/>
      <c r="K42" s="11"/>
      <c r="M42" s="6"/>
      <c r="N42" s="6"/>
      <c r="O42" s="6"/>
      <c r="P42" s="12"/>
      <c r="Q42">
        <v>3.6956000000000003E-2</v>
      </c>
      <c r="R42">
        <v>6.7803000000000004</v>
      </c>
      <c r="S42" s="6"/>
      <c r="T42" s="6"/>
      <c r="U42" s="6">
        <f t="shared" si="7"/>
        <v>8.3408424166358284</v>
      </c>
      <c r="V42">
        <v>8.6471</v>
      </c>
      <c r="W42" s="11"/>
      <c r="X42" s="6"/>
      <c r="Y42" s="6"/>
      <c r="Z42" s="6"/>
      <c r="AA42" s="6"/>
      <c r="AB42" s="12"/>
      <c r="AC42" s="11"/>
      <c r="AD42" s="6"/>
      <c r="AE42" s="6"/>
      <c r="AF42" s="6"/>
      <c r="AG42" s="6"/>
      <c r="AH42" s="12"/>
    </row>
    <row r="43" spans="5:34" x14ac:dyDescent="0.3">
      <c r="E43" s="11" t="s">
        <v>1</v>
      </c>
      <c r="F43">
        <v>9.2964000000000002</v>
      </c>
      <c r="G43" s="6"/>
      <c r="H43" s="6"/>
      <c r="I43" s="6"/>
      <c r="J43" s="12"/>
      <c r="K43" s="11" t="s">
        <v>1</v>
      </c>
      <c r="L43">
        <v>10.548</v>
      </c>
      <c r="M43" s="6"/>
      <c r="N43" s="6"/>
      <c r="O43" s="6"/>
      <c r="P43" s="12"/>
      <c r="Q43" s="11"/>
      <c r="R43" s="6"/>
      <c r="S43" s="6"/>
      <c r="T43" s="6"/>
      <c r="U43" s="6"/>
      <c r="V43" s="12"/>
      <c r="W43" s="11" t="s">
        <v>1</v>
      </c>
      <c r="X43">
        <v>9.1452000000000009</v>
      </c>
      <c r="Y43" s="6"/>
      <c r="Z43" s="6"/>
      <c r="AA43" s="6"/>
      <c r="AB43" s="12"/>
      <c r="AC43" s="11"/>
      <c r="AD43" s="6"/>
      <c r="AE43" s="6"/>
      <c r="AF43" s="6"/>
      <c r="AG43" s="6"/>
      <c r="AH43" s="12"/>
    </row>
    <row r="44" spans="5:34" x14ac:dyDescent="0.3">
      <c r="E44" s="11"/>
      <c r="F44" s="6"/>
      <c r="G44" s="6"/>
      <c r="H44" s="6"/>
      <c r="I44" s="6"/>
      <c r="J44" s="12"/>
      <c r="K44" s="11"/>
      <c r="L44" s="6"/>
      <c r="M44" s="6"/>
      <c r="N44" s="6"/>
      <c r="O44" s="6"/>
      <c r="P44" s="12"/>
      <c r="Q44" s="11" t="s">
        <v>1</v>
      </c>
      <c r="R44">
        <v>9.3055000000000003</v>
      </c>
      <c r="S44" s="6"/>
      <c r="T44" s="6"/>
      <c r="U44" s="6"/>
      <c r="V44" s="12"/>
      <c r="W44" s="11"/>
      <c r="X44" s="6"/>
      <c r="Y44" s="6"/>
      <c r="Z44" s="6"/>
      <c r="AA44" s="6"/>
      <c r="AB44" s="12"/>
      <c r="AC44" s="11"/>
      <c r="AD44" s="6"/>
      <c r="AE44" s="6"/>
      <c r="AF44" s="6"/>
      <c r="AG44" s="6"/>
      <c r="AH44" s="12"/>
    </row>
    <row r="45" spans="5:34" x14ac:dyDescent="0.3">
      <c r="E45" s="11"/>
      <c r="F45" s="6"/>
      <c r="G45" s="6"/>
      <c r="H45" s="6"/>
      <c r="I45" s="6"/>
      <c r="J45" s="12"/>
      <c r="K45" s="11"/>
      <c r="L45" s="6"/>
      <c r="M45" s="6"/>
      <c r="N45" s="6"/>
      <c r="O45" s="6"/>
      <c r="P45" s="12"/>
      <c r="Q45" s="11"/>
      <c r="R45" s="6"/>
      <c r="S45" s="6"/>
      <c r="T45" s="6"/>
      <c r="U45" s="6"/>
      <c r="V45" s="12"/>
      <c r="W45" s="11"/>
      <c r="X45" s="6"/>
      <c r="Y45" s="6"/>
      <c r="Z45" s="6"/>
      <c r="AA45" s="6"/>
      <c r="AB45" s="12"/>
      <c r="AC45" s="11" t="s">
        <v>1</v>
      </c>
      <c r="AD45">
        <v>9.42</v>
      </c>
      <c r="AE45" s="6"/>
      <c r="AF45" s="6">
        <f>SUM(AF6:AF42)</f>
        <v>9.1719932075330561</v>
      </c>
      <c r="AG45" s="6"/>
      <c r="AH45" s="12"/>
    </row>
    <row r="46" spans="5:34" x14ac:dyDescent="0.3">
      <c r="E46" s="11"/>
      <c r="F46" s="6"/>
      <c r="G46" s="6"/>
      <c r="H46" s="6"/>
      <c r="I46" s="6"/>
      <c r="J46" s="12"/>
      <c r="K46" s="11"/>
      <c r="L46" s="6"/>
      <c r="M46" s="6"/>
      <c r="N46" s="6"/>
      <c r="O46" s="6"/>
      <c r="P46" s="12"/>
      <c r="Q46" s="11"/>
      <c r="R46" s="6"/>
      <c r="S46" s="6"/>
      <c r="T46" s="6"/>
      <c r="U46" s="6"/>
      <c r="V46" s="12"/>
      <c r="W46" s="11"/>
      <c r="X46" s="6"/>
      <c r="Y46" s="6"/>
      <c r="Z46" s="6"/>
      <c r="AA46" s="6"/>
      <c r="AB46" s="12"/>
      <c r="AC46" s="11"/>
      <c r="AD46" s="6"/>
      <c r="AE46" s="6"/>
      <c r="AF46" s="6"/>
      <c r="AG46" s="6"/>
      <c r="AH46" s="12"/>
    </row>
    <row r="47" spans="5:34" x14ac:dyDescent="0.3">
      <c r="E47" s="11"/>
      <c r="F47" s="6"/>
      <c r="G47" s="6"/>
      <c r="H47" s="6"/>
      <c r="I47" s="6"/>
      <c r="J47" s="12"/>
      <c r="K47" s="11"/>
      <c r="L47" s="6"/>
      <c r="M47" s="6"/>
      <c r="N47" s="6"/>
      <c r="O47" s="6"/>
      <c r="P47" s="12"/>
      <c r="Q47" s="11"/>
      <c r="R47" s="6"/>
      <c r="S47" s="6"/>
      <c r="T47" s="6"/>
      <c r="U47" s="6"/>
      <c r="V47" s="12"/>
      <c r="W47" s="11"/>
      <c r="X47" s="6"/>
      <c r="Y47" s="6"/>
      <c r="Z47" s="6"/>
      <c r="AA47" s="6"/>
      <c r="AB47" s="12"/>
      <c r="AC47" s="11"/>
      <c r="AD47" s="6"/>
      <c r="AE47" s="6"/>
      <c r="AF47" s="6"/>
      <c r="AG47" s="6"/>
      <c r="AH47" s="12"/>
    </row>
    <row r="48" spans="5:34" x14ac:dyDescent="0.3">
      <c r="E48" s="11"/>
      <c r="F48" s="6"/>
      <c r="G48" s="6"/>
      <c r="H48" s="6"/>
      <c r="I48" s="6"/>
      <c r="J48" s="12"/>
      <c r="K48" s="11"/>
      <c r="L48" s="6"/>
      <c r="M48" s="6"/>
      <c r="N48" s="6"/>
      <c r="O48" s="6"/>
      <c r="P48" s="12"/>
      <c r="Q48" s="11"/>
      <c r="R48" s="6"/>
      <c r="S48" s="6"/>
      <c r="T48" s="6"/>
      <c r="U48" s="6"/>
      <c r="V48" s="12"/>
      <c r="W48" s="11"/>
      <c r="X48" s="6"/>
      <c r="Y48" s="6"/>
      <c r="Z48" s="6"/>
      <c r="AA48" s="6"/>
      <c r="AB48" s="12"/>
      <c r="AC48" s="11"/>
      <c r="AD48" s="6"/>
      <c r="AE48" s="6"/>
      <c r="AF48" s="6"/>
      <c r="AG48" s="6"/>
      <c r="AH48" s="12"/>
    </row>
    <row r="49" spans="5:34" x14ac:dyDescent="0.3">
      <c r="E49" s="11"/>
      <c r="F49" s="6"/>
      <c r="G49" s="6"/>
      <c r="H49" s="6"/>
      <c r="I49" s="6"/>
      <c r="J49" s="12"/>
      <c r="K49" s="11"/>
      <c r="L49" s="6"/>
      <c r="M49" s="6"/>
      <c r="N49" s="6"/>
      <c r="O49" s="6"/>
      <c r="P49" s="12"/>
      <c r="Q49" s="11"/>
      <c r="R49" s="6"/>
      <c r="S49" s="6"/>
      <c r="T49" s="6"/>
      <c r="U49" s="6"/>
      <c r="V49" s="12"/>
      <c r="W49" s="11"/>
      <c r="X49" s="6"/>
      <c r="Y49" s="6"/>
      <c r="Z49" s="6"/>
      <c r="AA49" s="6"/>
      <c r="AB49" s="12"/>
      <c r="AC49" s="11"/>
      <c r="AD49" s="6"/>
      <c r="AE49" s="6"/>
      <c r="AF49" s="6"/>
      <c r="AG49" s="6"/>
      <c r="AH49" s="12"/>
    </row>
    <row r="50" spans="5:34" x14ac:dyDescent="0.3">
      <c r="E50" s="11"/>
      <c r="F50" s="6"/>
      <c r="G50" s="6"/>
      <c r="H50" s="6"/>
      <c r="I50" s="6"/>
      <c r="J50" s="12"/>
      <c r="K50" s="11"/>
      <c r="L50" s="6"/>
      <c r="M50" s="6"/>
      <c r="N50" s="6"/>
      <c r="O50" s="6"/>
      <c r="P50" s="12"/>
      <c r="Q50" s="11"/>
      <c r="R50" s="6"/>
      <c r="S50" s="6"/>
      <c r="T50" s="6"/>
      <c r="U50" s="6"/>
      <c r="V50" s="12"/>
      <c r="W50" s="11"/>
      <c r="X50" s="6"/>
      <c r="Y50" s="6"/>
      <c r="Z50" s="6"/>
      <c r="AA50" s="6"/>
      <c r="AB50" s="12"/>
      <c r="AC50" s="11"/>
      <c r="AD50" s="6"/>
      <c r="AE50" s="6"/>
      <c r="AF50" s="6"/>
      <c r="AG50" s="6"/>
      <c r="AH50" s="12"/>
    </row>
    <row r="51" spans="5:34" x14ac:dyDescent="0.3">
      <c r="E51" s="11"/>
      <c r="F51" s="6"/>
      <c r="G51" s="6"/>
      <c r="H51" s="6"/>
      <c r="I51" s="6"/>
      <c r="J51" s="12"/>
      <c r="K51" s="11"/>
      <c r="L51" s="6"/>
      <c r="M51" s="6"/>
      <c r="N51" s="6"/>
      <c r="O51" s="6"/>
      <c r="P51" s="12"/>
      <c r="Q51" s="11"/>
      <c r="R51" s="6"/>
      <c r="S51" s="6"/>
      <c r="T51" s="6"/>
      <c r="U51" s="6"/>
      <c r="V51" s="12"/>
      <c r="W51" s="11"/>
      <c r="X51" s="6"/>
      <c r="Y51" s="6"/>
      <c r="Z51" s="6"/>
      <c r="AA51" s="6"/>
      <c r="AB51" s="12"/>
      <c r="AC51" s="11"/>
      <c r="AD51" s="6"/>
      <c r="AE51" s="6"/>
      <c r="AF51" s="6"/>
      <c r="AG51" s="6"/>
      <c r="AH51" s="12"/>
    </row>
    <row r="52" spans="5:34" x14ac:dyDescent="0.3">
      <c r="E52" s="11"/>
      <c r="F52" s="6"/>
      <c r="G52" s="6"/>
      <c r="H52" s="6"/>
      <c r="I52" s="6"/>
      <c r="J52" s="12"/>
      <c r="K52" s="11"/>
      <c r="L52" s="6"/>
      <c r="M52" s="6"/>
      <c r="N52" s="6"/>
      <c r="O52" s="6"/>
      <c r="P52" s="12"/>
      <c r="Q52" s="11"/>
      <c r="R52" s="6"/>
      <c r="S52" s="6"/>
      <c r="T52" s="6"/>
      <c r="U52" s="6"/>
      <c r="V52" s="12"/>
      <c r="W52" s="11"/>
      <c r="X52" s="6"/>
      <c r="Y52" s="6"/>
      <c r="Z52" s="6"/>
      <c r="AA52" s="6"/>
      <c r="AB52" s="12"/>
      <c r="AC52" s="11"/>
      <c r="AD52" s="6"/>
      <c r="AE52" s="6"/>
      <c r="AF52" s="6"/>
      <c r="AG52" s="6"/>
      <c r="AH52" s="12"/>
    </row>
    <row r="53" spans="5:34" x14ac:dyDescent="0.3">
      <c r="E53" s="11"/>
      <c r="F53" s="6"/>
      <c r="G53" s="6"/>
      <c r="H53" s="6"/>
      <c r="I53" s="6"/>
      <c r="J53" s="12"/>
      <c r="K53" s="11"/>
      <c r="L53" s="6"/>
      <c r="M53" s="6"/>
      <c r="N53" s="6"/>
      <c r="O53" s="6"/>
      <c r="P53" s="12"/>
      <c r="Q53" s="11"/>
      <c r="R53" s="6"/>
      <c r="S53" s="6"/>
      <c r="T53" s="6"/>
      <c r="U53" s="6"/>
      <c r="V53" s="12"/>
      <c r="W53" s="11"/>
      <c r="X53" s="6"/>
      <c r="Y53" s="6"/>
      <c r="Z53" s="6"/>
      <c r="AA53" s="6"/>
      <c r="AB53" s="12"/>
      <c r="AC53" s="11"/>
      <c r="AD53" s="6"/>
      <c r="AE53" s="6"/>
      <c r="AF53" s="6"/>
      <c r="AG53" s="6"/>
      <c r="AH53" s="12"/>
    </row>
    <row r="54" spans="5:34" x14ac:dyDescent="0.3">
      <c r="E54" s="11"/>
      <c r="F54" s="6"/>
      <c r="G54" s="6"/>
      <c r="H54" s="6"/>
      <c r="I54" s="6"/>
      <c r="J54" s="12"/>
      <c r="K54" s="11"/>
      <c r="L54" s="6"/>
      <c r="M54" s="6"/>
      <c r="N54" s="6"/>
      <c r="O54" s="6"/>
      <c r="P54" s="12"/>
      <c r="Q54" s="11"/>
      <c r="R54" s="6"/>
      <c r="S54" s="6"/>
      <c r="T54" s="6"/>
      <c r="U54" s="6"/>
      <c r="V54" s="12"/>
      <c r="W54" s="11"/>
      <c r="X54" s="6"/>
      <c r="Y54" s="6"/>
      <c r="Z54" s="6"/>
      <c r="AA54" s="6"/>
      <c r="AB54" s="12"/>
      <c r="AC54" s="11"/>
      <c r="AD54" s="6"/>
      <c r="AE54" s="6"/>
      <c r="AF54" s="6"/>
      <c r="AG54" s="6"/>
      <c r="AH54" s="12"/>
    </row>
    <row r="55" spans="5:34" x14ac:dyDescent="0.3">
      <c r="E55" s="11"/>
      <c r="F55" s="6"/>
      <c r="G55" s="6"/>
      <c r="H55" s="6"/>
      <c r="I55" s="6"/>
      <c r="J55" s="12"/>
      <c r="K55" s="11"/>
      <c r="L55" s="6"/>
      <c r="M55" s="6"/>
      <c r="N55" s="6"/>
      <c r="O55" s="6"/>
      <c r="P55" s="12"/>
      <c r="Q55" s="11"/>
      <c r="R55" s="6"/>
      <c r="S55" s="6"/>
      <c r="T55" s="6"/>
      <c r="U55" s="6"/>
      <c r="V55" s="12"/>
      <c r="W55" s="11"/>
      <c r="X55" s="6"/>
      <c r="Y55" s="6"/>
      <c r="Z55" s="6"/>
      <c r="AA55" s="6"/>
      <c r="AB55" s="12"/>
      <c r="AC55" s="11"/>
      <c r="AD55" s="6"/>
      <c r="AE55" s="6"/>
      <c r="AF55" s="6"/>
      <c r="AG55" s="6"/>
      <c r="AH55" s="12"/>
    </row>
    <row r="56" spans="5:34" x14ac:dyDescent="0.3">
      <c r="E56" s="11"/>
      <c r="F56" s="6"/>
      <c r="G56" s="6"/>
      <c r="H56" s="6"/>
      <c r="I56" s="6"/>
      <c r="J56" s="12"/>
      <c r="K56" s="11"/>
      <c r="L56" s="6"/>
      <c r="M56" s="6"/>
      <c r="N56" s="6"/>
      <c r="O56" s="6"/>
      <c r="P56" s="12"/>
      <c r="Q56" s="11"/>
      <c r="R56" s="6"/>
      <c r="S56" s="6"/>
      <c r="T56" s="6"/>
      <c r="U56" s="6"/>
      <c r="V56" s="12"/>
      <c r="W56" s="11"/>
      <c r="X56" s="6"/>
      <c r="Y56" s="6"/>
      <c r="Z56" s="6"/>
      <c r="AA56" s="6"/>
      <c r="AB56" s="12"/>
      <c r="AC56" s="11"/>
      <c r="AD56" s="6"/>
      <c r="AE56" s="6"/>
      <c r="AF56" s="6"/>
      <c r="AG56" s="6"/>
      <c r="AH56" s="12"/>
    </row>
    <row r="57" spans="5:34" x14ac:dyDescent="0.3">
      <c r="E57" s="11"/>
      <c r="F57" s="6"/>
      <c r="G57" s="6"/>
      <c r="H57" s="6"/>
      <c r="I57" s="6"/>
      <c r="J57" s="12"/>
      <c r="K57" s="11"/>
      <c r="L57" s="6"/>
      <c r="M57" s="6"/>
      <c r="N57" s="6"/>
      <c r="O57" s="6"/>
      <c r="P57" s="12"/>
      <c r="Q57" s="11"/>
      <c r="R57" s="6"/>
      <c r="S57" s="6"/>
      <c r="T57" s="6"/>
      <c r="U57" s="6"/>
      <c r="V57" s="12"/>
      <c r="W57" s="11"/>
      <c r="X57" s="6"/>
      <c r="Y57" s="6"/>
      <c r="Z57" s="6"/>
      <c r="AA57" s="6"/>
      <c r="AB57" s="12"/>
      <c r="AC57" s="11"/>
      <c r="AD57" s="6"/>
      <c r="AE57" s="6"/>
      <c r="AF57" s="6"/>
      <c r="AG57" s="6"/>
      <c r="AH57" s="12"/>
    </row>
    <row r="58" spans="5:34" x14ac:dyDescent="0.3">
      <c r="E58" s="11"/>
      <c r="F58" s="6"/>
      <c r="G58" s="6"/>
      <c r="H58" s="6"/>
      <c r="I58" s="6"/>
      <c r="J58" s="12"/>
      <c r="K58" s="11"/>
      <c r="L58" s="6"/>
      <c r="M58" s="6"/>
      <c r="N58" s="6"/>
      <c r="O58" s="6"/>
      <c r="P58" s="12"/>
      <c r="Q58" s="11"/>
      <c r="R58" s="6"/>
      <c r="S58" s="6"/>
      <c r="T58" s="6"/>
      <c r="U58" s="6"/>
      <c r="V58" s="12"/>
      <c r="W58" s="11"/>
      <c r="X58" s="6"/>
      <c r="Y58" s="6"/>
      <c r="Z58" s="6"/>
      <c r="AA58" s="6"/>
      <c r="AB58" s="12"/>
      <c r="AC58" s="11"/>
      <c r="AD58" s="6"/>
      <c r="AE58" s="6"/>
      <c r="AF58" s="6"/>
      <c r="AG58" s="6"/>
      <c r="AH58" s="12"/>
    </row>
    <row r="59" spans="5:34" x14ac:dyDescent="0.3">
      <c r="E59" s="11"/>
      <c r="F59" s="6"/>
      <c r="G59" s="6"/>
      <c r="H59" s="6"/>
      <c r="I59" s="6"/>
      <c r="J59" s="12"/>
      <c r="K59" s="11"/>
      <c r="L59" s="6"/>
      <c r="M59" s="6"/>
      <c r="N59" s="6"/>
      <c r="O59" s="6"/>
      <c r="P59" s="12"/>
      <c r="Q59" s="11"/>
      <c r="R59" s="6"/>
      <c r="S59" s="6"/>
      <c r="T59" s="6"/>
      <c r="U59" s="6"/>
      <c r="V59" s="12"/>
      <c r="W59" s="11"/>
      <c r="X59" s="6"/>
      <c r="Y59" s="6"/>
      <c r="Z59" s="6"/>
      <c r="AA59" s="6"/>
      <c r="AB59" s="12"/>
      <c r="AC59" s="11"/>
      <c r="AD59" s="6"/>
      <c r="AE59" s="6"/>
      <c r="AF59" s="6"/>
      <c r="AG59" s="6"/>
      <c r="AH59" s="12"/>
    </row>
    <row r="60" spans="5:34" x14ac:dyDescent="0.3">
      <c r="E60" s="11"/>
      <c r="F60" s="6"/>
      <c r="G60" s="6"/>
      <c r="H60" s="6"/>
      <c r="I60" s="6"/>
      <c r="J60" s="12"/>
      <c r="K60" s="11"/>
      <c r="L60" s="6"/>
      <c r="M60" s="6"/>
      <c r="N60" s="6"/>
      <c r="O60" s="6"/>
      <c r="P60" s="12"/>
      <c r="Q60" s="11"/>
      <c r="R60" s="6"/>
      <c r="S60" s="6"/>
      <c r="T60" s="6"/>
      <c r="U60" s="6"/>
      <c r="V60" s="12"/>
      <c r="W60" s="11"/>
      <c r="X60" s="6"/>
      <c r="Y60" s="6"/>
      <c r="Z60" s="6"/>
      <c r="AA60" s="6"/>
      <c r="AB60" s="12"/>
      <c r="AC60" s="11"/>
      <c r="AD60" s="6"/>
      <c r="AE60" s="6"/>
      <c r="AF60" s="6"/>
      <c r="AG60" s="6"/>
      <c r="AH60" s="12"/>
    </row>
    <row r="61" spans="5:34" x14ac:dyDescent="0.3">
      <c r="E61" s="11"/>
      <c r="F61" s="6"/>
      <c r="G61" s="6"/>
      <c r="H61" s="6"/>
      <c r="I61" s="6"/>
      <c r="J61" s="12"/>
      <c r="K61" s="11"/>
      <c r="L61" s="6"/>
      <c r="M61" s="6"/>
      <c r="N61" s="6"/>
      <c r="O61" s="6"/>
      <c r="P61" s="12"/>
      <c r="Q61" s="11"/>
      <c r="R61" s="6"/>
      <c r="S61" s="6"/>
      <c r="T61" s="6"/>
      <c r="U61" s="6"/>
      <c r="V61" s="12"/>
      <c r="W61" s="11"/>
      <c r="X61" s="6"/>
      <c r="Y61" s="6"/>
      <c r="Z61" s="6"/>
      <c r="AA61" s="6"/>
      <c r="AB61" s="12"/>
      <c r="AC61" s="11"/>
      <c r="AD61" s="6"/>
      <c r="AE61" s="6"/>
      <c r="AF61" s="6"/>
      <c r="AG61" s="6"/>
      <c r="AH61" s="12"/>
    </row>
    <row r="62" spans="5:34" x14ac:dyDescent="0.3">
      <c r="E62" s="11"/>
      <c r="F62" s="6"/>
      <c r="G62" s="6"/>
      <c r="H62" s="6"/>
      <c r="I62" s="6"/>
      <c r="J62" s="12"/>
      <c r="K62" s="11"/>
      <c r="L62" s="6"/>
      <c r="M62" s="6"/>
      <c r="N62" s="6"/>
      <c r="O62" s="6"/>
      <c r="P62" s="12"/>
      <c r="Q62" s="11"/>
      <c r="R62" s="6"/>
      <c r="S62" s="6"/>
      <c r="T62" s="6"/>
      <c r="U62" s="6"/>
      <c r="V62" s="12"/>
      <c r="W62" s="11"/>
      <c r="X62" s="6"/>
      <c r="Y62" s="6"/>
      <c r="Z62" s="6"/>
      <c r="AA62" s="6"/>
      <c r="AB62" s="12"/>
      <c r="AC62" s="11"/>
      <c r="AD62" s="6"/>
      <c r="AE62" s="6"/>
      <c r="AF62" s="6"/>
      <c r="AG62" s="6"/>
      <c r="AH62" s="12"/>
    </row>
    <row r="63" spans="5:34" x14ac:dyDescent="0.3">
      <c r="E63" s="11"/>
      <c r="F63" s="6"/>
      <c r="G63" s="6"/>
      <c r="H63" s="6"/>
      <c r="I63" s="6"/>
      <c r="J63" s="12"/>
      <c r="K63" s="11"/>
      <c r="L63" s="6"/>
      <c r="M63" s="6"/>
      <c r="N63" s="6"/>
      <c r="O63" s="6"/>
      <c r="P63" s="12"/>
      <c r="Q63" s="11"/>
      <c r="R63" s="6"/>
      <c r="S63" s="6"/>
      <c r="T63" s="6"/>
      <c r="U63" s="6"/>
      <c r="V63" s="12"/>
      <c r="W63" s="11"/>
      <c r="X63" s="6"/>
      <c r="Y63" s="6"/>
      <c r="Z63" s="6"/>
      <c r="AA63" s="6"/>
      <c r="AB63" s="12"/>
      <c r="AC63" s="11"/>
      <c r="AD63" s="6"/>
      <c r="AE63" s="6"/>
      <c r="AF63" s="6"/>
      <c r="AG63" s="6"/>
      <c r="AH63" s="12"/>
    </row>
    <row r="64" spans="5:34" x14ac:dyDescent="0.3">
      <c r="E64" s="11"/>
      <c r="F64" s="6"/>
      <c r="G64" s="6"/>
      <c r="H64" s="6"/>
      <c r="I64" s="6"/>
      <c r="J64" s="12"/>
      <c r="K64" s="11"/>
      <c r="L64" s="6"/>
      <c r="M64" s="6"/>
      <c r="N64" s="6"/>
      <c r="O64" s="6"/>
      <c r="P64" s="12"/>
      <c r="Q64" s="11"/>
      <c r="R64" s="6"/>
      <c r="S64" s="6"/>
      <c r="T64" s="6"/>
      <c r="U64" s="6"/>
      <c r="V64" s="12"/>
      <c r="W64" s="11"/>
      <c r="X64" s="6"/>
      <c r="Y64" s="6"/>
      <c r="Z64" s="6"/>
      <c r="AA64" s="6"/>
      <c r="AB64" s="12"/>
      <c r="AC64" s="11"/>
      <c r="AD64" s="6"/>
      <c r="AE64" s="6"/>
      <c r="AF64" s="6"/>
      <c r="AG64" s="6"/>
      <c r="AH64" s="12"/>
    </row>
    <row r="65" spans="5:34" x14ac:dyDescent="0.3">
      <c r="E65" s="11"/>
      <c r="F65" s="6"/>
      <c r="G65" s="6"/>
      <c r="H65" s="6"/>
      <c r="I65" s="6"/>
      <c r="J65" s="12"/>
      <c r="K65" s="11"/>
      <c r="L65" s="6"/>
      <c r="M65" s="6"/>
      <c r="N65" s="6"/>
      <c r="O65" s="6"/>
      <c r="P65" s="12"/>
      <c r="Q65" s="11"/>
      <c r="R65" s="6"/>
      <c r="S65" s="6"/>
      <c r="T65" s="6"/>
      <c r="U65" s="6"/>
      <c r="V65" s="12"/>
      <c r="W65" s="11"/>
      <c r="X65" s="6"/>
      <c r="Y65" s="6"/>
      <c r="Z65" s="6"/>
      <c r="AA65" s="6"/>
      <c r="AB65" s="12"/>
      <c r="AC65" s="11"/>
      <c r="AD65" s="6"/>
      <c r="AE65" s="6"/>
      <c r="AF65" s="6"/>
      <c r="AG65" s="6"/>
      <c r="AH65" s="12"/>
    </row>
    <row r="66" spans="5:34" x14ac:dyDescent="0.3">
      <c r="E66" s="11"/>
      <c r="F66" s="6"/>
      <c r="G66" s="6"/>
      <c r="H66" s="6"/>
      <c r="I66" s="6"/>
      <c r="J66" s="12"/>
      <c r="K66" s="11"/>
      <c r="L66" s="6"/>
      <c r="M66" s="6"/>
      <c r="N66" s="6"/>
      <c r="O66" s="6"/>
      <c r="P66" s="12"/>
      <c r="Q66" s="11"/>
      <c r="R66" s="6"/>
      <c r="S66" s="6"/>
      <c r="T66" s="6"/>
      <c r="U66" s="6"/>
      <c r="V66" s="12"/>
      <c r="W66" s="11"/>
      <c r="X66" s="6"/>
      <c r="Y66" s="6"/>
      <c r="Z66" s="6"/>
      <c r="AA66" s="6"/>
      <c r="AB66" s="12"/>
      <c r="AC66" s="11"/>
      <c r="AD66" s="6"/>
      <c r="AE66" s="6"/>
      <c r="AF66" s="6"/>
      <c r="AG66" s="6"/>
      <c r="AH66" s="12"/>
    </row>
    <row r="67" spans="5:34" x14ac:dyDescent="0.3">
      <c r="E67" s="11"/>
      <c r="F67" s="6"/>
      <c r="G67" s="6"/>
      <c r="H67" s="6"/>
      <c r="I67" s="6"/>
      <c r="J67" s="12"/>
      <c r="K67" s="11"/>
      <c r="L67" s="6"/>
      <c r="M67" s="6"/>
      <c r="N67" s="6"/>
      <c r="O67" s="6"/>
      <c r="P67" s="12"/>
      <c r="Q67" s="11"/>
      <c r="R67" s="6"/>
      <c r="S67" s="6"/>
      <c r="T67" s="6"/>
      <c r="U67" s="6"/>
      <c r="V67" s="12"/>
      <c r="W67" s="11"/>
      <c r="X67" s="6"/>
      <c r="Y67" s="6"/>
      <c r="Z67" s="6"/>
      <c r="AA67" s="6"/>
      <c r="AB67" s="12"/>
      <c r="AC67" s="11"/>
      <c r="AD67" s="6"/>
      <c r="AE67" s="6"/>
      <c r="AF67" s="6"/>
      <c r="AG67" s="6"/>
      <c r="AH67" s="12"/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Yankouski Matsvei</dc:creator>
  <cp:lastModifiedBy>Yankouski Matsvei</cp:lastModifiedBy>
  <dcterms:created xsi:type="dcterms:W3CDTF">2020-10-27T09:30:48Z</dcterms:created>
  <dcterms:modified xsi:type="dcterms:W3CDTF">2020-10-27T09:51:13Z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(3)R4V2f05IareFS5hgpuMd6ii7a52re5N/eLePETkqx7IF+TSPQ4VnyWsCWOoKdLCUpdz2/oDV
dYRkKoxnZMn/vgW19lElr+rQwj/jFrxjGoF+LJsmO4Sox/53ALoPxFR2jguR71ouKZpwsR1s
ymVD7pQAiA/pSdsS109+8f0MtDQMd0EYRmvwfP1/z8P8LY/qprZ9Y7INtcke53FNR0l1TrqM
6QxvJ1MGK1mFFoSVaQ</vt:lpwstr>
  </property>
  <property fmtid="{D5CDD505-2E9C-101B-9397-08002B2CF9AE}" pid="3" name="_2015_ms_pID_7253431">
    <vt:lpwstr>HE6IqE8AOCbutj9GF4tcEBCVw79wjCQB0bYTNQO9DNcBm2OKvHAyP9
EbJgfFrdq8tpjGtouQtvKWUM1ksEKb3lakHTAkv99rwYlBMVZ27nr+rpLUVzaZ7O7b8jnb/9
fjYKA/6n2285WkOLo8xiVxPBC8PytVITeSI/tLzcT3upQ6Bhz/mS/eDeEqSakHLBfrIJFbkH
HvxONxWDm1uio9L+7isTx/i+4Pvqcwz/aeg7</vt:lpwstr>
  </property>
  <property fmtid="{D5CDD505-2E9C-101B-9397-08002B2CF9AE}" pid="4" name="_2015_ms_pID_7253432">
    <vt:lpwstr>1w==</vt:lpwstr>
  </property>
</Properties>
</file>