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<sst xmlns="http://schemas.openxmlformats.org/spreadsheetml/2006/main" count="31" uniqueCount="28">
  <si>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Aria - produced 2 in 2021</t>
  </si>
  <si>
    <t>Price</t>
  </si>
  <si>
    <t>25 qubits</t>
  </si>
  <si>
    <t>Shares</t>
  </si>
  <si>
    <t>Q423</t>
  </si>
  <si>
    <t>Aria-1 - AWS - OFFLINE</t>
  </si>
  <si>
    <t>MC</t>
  </si>
  <si>
    <t>Aria-2 - AWS - OFFLINE</t>
  </si>
  <si>
    <t>Cash</t>
  </si>
  <si>
    <t>Debt</t>
  </si>
  <si>
    <t>Forte - produced 1 in 2023</t>
  </si>
  <si>
    <t>EV</t>
  </si>
  <si>
    <t>36 qubits</t>
  </si>
  <si>
    <t>AWS - RESERVATION ONLY</t>
  </si>
  <si>
    <t>Employees</t>
  </si>
  <si>
    <t>Founded</t>
  </si>
  <si>
    <t>Tempo</t>
  </si>
  <si>
    <t>AD</t>
  </si>
  <si>
    <t>YE2025: 100 qubits</t>
  </si>
  <si>
    <t>Harmony - produced 2 in 2019</t>
  </si>
  <si>
    <t>Revenue</t>
  </si>
  <si>
    <t>COGS</t>
  </si>
  <si>
    <t>Gross Margin</t>
  </si>
  <si>
    <t>R&amp;D</t>
  </si>
  <si>
    <t>S&amp;M</t>
  </si>
  <si>
    <t>G&amp;A</t>
  </si>
  <si>
    <t>CFFO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</si>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</sst>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u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3" fontId="1" fillId="0" borderId="0" xfId="0" applyNumberFormat="1" applyFont="1" applyFill="1" applyAlignment="1"/>
    <xf numFmtId="0" fontId="2" fillId="0" borderId="0" xfId="0" applyFont="1" applyFill="1" applyAlignment="1"/>
    <xf numFmtId="4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58" fontId="1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7"/>
  <sheetViews>
    <sheetView workbookViewId="0">
      <selection activeCell="H15" sqref="H15"/>
    </sheetView>
  </sheetViews>
  <sheetFormatPr defaultColWidth="9" defaultRowHeight="13.2"/>
  <cols>
    <col min="1" max="8" width="9" style="1"/>
    <col min="9" max="9" width="10.287037037037" style="1" customWidth="1"/>
    <col min="10" max="10" width="9" style="1"/>
    <col min="11" max="11" width="10.4259259259259" style="1" customWidth="1"/>
    <col min="12" max="16384" width="9" style="1"/>
  </cols>
  <sheetData>
    <row r="2" s="1" customFormat="1" spans="2:10">
      <c r="B2" s="3" t="s">
        <v>0</v>
      </c>
      <c r="I2" s="1" t="s">
        <v>1</v>
      </c>
      <c r="J2" s="4">
        <v>31.58</v>
      </c>
    </row>
    <row r="3" s="1" customFormat="1" spans="2:11">
      <c r="B3" s="1" t="s">
        <v>2</v>
      </c>
      <c r="I3" s="1" t="s">
        <v>3</v>
      </c>
      <c r="J3" s="2">
        <v>206.611</v>
      </c>
      <c r="K3" s="5" t="s">
        <v>4</v>
      </c>
    </row>
    <row r="4" s="1" customFormat="1" spans="2:10">
      <c r="B4" s="1" t="s">
        <v>5</v>
      </c>
      <c r="I4" s="1" t="s">
        <v>6</v>
      </c>
      <c r="J4" s="2">
        <f>+J2*J3</f>
        <v>6524.77538</v>
      </c>
    </row>
    <row r="5" s="1" customFormat="1" spans="2:11">
      <c r="B5" s="1" t="s">
        <v>7</v>
      </c>
      <c r="I5" s="1" t="s">
        <v>8</v>
      </c>
      <c r="J5" s="2">
        <f>35.665+319.776+100.489</f>
        <v>455.93</v>
      </c>
      <c r="K5" s="5" t="s">
        <v>4</v>
      </c>
    </row>
    <row r="6" s="1" customFormat="1" spans="9:11">
      <c r="I6" s="1" t="s">
        <v>9</v>
      </c>
      <c r="J6" s="2">
        <v>0</v>
      </c>
      <c r="K6" s="5" t="s">
        <v>4</v>
      </c>
    </row>
    <row r="7" s="1" customFormat="1" spans="2:10">
      <c r="B7" s="3" t="s">
        <v>10</v>
      </c>
      <c r="I7" s="1" t="s">
        <v>11</v>
      </c>
      <c r="J7" s="2">
        <f>+J4-J5+J6</f>
        <v>6068.84538</v>
      </c>
    </row>
    <row r="8" s="1" customFormat="1" spans="2:2">
      <c r="B8" s="1" t="s">
        <v>12</v>
      </c>
    </row>
    <row r="9" s="1" customFormat="1" spans="2:11">
      <c r="B9" s="1" t="s">
        <v>13</v>
      </c>
      <c r="I9" s="1" t="s">
        <v>14</v>
      </c>
      <c r="J9" s="1">
        <v>324</v>
      </c>
      <c r="K9" s="6">
        <v>45291</v>
      </c>
    </row>
    <row r="10" s="1" customFormat="1" spans="9:10">
      <c r="I10" s="1" t="s">
        <v>15</v>
      </c>
      <c r="J10" s="1">
        <v>2015</v>
      </c>
    </row>
    <row r="12" s="1" customFormat="1" spans="2:11">
      <c r="B12" s="3" t="s">
        <v>16</v>
      </c>
      <c r="I12" s="1" t="s">
        <v>17</v>
      </c>
      <c r="J12" s="2">
        <v>352.2073</v>
      </c>
      <c r="K12" s="5" t="s">
        <v>4</v>
      </c>
    </row>
    <row r="13" s="1" customFormat="1" spans="2:2">
      <c r="B13" s="1" t="s">
        <v>18</v>
      </c>
    </row>
    <row r="16" s="1" customFormat="1" spans="9:9">
      <c r="I16" s="1">
        <f>100*2^14</f>
        <v>1638400</v>
      </c>
    </row>
    <row r="17" s="1" customFormat="1" spans="2:2">
      <c r="B17" s="3" t="s">
        <v>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D7" sqref="D7"/>
    </sheetView>
  </sheetViews>
  <sheetFormatPr defaultColWidth="8.88888888888889" defaultRowHeight="14.4"/>
  <sheetData>
    <row r="1" spans="7:11">
      <c r="G1" s="1"/>
      <c r="H1" s="1">
        <v>2022</v>
      </c>
      <c r="I1" s="1">
        <v>2023</v>
      </c>
      <c r="J1" s="1">
        <f>+I1+1</f>
        <v>2024</v>
      </c>
      <c r="K1" s="1"/>
    </row>
    <row r="2" spans="1:11">
      <c r="A2" s="1" t="s">
        <v>20</v>
      </c>
      <c r="G2" s="1"/>
      <c r="H2" s="2">
        <v>11131</v>
      </c>
      <c r="I2" s="2">
        <v>22042</v>
      </c>
      <c r="J2" s="2">
        <v>40000</v>
      </c>
      <c r="K2" s="1"/>
    </row>
    <row r="3" spans="1:11">
      <c r="A3" s="1" t="s">
        <v>21</v>
      </c>
      <c r="G3" s="1"/>
      <c r="H3" s="2">
        <v>2944</v>
      </c>
      <c r="I3" s="2">
        <v>8108</v>
      </c>
      <c r="J3" s="1"/>
      <c r="K3" s="1"/>
    </row>
    <row r="4" spans="1:11">
      <c r="A4" s="1" t="s">
        <v>22</v>
      </c>
      <c r="G4" s="1"/>
      <c r="H4" s="2">
        <f>+H2-H3</f>
        <v>8187</v>
      </c>
      <c r="I4" s="2">
        <f>+I2-I3</f>
        <v>13934</v>
      </c>
      <c r="J4" s="1"/>
      <c r="K4" s="1"/>
    </row>
    <row r="5" spans="1:11">
      <c r="A5" s="1" t="s">
        <v>23</v>
      </c>
      <c r="G5" s="1"/>
      <c r="H5" s="2">
        <v>43978</v>
      </c>
      <c r="I5" s="2">
        <v>92321</v>
      </c>
      <c r="J5" s="1"/>
      <c r="K5" s="1"/>
    </row>
    <row r="6" spans="1:11">
      <c r="A6" s="1" t="s">
        <v>24</v>
      </c>
      <c r="G6" s="1"/>
      <c r="H6" s="2">
        <v>8385</v>
      </c>
      <c r="I6" s="2">
        <v>18270</v>
      </c>
      <c r="J6" s="1"/>
      <c r="K6" s="1"/>
    </row>
    <row r="7" spans="1:11">
      <c r="A7" s="1" t="s">
        <v>25</v>
      </c>
      <c r="G7" s="1"/>
      <c r="H7" s="2">
        <v>35966</v>
      </c>
      <c r="I7" s="2">
        <v>50722</v>
      </c>
      <c r="J7" s="1"/>
      <c r="K7" s="1"/>
    </row>
    <row r="8" spans="1:11">
      <c r="A8" s="1" t="s">
        <v>26</v>
      </c>
      <c r="G8" s="1"/>
      <c r="H8" s="2">
        <v>-44698</v>
      </c>
      <c r="I8" s="2">
        <v>-78811</v>
      </c>
      <c r="J8" s="1"/>
      <c r="K8" s="1"/>
    </row>
    <row r="9" spans="1:11">
      <c r="A9" s="1" t="s">
        <v>27</v>
      </c>
      <c r="G9" s="1"/>
      <c r="H9" s="2">
        <v>-9336</v>
      </c>
      <c r="I9" s="2">
        <v>-13703</v>
      </c>
      <c r="J9" s="1"/>
      <c r="K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</dc:creator>
  <cp:lastModifiedBy>MyaT</cp:lastModifiedBy>
  <dcterms:created xsi:type="dcterms:W3CDTF">2025-01-10T23:14:21Z</dcterms:created>
  <dcterms:modified xsi:type="dcterms:W3CDTF">2025-01-10T23:15:47Z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817402816A5D4684898571E83FDACA0B_11</vt:lpwstr>
  </property>
  <property fmtid="{D5CDD505-2E9C-101B-9397-08002B2CF9AE}" pid="3" name="KSOProductBuildVer">
    <vt:lpwstr>1033-12.2.0.19307</vt:lpwstr>
  </property>
</Properties>
</file>