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onsine" sheetId="1" r:id="rId3"/>
    <sheet state="visible" name="Gree" sheetId="2" r:id="rId4"/>
    <sheet state="visible" name="Edmond" sheetId="3" r:id="rId5"/>
    <sheet state="visible" name="Liberté" sheetId="4" r:id="rId6"/>
    <sheet state="visible" name="concats" sheetId="5" r:id="rId7"/>
    <sheet state="visible" name="TOTAUX" sheetId="6" r:id="rId8"/>
    <sheet state="visible" name="Frais" sheetId="7" r:id="rId9"/>
    <sheet state="visible" name="Stats" sheetId="8" r:id="rId10"/>
  </sheets>
  <definedNames>
    <definedName name="Liberté">TOTAUX!$K$3:$L$14</definedName>
    <definedName name="Gree">TOTAUX!$B$3:$C$14</definedName>
    <definedName name="frais_incomp">Frais!$G$42</definedName>
    <definedName name="frais_comp">Frais!$G$43</definedName>
    <definedName name="Edmond">TOTAUX!$H$3:$I$14</definedName>
    <definedName name="Frais_edmond">Frais!$D$3:$D$11</definedName>
    <definedName name="frais_gree">Frais!$E$3:$E$11</definedName>
    <definedName name="frais_phonsine">Frais!$C$3:$C$11</definedName>
    <definedName name="frais_total">Frais!$G$39</definedName>
    <definedName name="Resultats">TOTAUX!$B$1:$R$1</definedName>
    <definedName name="frais_liberté">Frais!$F$3:$F$11</definedName>
    <definedName name="Phonsine">TOTAUX!$E$3:$F$14</definedName>
    <definedName name="frais_bernadette">Frais!$B$3:$B$11</definedName>
    <definedName name="info_nuits">TOTAUX!$A$1</definedName>
  </definedNames>
  <calcPr/>
  <pivotCaches>
    <pivotCache cacheId="0" r:id="rId11"/>
    <pivotCache cacheId="1" r:id="rId12"/>
    <pivotCache cacheId="2" r:id="rId13"/>
    <pivotCache cacheId="3" r:id="rId14"/>
  </pivotCaches>
</workbook>
</file>

<file path=xl/sharedStrings.xml><?xml version="1.0" encoding="utf-8"?>
<sst xmlns="http://schemas.openxmlformats.org/spreadsheetml/2006/main" count="947" uniqueCount="398">
  <si>
    <t>Nom</t>
  </si>
  <si>
    <t>Debut</t>
  </si>
  <si>
    <t>Fin</t>
  </si>
  <si>
    <t>Mois</t>
  </si>
  <si>
    <t>Nb Nuits</t>
  </si>
  <si>
    <t>Nb Adultes</t>
  </si>
  <si>
    <t>PRix/nuits</t>
  </si>
  <si>
    <t>Revenus</t>
  </si>
  <si>
    <t>Paiement</t>
  </si>
  <si>
    <t>Total Taxe séjour</t>
  </si>
  <si>
    <t>Nuitées taxe séjour</t>
  </si>
  <si>
    <t>Colonne 1</t>
  </si>
  <si>
    <t>Colonne 2</t>
  </si>
  <si>
    <t>Colonne 3</t>
  </si>
  <si>
    <t>Colonne 4</t>
  </si>
  <si>
    <t>Colonne 5</t>
  </si>
  <si>
    <t>Colonne 6</t>
  </si>
  <si>
    <t>Colonne 7</t>
  </si>
  <si>
    <t>Colonne 8</t>
  </si>
  <si>
    <t>Colonne 9</t>
  </si>
  <si>
    <t>Colonne 10</t>
  </si>
  <si>
    <t>Colonne 11</t>
  </si>
  <si>
    <t>Colonne 12</t>
  </si>
  <si>
    <t>Colonne 13</t>
  </si>
  <si>
    <t>Colonne 14</t>
  </si>
  <si>
    <t>Colonne 15</t>
  </si>
  <si>
    <t>Elise</t>
  </si>
  <si>
    <t>Airbnb</t>
  </si>
  <si>
    <t>Johanna</t>
  </si>
  <si>
    <t>Espèces</t>
  </si>
  <si>
    <t>Anonyme</t>
  </si>
  <si>
    <t>Laudine</t>
  </si>
  <si>
    <t>Théo</t>
  </si>
  <si>
    <t>Loïc</t>
  </si>
  <si>
    <t>Serge</t>
  </si>
  <si>
    <t>Gabriel</t>
  </si>
  <si>
    <t>Chloé</t>
  </si>
  <si>
    <t>(déclaré en janvier urssaf - erreur)</t>
  </si>
  <si>
    <t>David</t>
  </si>
  <si>
    <t>Cecile</t>
  </si>
  <si>
    <t>Fanny</t>
  </si>
  <si>
    <t>HomeExchange</t>
  </si>
  <si>
    <t>Youri</t>
  </si>
  <si>
    <t xml:space="preserve">Vincent </t>
  </si>
  <si>
    <t>Chasseloup</t>
  </si>
  <si>
    <t>(Virement)</t>
  </si>
  <si>
    <t>Lamine</t>
  </si>
  <si>
    <t>Julien</t>
  </si>
  <si>
    <t>Davenas</t>
  </si>
  <si>
    <t>Lisa</t>
  </si>
  <si>
    <t>Lucie Anna</t>
  </si>
  <si>
    <t>Morgan</t>
  </si>
  <si>
    <t>Karine</t>
  </si>
  <si>
    <t>Chèque</t>
  </si>
  <si>
    <t>Lo</t>
  </si>
  <si>
    <t>Sarah</t>
  </si>
  <si>
    <t>Solène</t>
  </si>
  <si>
    <t>Abritel</t>
  </si>
  <si>
    <t>Michael</t>
  </si>
  <si>
    <t>Marie Motais</t>
  </si>
  <si>
    <t>Julian</t>
  </si>
  <si>
    <t>Typhaine</t>
  </si>
  <si>
    <t>Sabine</t>
  </si>
  <si>
    <t>Sayuki</t>
  </si>
  <si>
    <t>Romain</t>
  </si>
  <si>
    <t>(virement)</t>
  </si>
  <si>
    <t>Roche</t>
  </si>
  <si>
    <t>Mag</t>
  </si>
  <si>
    <t>Gailler</t>
  </si>
  <si>
    <t>Mamoud</t>
  </si>
  <si>
    <t>Catherine</t>
  </si>
  <si>
    <t>Bézier</t>
  </si>
  <si>
    <t>Maya</t>
  </si>
  <si>
    <t>Twarog</t>
  </si>
  <si>
    <t>Alexis</t>
  </si>
  <si>
    <t>Thomas</t>
  </si>
  <si>
    <t>Frac</t>
  </si>
  <si>
    <t>Charlotte</t>
  </si>
  <si>
    <t>Nathalie</t>
  </si>
  <si>
    <t>Sarrazin</t>
  </si>
  <si>
    <t>Pernelle</t>
  </si>
  <si>
    <t>Fievre</t>
  </si>
  <si>
    <t>Alban-Abritel</t>
  </si>
  <si>
    <t>2 chats</t>
  </si>
  <si>
    <t>Céline</t>
  </si>
  <si>
    <t>Maryline-Abritel</t>
  </si>
  <si>
    <t xml:space="preserve">Daniel </t>
  </si>
  <si>
    <t>petit chien</t>
  </si>
  <si>
    <t>Farida</t>
  </si>
  <si>
    <t>Emilie</t>
  </si>
  <si>
    <t>Inez</t>
  </si>
  <si>
    <t>Tatiana</t>
  </si>
  <si>
    <t>Audrey</t>
  </si>
  <si>
    <t>Couple</t>
  </si>
  <si>
    <t>Enza</t>
  </si>
  <si>
    <t>Damien</t>
  </si>
  <si>
    <t>Chifflet</t>
  </si>
  <si>
    <t>Felix</t>
  </si>
  <si>
    <t>Maxine</t>
  </si>
  <si>
    <t>Helene</t>
  </si>
  <si>
    <t>Géraldine</t>
  </si>
  <si>
    <t>Virement</t>
  </si>
  <si>
    <t>Ménage 40€</t>
  </si>
  <si>
    <t>Jerome</t>
  </si>
  <si>
    <t>Manon</t>
  </si>
  <si>
    <t>Oualid</t>
  </si>
  <si>
    <t>Pitetraphy</t>
  </si>
  <si>
    <t>Maxime</t>
  </si>
  <si>
    <t>Colonne 16</t>
  </si>
  <si>
    <t>Mathilde</t>
  </si>
  <si>
    <t>Marine</t>
  </si>
  <si>
    <t>Vanessa</t>
  </si>
  <si>
    <t>Didier</t>
  </si>
  <si>
    <t>Meurger</t>
  </si>
  <si>
    <t>Abdalha</t>
  </si>
  <si>
    <t>Nicolas</t>
  </si>
  <si>
    <t>Belitei</t>
  </si>
  <si>
    <t>Serbes</t>
  </si>
  <si>
    <t>Dessoubrie</t>
  </si>
  <si>
    <t>Millerand</t>
  </si>
  <si>
    <t>Séverine</t>
  </si>
  <si>
    <t>Younes</t>
  </si>
  <si>
    <t>Alexandre</t>
  </si>
  <si>
    <t>Fabrice</t>
  </si>
  <si>
    <t>Pedro</t>
  </si>
  <si>
    <t>Clement</t>
  </si>
  <si>
    <t>Hubert</t>
  </si>
  <si>
    <t>Christian</t>
  </si>
  <si>
    <t>Bretagne AUT.</t>
  </si>
  <si>
    <t>Lami</t>
  </si>
  <si>
    <t>Cyrille</t>
  </si>
  <si>
    <t>Armelle</t>
  </si>
  <si>
    <t>Delphine</t>
  </si>
  <si>
    <t>Esther</t>
  </si>
  <si>
    <t>Sylvie</t>
  </si>
  <si>
    <t>Amélie</t>
  </si>
  <si>
    <t>Marie Pierre</t>
  </si>
  <si>
    <t>Elisa</t>
  </si>
  <si>
    <t>Redouane</t>
  </si>
  <si>
    <t xml:space="preserve"> </t>
  </si>
  <si>
    <t>Christine</t>
  </si>
  <si>
    <t>Rainier</t>
  </si>
  <si>
    <t>Méance</t>
  </si>
  <si>
    <t>Clément</t>
  </si>
  <si>
    <t>Jérémy</t>
  </si>
  <si>
    <t>Eric</t>
  </si>
  <si>
    <t>Emmanuelle</t>
  </si>
  <si>
    <t>inconnu</t>
  </si>
  <si>
    <t>Quintavalle</t>
  </si>
  <si>
    <t>Christina</t>
  </si>
  <si>
    <t>Katja</t>
  </si>
  <si>
    <t>Vera</t>
  </si>
  <si>
    <t>Aline Bosselin</t>
  </si>
  <si>
    <t>Juliette</t>
  </si>
  <si>
    <t>Gagneux</t>
  </si>
  <si>
    <t>Mélina</t>
  </si>
  <si>
    <t>Denis</t>
  </si>
  <si>
    <t>Tony</t>
  </si>
  <si>
    <t>Touahri</t>
  </si>
  <si>
    <t>Kenny</t>
  </si>
  <si>
    <t>Ledon</t>
  </si>
  <si>
    <t>Alimag</t>
  </si>
  <si>
    <t>Anne</t>
  </si>
  <si>
    <t>Mickael</t>
  </si>
  <si>
    <t>Ouos</t>
  </si>
  <si>
    <t>Lucie</t>
  </si>
  <si>
    <t>Abbas</t>
  </si>
  <si>
    <t>Pauline</t>
  </si>
  <si>
    <t>BHD ouvriers</t>
  </si>
  <si>
    <t>Tanguy</t>
  </si>
  <si>
    <t>Amandine</t>
  </si>
  <si>
    <t>Marie</t>
  </si>
  <si>
    <t>Stéphane</t>
  </si>
  <si>
    <t>Pineau Maéva</t>
  </si>
  <si>
    <t>Draps / serviettes</t>
  </si>
  <si>
    <t>Anne Claire</t>
  </si>
  <si>
    <t>Véronique</t>
  </si>
  <si>
    <t>Florence</t>
  </si>
  <si>
    <t>Marius</t>
  </si>
  <si>
    <t>Léa</t>
  </si>
  <si>
    <t>Sigrid</t>
  </si>
  <si>
    <t>(avec DRAPS SERVIETTES MENAGE)</t>
  </si>
  <si>
    <t>Brice</t>
  </si>
  <si>
    <t>Title</t>
  </si>
  <si>
    <t>Nuitées Taxes</t>
  </si>
  <si>
    <t>Paul</t>
  </si>
  <si>
    <t>Lione</t>
  </si>
  <si>
    <t>Aloce</t>
  </si>
  <si>
    <t>Caroline</t>
  </si>
  <si>
    <t>Andreas</t>
  </si>
  <si>
    <t>Alexandra</t>
  </si>
  <si>
    <t>Mélanie</t>
  </si>
  <si>
    <t>Gaelle</t>
  </si>
  <si>
    <t>Aurélien</t>
  </si>
  <si>
    <t>Benoit</t>
  </si>
  <si>
    <t>Bertrand</t>
  </si>
  <si>
    <t>Benjamin</t>
  </si>
  <si>
    <t>Antonin</t>
  </si>
  <si>
    <t>Nathanael</t>
  </si>
  <si>
    <t>Hélène</t>
  </si>
  <si>
    <t>Samuel</t>
  </si>
  <si>
    <t>Papa Anna</t>
  </si>
  <si>
    <t>Aitor</t>
  </si>
  <si>
    <t>Francoise</t>
  </si>
  <si>
    <t>Andréa</t>
  </si>
  <si>
    <t>Julie</t>
  </si>
  <si>
    <t>Calum</t>
  </si>
  <si>
    <t>Balant</t>
  </si>
  <si>
    <t>Lucille</t>
  </si>
  <si>
    <t>Meirav</t>
  </si>
  <si>
    <t>Brigitte</t>
  </si>
  <si>
    <t>Antoine</t>
  </si>
  <si>
    <t>Julia</t>
  </si>
  <si>
    <t>Emma</t>
  </si>
  <si>
    <t>Eugene Marie</t>
  </si>
  <si>
    <t>Ralf</t>
  </si>
  <si>
    <t>Amory</t>
  </si>
  <si>
    <t>Laetitia</t>
  </si>
  <si>
    <t>Richard</t>
  </si>
  <si>
    <t>Agnes</t>
  </si>
  <si>
    <t>Jocelyn</t>
  </si>
  <si>
    <t>Virginie</t>
  </si>
  <si>
    <t>Zoé</t>
  </si>
  <si>
    <t>Loeva</t>
  </si>
  <si>
    <t>Anne Alain</t>
  </si>
  <si>
    <t>Etienne</t>
  </si>
  <si>
    <t>Corentin</t>
  </si>
  <si>
    <t>Perrine</t>
  </si>
  <si>
    <t>Traver</t>
  </si>
  <si>
    <t>Coline</t>
  </si>
  <si>
    <t>Myriam</t>
  </si>
  <si>
    <t>Glenn</t>
  </si>
  <si>
    <t>Laure</t>
  </si>
  <si>
    <t>Patrick</t>
  </si>
  <si>
    <t>Laura</t>
  </si>
  <si>
    <t>Raymond</t>
  </si>
  <si>
    <t>Margot</t>
  </si>
  <si>
    <t>Michon</t>
  </si>
  <si>
    <t>Tifenn</t>
  </si>
  <si>
    <t>Anne Cécile</t>
  </si>
  <si>
    <t>Régine</t>
  </si>
  <si>
    <t>Marina</t>
  </si>
  <si>
    <t>Michal</t>
  </si>
  <si>
    <t>Laurent</t>
  </si>
  <si>
    <t>Valérie</t>
  </si>
  <si>
    <t>Alex</t>
  </si>
  <si>
    <t>Yoann</t>
  </si>
  <si>
    <t>Jessica</t>
  </si>
  <si>
    <t>Adeline</t>
  </si>
  <si>
    <t>Carole</t>
  </si>
  <si>
    <t>Saskia</t>
  </si>
  <si>
    <t>Winsy</t>
  </si>
  <si>
    <t>Claire</t>
  </si>
  <si>
    <t>Jean</t>
  </si>
  <si>
    <t>Elodie</t>
  </si>
  <si>
    <t>Patricia</t>
  </si>
  <si>
    <t>Estelle</t>
  </si>
  <si>
    <t>Haise</t>
  </si>
  <si>
    <t>Louise</t>
  </si>
  <si>
    <t>Amine</t>
  </si>
  <si>
    <t>Morgane</t>
  </si>
  <si>
    <t>Maia</t>
  </si>
  <si>
    <t>Quentin</t>
  </si>
  <si>
    <t>Katleen</t>
  </si>
  <si>
    <t>Nathan</t>
  </si>
  <si>
    <t>Jeanne</t>
  </si>
  <si>
    <t>Guilllaume</t>
  </si>
  <si>
    <t>Menage</t>
  </si>
  <si>
    <t>Virginie B</t>
  </si>
  <si>
    <t>Martine B</t>
  </si>
  <si>
    <t>Josselin</t>
  </si>
  <si>
    <t xml:space="preserve">Guillaume </t>
  </si>
  <si>
    <t>Le Squzer</t>
  </si>
  <si>
    <t>LENAIN</t>
  </si>
  <si>
    <t>Melanie</t>
  </si>
  <si>
    <t>Pierre</t>
  </si>
  <si>
    <t>Jonathan</t>
  </si>
  <si>
    <t>Legrain</t>
  </si>
  <si>
    <t>Danilo</t>
  </si>
  <si>
    <t>Valerie Naulert</t>
  </si>
  <si>
    <t>Agathe</t>
  </si>
  <si>
    <t>Brohan</t>
  </si>
  <si>
    <t>Fabienne</t>
  </si>
  <si>
    <t>Equime Situ</t>
  </si>
  <si>
    <t>Résa GdF</t>
  </si>
  <si>
    <t>Madec</t>
  </si>
  <si>
    <t>Quennet</t>
  </si>
  <si>
    <t>Anne Laure</t>
  </si>
  <si>
    <t>Laouennan</t>
  </si>
  <si>
    <t>(virement de Rolland Anne le 06-05)</t>
  </si>
  <si>
    <t>Fonteneau</t>
  </si>
  <si>
    <t>Degré</t>
  </si>
  <si>
    <t>Stéphanie</t>
  </si>
  <si>
    <t>Bodier Garnier</t>
  </si>
  <si>
    <t>Mahé</t>
  </si>
  <si>
    <t>Bourat</t>
  </si>
  <si>
    <t>charpentier</t>
  </si>
  <si>
    <t>Océane</t>
  </si>
  <si>
    <t>Ivan</t>
  </si>
  <si>
    <t>Lagrolet</t>
  </si>
  <si>
    <t>Yasmine</t>
  </si>
  <si>
    <t>Pascaline</t>
  </si>
  <si>
    <t>Le Dréan</t>
  </si>
  <si>
    <t>Cadiou</t>
  </si>
  <si>
    <t>Favreau</t>
  </si>
  <si>
    <t>Ameline</t>
  </si>
  <si>
    <t>Ronan</t>
  </si>
  <si>
    <t>GdF</t>
  </si>
  <si>
    <t>Cotin</t>
  </si>
  <si>
    <t>Leboncoin</t>
  </si>
  <si>
    <t>Yann</t>
  </si>
  <si>
    <t>Camille</t>
  </si>
  <si>
    <t>Lavrard</t>
  </si>
  <si>
    <t>17h option</t>
  </si>
  <si>
    <t>Matth</t>
  </si>
  <si>
    <t>Josse</t>
  </si>
  <si>
    <t>Gautier</t>
  </si>
  <si>
    <t>Le Campion</t>
  </si>
  <si>
    <t>Phonsine</t>
  </si>
  <si>
    <t>SUM de Revenus</t>
  </si>
  <si>
    <t>SUM de Nuitées taxe séjour</t>
  </si>
  <si>
    <t>01 (janvier)</t>
  </si>
  <si>
    <t>02 (février)</t>
  </si>
  <si>
    <t>03 (mars)</t>
  </si>
  <si>
    <t>04 (avril)</t>
  </si>
  <si>
    <t>05 (mai)</t>
  </si>
  <si>
    <t>06 (juin)</t>
  </si>
  <si>
    <t>07 (juillet)</t>
  </si>
  <si>
    <t>08 (août)</t>
  </si>
  <si>
    <t>09 (septembre)</t>
  </si>
  <si>
    <t>10 (octobre)</t>
  </si>
  <si>
    <t>11 (novembre)</t>
  </si>
  <si>
    <t>12 (décembre)</t>
  </si>
  <si>
    <t>Total général</t>
  </si>
  <si>
    <t>Gree</t>
  </si>
  <si>
    <t>Edmond</t>
  </si>
  <si>
    <t>SUM de Nuitées Taxes</t>
  </si>
  <si>
    <t>Liberté</t>
  </si>
  <si>
    <t>nuites</t>
  </si>
  <si>
    <t>Affichage des filtres : Abritel,Airbnb,Chèque,Espèces,Virement,A définir</t>
  </si>
  <si>
    <t>Grée</t>
  </si>
  <si>
    <t>Nuits</t>
  </si>
  <si>
    <t>Total</t>
  </si>
  <si>
    <t>Taxes</t>
  </si>
  <si>
    <t>Net</t>
  </si>
  <si>
    <t>Restant</t>
  </si>
  <si>
    <t>Total Seb</t>
  </si>
  <si>
    <t>Déclaré à l'URSSAF SEB</t>
  </si>
  <si>
    <t>Déclaré à l'URSSAF SOAZ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</si>
  <si>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</si>
  <si>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</si>
  <si>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</si>
  <si>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</si>
  <si>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</si>
  <si>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</si>
  <si>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</si>
  <si>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</si>
  <si>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</si>
  <si>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</si>
  <si>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</si>
  <si>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</si>
  <si>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Moyenne</t>
  </si>
  <si>
    <t>Perso</t>
  </si>
  <si>
    <t>Gîtes</t>
  </si>
  <si>
    <t>Chez nous</t>
  </si>
  <si>
    <t>Totaux</t>
  </si>
  <si>
    <t>Electricité</t>
  </si>
  <si>
    <t>- Taxe Foncièer Tlohan et grée ensemble</t>
  </si>
  <si>
    <t>Eau</t>
  </si>
  <si>
    <t>Prêts</t>
  </si>
  <si>
    <t>Internet</t>
  </si>
  <si>
    <t>Impôts Fonciers</t>
  </si>
  <si>
    <t>Taxe Habitation</t>
  </si>
  <si>
    <t>Poubelles</t>
  </si>
  <si>
    <t xml:space="preserve">Assurances (Passat, La Grée, Tlohan) </t>
  </si>
  <si>
    <t>Chauffage</t>
  </si>
  <si>
    <t>Total Mensuel</t>
  </si>
  <si>
    <t>Total annuel</t>
  </si>
  <si>
    <t>Personnel</t>
  </si>
  <si>
    <t xml:space="preserve">Incompressible </t>
  </si>
  <si>
    <t>Total :</t>
  </si>
  <si>
    <t>Mutuelle Allianz</t>
  </si>
  <si>
    <t xml:space="preserve">Swiss life mutuelle </t>
  </si>
  <si>
    <t>GSM</t>
  </si>
  <si>
    <t>Assurances R16</t>
  </si>
  <si>
    <t>Voiture (essence/entretient)</t>
  </si>
  <si>
    <t>Garderie / Repas</t>
  </si>
  <si>
    <t>Microsoft Word</t>
  </si>
  <si>
    <t>Compressible</t>
  </si>
  <si>
    <t>Alimentation &amp; restau</t>
  </si>
  <si>
    <t>Shopping</t>
  </si>
  <si>
    <t>Total Annuel</t>
  </si>
  <si>
    <t>DONT :</t>
  </si>
  <si>
    <t>Total incompressible</t>
  </si>
  <si>
    <t>Total Compressible</t>
  </si>
  <si>
    <t>Historique</t>
  </si>
  <si>
    <t>Nombre de nuits</t>
  </si>
  <si>
    <t>Pourcentage moyen des gites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</si>
</sst>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d/MM/yyyy"/>
    <numFmt numFmtId="165" formatCode="#,##0\ [$€-1]"/>
    <numFmt numFmtId="166" formatCode="_(* #,##0.00_)\ [$€-1]_);\(#,##0.00\)\ [$€-1]_);_(* &quot;-&quot;??_)\ [$€-1]_);_(@"/>
    <numFmt numFmtId="167" formatCode="0 &quot;nuits&quot;"/>
    <numFmt numFmtId="168" formatCode="0 &quot;adultes&quot;"/>
    <numFmt numFmtId="169" formatCode="0 &quot;nuitées&quot;"/>
    <numFmt numFmtId="170" formatCode="dd/mm/yyyy"/>
    <numFmt numFmtId="171" formatCode="#,##0&quot;€&quot;"/>
    <numFmt numFmtId="172" formatCode="#,##0.00\ [$€-1]"/>
  </numFmts>
  <fonts count="43">
    <font>
      <sz val="10.0"/>
      <color rgb="FF000000"/>
      <name val="Arial"/>
    </font>
    <font>
      <color rgb="FFFFFFFF"/>
      <name val="Arial"/>
    </font>
    <font>
      <sz val="11.0"/>
      <color rgb="FFFFFFFF"/>
      <name val="Inconsolata"/>
    </font>
    <font>
      <color rgb="FFFFFFFF"/>
      <name val="Roboto"/>
    </font>
    <font>
      <color rgb="FF434343"/>
      <name val="Roboto"/>
    </font>
    <font>
      <sz val="11.0"/>
      <color rgb="FF000000"/>
      <name val="Inconsolata"/>
    </font>
    <font>
      <color rgb="FF434343"/>
      <name val="Arial"/>
    </font>
    <font/>
    <font>
      <name val="Arial"/>
    </font>
    <font>
      <b/>
    </font>
    <font>
      <b/>
      <sz val="16.0"/>
      <name val="Arial"/>
    </font>
    <font>
      <b/>
      <sz val="16.0"/>
    </font>
    <font>
      <b/>
      <sz val="16.0"/>
      <color rgb="FFFFFFFF"/>
    </font>
    <font>
      <b/>
      <sz val="16.0"/>
      <color rgb="FF000000"/>
    </font>
    <font>
      <b/>
      <sz val="16.0"/>
      <color rgb="FFFFFFFF"/>
      <name val="Arial"/>
    </font>
    <font>
      <b/>
      <sz val="12.0"/>
      <color rgb="FFB7B7B7"/>
      <name val="Arial"/>
    </font>
    <font>
      <b/>
      <sz val="11.0"/>
      <color rgb="FFFFFFFF"/>
      <name val="Arial"/>
    </font>
    <font>
      <color rgb="FF3D85C6"/>
      <name val="Arial"/>
    </font>
    <font>
      <sz val="10.0"/>
      <color rgb="FF999999"/>
      <name val="Inherit"/>
    </font>
    <font>
      <color rgb="FF674EA7"/>
      <name val="Arial"/>
    </font>
    <font>
      <color rgb="FFA61C00"/>
      <name val="Arial"/>
    </font>
    <font>
      <color rgb="FFBF9000"/>
      <name val="Arial"/>
    </font>
    <font>
      <color rgb="FF1C4587"/>
      <name val="Arial"/>
    </font>
    <font>
      <b/>
      <sz val="12.0"/>
      <color rgb="FFFFFFFF"/>
      <name val="Arial"/>
    </font>
    <font>
      <b/>
      <color rgb="FFFFFFFF"/>
    </font>
    <font>
      <b/>
      <sz val="13.0"/>
      <color rgb="FFFFFFFF"/>
    </font>
    <font>
      <b/>
      <sz val="13.0"/>
      <color rgb="FF999999"/>
    </font>
    <font>
      <sz val="12.0"/>
      <color rgb="FF38761D"/>
    </font>
    <font>
      <color rgb="FF000000"/>
    </font>
    <font>
      <b/>
      <color rgb="FFFFFFFF"/>
      <name val="Arial"/>
    </font>
    <font>
      <sz val="11.0"/>
      <color rgb="FFFFFFFF"/>
      <name val="Arial"/>
    </font>
    <font>
      <b/>
      <sz val="12.0"/>
      <color rgb="FF1C4587"/>
      <name val="Arial"/>
    </font>
    <font>
      <b/>
      <sz val="12.0"/>
      <color rgb="FFFFFFFF"/>
    </font>
    <font>
      <b/>
      <sz val="12.0"/>
      <color rgb="FF000000"/>
    </font>
    <font>
      <color rgb="FFFFFFFF"/>
    </font>
    <font>
      <b/>
      <sz val="12.0"/>
      <color rgb="FF434343"/>
    </font>
    <font>
      <b/>
      <sz val="14.0"/>
      <color rgb="FFFFFFFF"/>
    </font>
    <font>
      <b/>
      <sz val="12.0"/>
    </font>
    <font>
      <b/>
      <sz val="17.0"/>
      <color rgb="FFFFFFFF"/>
    </font>
    <font>
      <i/>
    </font>
    <font>
      <b/>
      <sz val="20.0"/>
      <color rgb="FFFFE599"/>
    </font>
    <font>
      <sz val="12.0"/>
      <color rgb="FF134F5C"/>
    </font>
    <font>
      <sz val="12.0"/>
      <color rgb="FFFFFFFF"/>
    </font>
  </fonts>
  <fills count="3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1C4587"/>
        <bgColor rgb="FF1C4587"/>
      </patternFill>
    </fill>
    <fill>
      <patternFill patternType="solid">
        <fgColor rgb="FF351C75"/>
        <bgColor rgb="FF351C75"/>
      </patternFill>
    </fill>
    <fill>
      <patternFill patternType="solid">
        <fgColor rgb="FF85200C"/>
        <bgColor rgb="FF85200C"/>
      </patternFill>
    </fill>
    <fill>
      <patternFill patternType="solid">
        <fgColor rgb="FF783F04"/>
        <bgColor rgb="FF783F04"/>
      </patternFill>
    </fill>
    <fill>
      <patternFill patternType="solid">
        <fgColor rgb="FF9FC5E8"/>
        <bgColor rgb="FF9FC5E8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F7981D"/>
        <bgColor rgb="FFF7981D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CC4125"/>
        <bgColor rgb="FFCC4125"/>
      </patternFill>
    </fill>
    <fill>
      <patternFill patternType="solid">
        <fgColor rgb="FFC27BA0"/>
        <bgColor rgb="FFC27BA0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</fills>
  <borders count="12">
    <border/>
    <border>
      <left style="thin">
        <color rgb="FF38416A"/>
      </left>
      <right style="thin">
        <color rgb="FF4A568D"/>
      </right>
      <top style="thin">
        <color rgb="FF38416A"/>
      </top>
      <bottom style="thin">
        <color rgb="FF38416A"/>
      </bottom>
    </border>
    <border>
      <left style="thin">
        <color rgb="FF4A568D"/>
      </left>
      <right style="thin">
        <color rgb="FF4A568D"/>
      </right>
      <top style="thin">
        <color rgb="FF38416A"/>
      </top>
      <bottom style="thin">
        <color rgb="FF38416A"/>
      </bottom>
    </border>
    <border>
      <left style="thin">
        <color rgb="FF4A568D"/>
      </left>
      <right style="thin">
        <color rgb="FF38416A"/>
      </right>
      <top style="thin">
        <color rgb="FF38416A"/>
      </top>
      <bottom style="thin">
        <color rgb="FF38416A"/>
      </bottom>
    </border>
    <border>
      <left style="thin">
        <color rgb="FF38416A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38416A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8416A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8416A"/>
      </bottom>
    </border>
    <border>
      <left style="thin">
        <color rgb="FFFFFFFF"/>
      </left>
      <right style="thin">
        <color rgb="FF38416A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38416A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2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164" xfId="0" applyAlignment="1" applyBorder="1" applyFont="1" applyNumberFormat="1">
      <alignment horizontal="righ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2" fillId="0" fontId="1" numFmtId="165" xfId="0" applyAlignment="1" applyBorder="1" applyFont="1" applyNumberFormat="1">
      <alignment horizontal="right" readingOrder="0" shrinkToFit="0" vertical="bottom" wrapText="0"/>
    </xf>
    <xf borderId="2" fillId="0" fontId="3" numFmtId="165" xfId="0" applyAlignment="1" applyBorder="1" applyFont="1" applyNumberForma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1" numFmtId="166" xfId="0" applyAlignment="1" applyBorder="1" applyFont="1" applyNumberForma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4" numFmtId="0" xfId="0" applyAlignment="1" applyBorder="1" applyFont="1">
      <alignment readingOrder="0" shrinkToFit="0" vertical="center" wrapText="0"/>
    </xf>
    <xf borderId="5" fillId="0" fontId="4" numFmtId="164" xfId="0" applyAlignment="1" applyBorder="1" applyFont="1" applyNumberFormat="1">
      <alignment readingOrder="0" shrinkToFit="0" vertical="center" wrapText="0"/>
    </xf>
    <xf borderId="5" fillId="2" fontId="5" numFmtId="0" xfId="0" applyAlignment="1" applyBorder="1" applyFill="1" applyFont="1">
      <alignment shrinkToFit="0" vertical="bottom" wrapText="0"/>
    </xf>
    <xf borderId="5" fillId="0" fontId="6" numFmtId="167" xfId="0" applyAlignment="1" applyBorder="1" applyFont="1" applyNumberFormat="1">
      <alignment horizontal="right" shrinkToFit="0" vertical="bottom" wrapText="0"/>
    </xf>
    <xf borderId="5" fillId="0" fontId="6" numFmtId="168" xfId="0" applyAlignment="1" applyBorder="1" applyFont="1" applyNumberFormat="1">
      <alignment horizontal="right" readingOrder="0" shrinkToFit="0" vertical="bottom" wrapText="0"/>
    </xf>
    <xf borderId="5" fillId="0" fontId="6" numFmtId="165" xfId="0" applyAlignment="1" applyBorder="1" applyFont="1" applyNumberFormat="1">
      <alignment horizontal="right" readingOrder="0" shrinkToFit="0" vertical="bottom" wrapText="0"/>
    </xf>
    <xf borderId="5" fillId="0" fontId="4" numFmtId="165" xfId="0" applyAlignment="1" applyBorder="1" applyFont="1" applyNumberFormat="1">
      <alignment shrinkToFit="0" vertical="center" wrapText="0"/>
    </xf>
    <xf borderId="5" fillId="0" fontId="4" numFmtId="0" xfId="0" applyAlignment="1" applyBorder="1" applyFont="1">
      <alignment shrinkToFit="0" vertical="center" wrapText="0"/>
    </xf>
    <xf borderId="5" fillId="0" fontId="4" numFmtId="166" xfId="0" applyAlignment="1" applyBorder="1" applyFont="1" applyNumberFormat="1">
      <alignment shrinkToFit="0" vertical="center" wrapText="0"/>
    </xf>
    <xf borderId="5" fillId="0" fontId="6" numFmtId="169" xfId="0" applyAlignment="1" applyBorder="1" applyFont="1" applyNumberFormat="1">
      <alignment shrinkToFit="0" vertical="bottom" wrapText="0"/>
    </xf>
    <xf borderId="6" fillId="0" fontId="4" numFmtId="0" xfId="0" applyAlignment="1" applyBorder="1" applyFont="1">
      <alignment readingOrder="0" shrinkToFit="0" vertical="center" wrapText="0"/>
    </xf>
    <xf borderId="7" fillId="0" fontId="4" numFmtId="164" xfId="0" applyAlignment="1" applyBorder="1" applyFont="1" applyNumberFormat="1">
      <alignment readingOrder="0" shrinkToFit="0" vertical="center" wrapText="0"/>
    </xf>
    <xf borderId="7" fillId="0" fontId="6" numFmtId="167" xfId="0" applyAlignment="1" applyBorder="1" applyFont="1" applyNumberFormat="1">
      <alignment horizontal="right" shrinkToFit="0" vertical="bottom" wrapText="0"/>
    </xf>
    <xf borderId="7" fillId="0" fontId="6" numFmtId="168" xfId="0" applyAlignment="1" applyBorder="1" applyFont="1" applyNumberFormat="1">
      <alignment horizontal="right" readingOrder="0" shrinkToFit="0" vertical="bottom" wrapText="0"/>
    </xf>
    <xf borderId="7" fillId="0" fontId="6" numFmtId="165" xfId="0" applyAlignment="1" applyBorder="1" applyFont="1" applyNumberFormat="1">
      <alignment horizontal="right" readingOrder="0" shrinkToFit="0" vertical="bottom" wrapText="0"/>
    </xf>
    <xf borderId="7" fillId="0" fontId="4" numFmtId="165" xfId="0" applyAlignment="1" applyBorder="1" applyFont="1" applyNumberFormat="1">
      <alignment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7" fillId="0" fontId="4" numFmtId="166" xfId="0" applyAlignment="1" applyBorder="1" applyFont="1" applyNumberFormat="1">
      <alignment readingOrder="0" shrinkToFit="0" vertical="center" wrapText="0"/>
    </xf>
    <xf borderId="7" fillId="0" fontId="6" numFmtId="169" xfId="0" applyAlignment="1" applyBorder="1" applyFont="1" applyNumberFormat="1">
      <alignment shrinkToFit="0" vertical="bottom" wrapText="0"/>
    </xf>
    <xf borderId="5" fillId="0" fontId="4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shrinkToFit="0" vertical="center" wrapText="0"/>
    </xf>
    <xf borderId="7" fillId="0" fontId="4" numFmtId="166" xfId="0" applyAlignment="1" applyBorder="1" applyFont="1" applyNumberFormat="1">
      <alignment shrinkToFit="0" vertical="center" wrapText="0"/>
    </xf>
    <xf borderId="7" fillId="0" fontId="4" numFmtId="164" xfId="0" applyAlignment="1" applyBorder="1" applyFont="1" applyNumberFormat="1">
      <alignment shrinkToFit="0" vertical="center" wrapText="0"/>
    </xf>
    <xf borderId="7" fillId="0" fontId="4" numFmtId="0" xfId="0" applyAlignment="1" applyBorder="1" applyFont="1">
      <alignment shrinkToFit="0" vertical="center" wrapText="0"/>
    </xf>
    <xf borderId="5" fillId="0" fontId="4" numFmtId="166" xfId="0" applyAlignment="1" applyBorder="1" applyFont="1" applyNumberFormat="1">
      <alignment readingOrder="0" shrinkToFit="0" vertical="center" wrapText="0"/>
    </xf>
    <xf borderId="5" fillId="0" fontId="4" numFmtId="164" xfId="0" applyAlignment="1" applyBorder="1" applyFont="1" applyNumberFormat="1">
      <alignment shrinkToFit="0" vertical="center" wrapText="0"/>
    </xf>
    <xf borderId="5" fillId="0" fontId="4" numFmtId="0" xfId="0" applyAlignment="1" applyBorder="1" applyFont="1">
      <alignment shrinkToFit="0" vertical="center" wrapText="0"/>
    </xf>
    <xf borderId="7" fillId="0" fontId="6" numFmtId="165" xfId="0" applyAlignment="1" applyBorder="1" applyFont="1" applyNumberFormat="1">
      <alignment horizontal="right"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7" fillId="0" fontId="6" numFmtId="166" xfId="0" applyAlignment="1" applyBorder="1" applyFont="1" applyNumberFormat="1">
      <alignment horizontal="right" shrinkToFit="0" vertical="bottom" wrapText="0"/>
    </xf>
    <xf borderId="7" fillId="0" fontId="6" numFmtId="169" xfId="0" applyAlignment="1" applyBorder="1" applyFont="1" applyNumberFormat="1">
      <alignment horizontal="right" shrinkToFit="0" vertical="bottom" wrapText="0"/>
    </xf>
    <xf borderId="5" fillId="0" fontId="6" numFmtId="165" xfId="0" applyAlignment="1" applyBorder="1" applyFont="1" applyNumberFormat="1">
      <alignment horizontal="right"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5" fillId="0" fontId="6" numFmtId="166" xfId="0" applyAlignment="1" applyBorder="1" applyFont="1" applyNumberFormat="1">
      <alignment horizontal="right" shrinkToFit="0" vertical="bottom" wrapText="0"/>
    </xf>
    <xf borderId="5" fillId="0" fontId="6" numFmtId="169" xfId="0" applyAlignment="1" applyBorder="1" applyFont="1" applyNumberFormat="1">
      <alignment horizontal="right" shrinkToFit="0" vertical="bottom" wrapText="0"/>
    </xf>
    <xf borderId="8" fillId="0" fontId="4" numFmtId="164" xfId="0" applyAlignment="1" applyBorder="1" applyFont="1" applyNumberFormat="1">
      <alignment shrinkToFit="0" vertical="center" wrapText="0"/>
    </xf>
    <xf borderId="8" fillId="0" fontId="4" numFmtId="0" xfId="0" applyAlignment="1" applyBorder="1" applyFont="1">
      <alignment shrinkToFit="0" vertical="center" wrapText="0"/>
    </xf>
    <xf borderId="8" fillId="0" fontId="4" numFmtId="166" xfId="0" applyAlignment="1" applyBorder="1" applyFont="1" applyNumberFormat="1">
      <alignment shrinkToFit="0" vertical="center" wrapText="0"/>
    </xf>
    <xf borderId="5" fillId="0" fontId="4" numFmtId="165" xfId="0" applyAlignment="1" applyBorder="1" applyFont="1" applyNumberFormat="1">
      <alignment readingOrder="0" shrinkToFit="0" vertical="center" wrapText="0"/>
    </xf>
    <xf borderId="7" fillId="0" fontId="4" numFmtId="167" xfId="0" applyAlignment="1" applyBorder="1" applyFont="1" applyNumberFormat="1">
      <alignment shrinkToFit="0" vertical="center" wrapText="0"/>
    </xf>
    <xf borderId="7" fillId="0" fontId="4" numFmtId="168" xfId="0" applyAlignment="1" applyBorder="1" applyFont="1" applyNumberFormat="1">
      <alignment shrinkToFit="0" vertical="center" wrapText="0"/>
    </xf>
    <xf borderId="7" fillId="0" fontId="4" numFmtId="169" xfId="0" applyAlignment="1" applyBorder="1" applyFont="1" applyNumberFormat="1">
      <alignment shrinkToFit="0" vertical="center" wrapText="0"/>
    </xf>
    <xf borderId="5" fillId="0" fontId="4" numFmtId="167" xfId="0" applyAlignment="1" applyBorder="1" applyFont="1" applyNumberFormat="1">
      <alignment shrinkToFit="0" vertical="center" wrapText="0"/>
    </xf>
    <xf borderId="5" fillId="0" fontId="4" numFmtId="168" xfId="0" applyAlignment="1" applyBorder="1" applyFont="1" applyNumberFormat="1">
      <alignment shrinkToFit="0" vertical="center" wrapText="0"/>
    </xf>
    <xf borderId="5" fillId="0" fontId="4" numFmtId="169" xfId="0" applyAlignment="1" applyBorder="1" applyFont="1" applyNumberFormat="1">
      <alignment shrinkToFit="0" vertical="center" wrapText="0"/>
    </xf>
    <xf borderId="5" fillId="0" fontId="6" numFmtId="168" xfId="0" applyAlignment="1" applyBorder="1" applyFont="1" applyNumberFormat="1">
      <alignment horizontal="right" shrinkToFit="0" vertical="bottom" wrapText="0"/>
    </xf>
    <xf borderId="7" fillId="0" fontId="6" numFmtId="166" xfId="0" applyAlignment="1" applyBorder="1" applyFont="1" applyNumberFormat="1">
      <alignment horizontal="right" readingOrder="0" shrinkToFit="0" vertical="bottom" wrapText="0"/>
    </xf>
    <xf borderId="7" fillId="0" fontId="6" numFmtId="169" xfId="0" applyAlignment="1" applyBorder="1" applyFont="1" applyNumberFormat="1">
      <alignment horizontal="right" readingOrder="0" shrinkToFit="0" vertical="bottom" wrapText="0"/>
    </xf>
    <xf borderId="5" fillId="0" fontId="4" numFmtId="170" xfId="0" applyAlignment="1" applyBorder="1" applyFont="1" applyNumberFormat="1">
      <alignment readingOrder="0" shrinkToFit="0" vertical="center" wrapText="0"/>
    </xf>
    <xf borderId="7" fillId="0" fontId="6" numFmtId="168" xfId="0" applyAlignment="1" applyBorder="1" applyFont="1" applyNumberFormat="1">
      <alignment horizontal="right" shrinkToFit="0" vertical="bottom" wrapText="0"/>
    </xf>
    <xf borderId="9" fillId="0" fontId="4" numFmtId="164" xfId="0" applyAlignment="1" applyBorder="1" applyFont="1" applyNumberFormat="1">
      <alignment shrinkToFit="0" vertical="center" wrapText="0"/>
    </xf>
    <xf borderId="9" fillId="0" fontId="4" numFmtId="167" xfId="0" applyAlignment="1" applyBorder="1" applyFont="1" applyNumberFormat="1">
      <alignment shrinkToFit="0" vertical="center" wrapText="0"/>
    </xf>
    <xf borderId="9" fillId="0" fontId="4" numFmtId="168" xfId="0" applyAlignment="1" applyBorder="1" applyFont="1" applyNumberFormat="1">
      <alignment shrinkToFit="0" vertical="center" wrapText="0"/>
    </xf>
    <xf borderId="9" fillId="0" fontId="4" numFmtId="166" xfId="0" applyAlignment="1" applyBorder="1" applyFont="1" applyNumberFormat="1">
      <alignment shrinkToFit="0" vertical="center" wrapText="0"/>
    </xf>
    <xf borderId="9" fillId="0" fontId="4" numFmtId="169" xfId="0" applyAlignment="1" applyBorder="1" applyFont="1" applyNumberFormat="1">
      <alignment shrinkToFit="0" vertical="center" wrapText="0"/>
    </xf>
    <xf borderId="1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5" fillId="0" fontId="6" numFmtId="0" xfId="0" applyAlignment="1" applyBorder="1" applyFont="1">
      <alignment horizontal="right" shrinkToFit="0" vertical="bottom" wrapText="0"/>
    </xf>
    <xf borderId="10" fillId="0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horizontal="right" shrinkToFit="0" vertical="bottom" wrapText="0"/>
    </xf>
    <xf borderId="11" fillId="0" fontId="6" numFmtId="0" xfId="0" applyAlignment="1" applyBorder="1" applyFont="1">
      <alignment shrinkToFit="0" vertical="bottom" wrapText="0"/>
    </xf>
    <xf borderId="10" fillId="0" fontId="6" numFmtId="169" xfId="0" applyAlignment="1" applyBorder="1" applyFont="1" applyNumberFormat="1">
      <alignment shrinkToFit="0" vertical="bottom" wrapText="0"/>
    </xf>
    <xf borderId="11" fillId="0" fontId="6" numFmtId="169" xfId="0" applyAlignment="1" applyBorder="1" applyFont="1" applyNumberFormat="1">
      <alignment horizontal="right" shrinkToFit="0" vertical="bottom" wrapText="0"/>
    </xf>
    <xf borderId="10" fillId="0" fontId="6" numFmtId="169" xfId="0" applyAlignment="1" applyBorder="1" applyFont="1" applyNumberFormat="1">
      <alignment horizontal="right" shrinkToFit="0" vertical="bottom" wrapText="0"/>
    </xf>
    <xf borderId="9" fillId="0" fontId="4" numFmtId="0" xfId="0" applyAlignment="1" applyBorder="1" applyFont="1">
      <alignment shrinkToFit="0" vertical="center" wrapText="0"/>
    </xf>
    <xf borderId="0" fillId="0" fontId="7" numFmtId="0" xfId="0" applyAlignment="1" applyFont="1">
      <alignment readingOrder="0"/>
    </xf>
    <xf borderId="0" fillId="0" fontId="8" numFmtId="164" xfId="0" applyAlignment="1" applyFont="1" applyNumberFormat="1">
      <alignment horizontal="right" readingOrder="0" vertical="bottom"/>
    </xf>
    <xf borderId="0" fillId="2" fontId="5" numFmtId="0" xfId="0" applyAlignment="1" applyFont="1">
      <alignment readingOrder="0" vertical="bottom"/>
    </xf>
    <xf borderId="0" fillId="0" fontId="8" numFmtId="0" xfId="0" applyAlignment="1" applyFont="1">
      <alignment horizontal="right" readingOrder="0" vertical="bottom"/>
    </xf>
    <xf borderId="0" fillId="0" fontId="8" numFmtId="165" xfId="0" applyAlignment="1" applyFont="1" applyNumberFormat="1">
      <alignment horizontal="right" readingOrder="0" vertical="bottom"/>
    </xf>
    <xf borderId="0" fillId="0" fontId="7" numFmtId="165" xfId="0" applyFont="1" applyNumberFormat="1"/>
    <xf borderId="0" fillId="0" fontId="7" numFmtId="0" xfId="0" applyFont="1"/>
    <xf borderId="0" fillId="0" fontId="8" numFmtId="166" xfId="0" applyAlignment="1" applyFont="1" applyNumberFormat="1">
      <alignment readingOrder="0" vertical="bottom"/>
    </xf>
    <xf borderId="0" fillId="0" fontId="8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168" xfId="0" applyAlignment="1" applyFont="1" applyNumberFormat="1">
      <alignment horizontal="right" readingOrder="0" vertical="bottom"/>
    </xf>
    <xf borderId="0" fillId="0" fontId="7" numFmtId="166" xfId="0" applyFont="1" applyNumberFormat="1"/>
    <xf borderId="0" fillId="0" fontId="8" numFmtId="0" xfId="0" applyAlignment="1" applyFont="1">
      <alignment vertical="bottom"/>
    </xf>
    <xf borderId="0" fillId="0" fontId="7" numFmtId="164" xfId="0" applyAlignment="1" applyFont="1" applyNumberFormat="1">
      <alignment readingOrder="0"/>
    </xf>
    <xf borderId="0" fillId="0" fontId="7" numFmtId="164" xfId="0" applyFont="1" applyNumberFormat="1"/>
    <xf borderId="0" fillId="0" fontId="8" numFmtId="167" xfId="0" applyAlignment="1" applyFont="1" applyNumberFormat="1">
      <alignment horizontal="right" vertical="bottom"/>
    </xf>
    <xf borderId="0" fillId="0" fontId="8" numFmtId="165" xfId="0" applyAlignment="1" applyFont="1" applyNumberFormat="1">
      <alignment horizontal="right" vertical="bottom"/>
    </xf>
    <xf borderId="0" fillId="0" fontId="8" numFmtId="166" xfId="0" applyAlignment="1" applyFont="1" applyNumberFormat="1">
      <alignment horizontal="right" vertical="bottom"/>
    </xf>
    <xf borderId="0" fillId="0" fontId="8" numFmtId="169" xfId="0" applyAlignment="1" applyFont="1" applyNumberFormat="1">
      <alignment horizontal="right" vertical="bottom"/>
    </xf>
    <xf borderId="0" fillId="0" fontId="8" numFmtId="168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8" numFmtId="167" xfId="0" applyAlignment="1" applyFont="1" applyNumberFormat="1">
      <alignment horizontal="right" readingOrder="0" vertical="bottom"/>
    </xf>
    <xf borderId="0" fillId="0" fontId="7" numFmtId="169" xfId="0" applyFont="1" applyNumberFormat="1"/>
    <xf borderId="0" fillId="0" fontId="9" numFmtId="0" xfId="0" applyAlignment="1" applyFont="1">
      <alignment readingOrder="0"/>
    </xf>
    <xf borderId="0" fillId="3" fontId="10" numFmtId="0" xfId="0" applyAlignment="1" applyFill="1" applyFont="1">
      <alignment horizontal="center" readingOrder="0" vertical="bottom"/>
    </xf>
    <xf borderId="0" fillId="0" fontId="11" numFmtId="0" xfId="0" applyAlignment="1" applyFont="1">
      <alignment horizontal="center"/>
    </xf>
    <xf borderId="0" fillId="4" fontId="12" numFmtId="0" xfId="0" applyAlignment="1" applyFill="1" applyFont="1">
      <alignment horizontal="center" readingOrder="0"/>
    </xf>
    <xf borderId="0" fillId="2" fontId="13" numFmtId="165" xfId="0" applyAlignment="1" applyFont="1" applyNumberFormat="1">
      <alignment horizontal="center" readingOrder="0"/>
    </xf>
    <xf borderId="0" fillId="0" fontId="11" numFmtId="0" xfId="0" applyAlignment="1" applyFont="1">
      <alignment horizontal="center" readingOrder="0"/>
    </xf>
    <xf borderId="0" fillId="5" fontId="10" numFmtId="0" xfId="0" applyAlignment="1" applyFill="1" applyFont="1">
      <alignment horizontal="center" vertical="bottom"/>
    </xf>
    <xf borderId="0" fillId="6" fontId="14" numFmtId="0" xfId="0" applyAlignment="1" applyFill="1" applyFont="1">
      <alignment horizontal="center" vertical="bottom"/>
    </xf>
    <xf borderId="0" fillId="7" fontId="14" numFmtId="0" xfId="0" applyAlignment="1" applyFill="1" applyFont="1">
      <alignment horizontal="center" vertical="bottom"/>
    </xf>
    <xf borderId="0" fillId="8" fontId="14" numFmtId="0" xfId="0" applyAlignment="1" applyFill="1" applyFont="1">
      <alignment horizontal="center" vertical="bottom"/>
    </xf>
    <xf borderId="0" fillId="9" fontId="14" numFmtId="0" xfId="0" applyAlignment="1" applyFill="1" applyFont="1">
      <alignment horizontal="center" vertical="bottom"/>
    </xf>
    <xf borderId="0" fillId="10" fontId="14" numFmtId="0" xfId="0" applyAlignment="1" applyFill="1" applyFont="1">
      <alignment horizontal="center" readingOrder="0" vertical="bottom"/>
    </xf>
    <xf borderId="0" fillId="11" fontId="14" numFmtId="0" xfId="0" applyAlignment="1" applyFill="1" applyFont="1">
      <alignment horizontal="center" readingOrder="0" vertical="bottom"/>
    </xf>
    <xf borderId="0" fillId="12" fontId="12" numFmtId="0" xfId="0" applyAlignment="1" applyFill="1" applyFont="1">
      <alignment horizontal="center" readingOrder="0"/>
    </xf>
    <xf borderId="0" fillId="13" fontId="12" numFmtId="0" xfId="0" applyAlignment="1" applyFill="1" applyFont="1">
      <alignment horizontal="center" readingOrder="0"/>
    </xf>
    <xf borderId="0" fillId="14" fontId="12" numFmtId="0" xfId="0" applyAlignment="1" applyFill="1" applyFont="1">
      <alignment horizontal="center" readingOrder="0"/>
    </xf>
    <xf borderId="0" fillId="15" fontId="15" numFmtId="0" xfId="0" applyAlignment="1" applyFill="1" applyFont="1">
      <alignment vertical="bottom"/>
    </xf>
    <xf borderId="0" fillId="10" fontId="16" numFmtId="165" xfId="0" applyAlignment="1" applyFont="1" applyNumberFormat="1">
      <alignment horizontal="right" readingOrder="0" vertical="bottom"/>
    </xf>
    <xf borderId="0" fillId="16" fontId="17" numFmtId="167" xfId="0" applyAlignment="1" applyFill="1" applyFont="1" applyNumberFormat="1">
      <alignment horizontal="right" readingOrder="0" vertical="bottom"/>
    </xf>
    <xf borderId="0" fillId="16" fontId="18" numFmtId="9" xfId="0" applyFont="1" applyNumberFormat="1"/>
    <xf borderId="0" fillId="17" fontId="16" numFmtId="165" xfId="0" applyAlignment="1" applyFill="1" applyFont="1" applyNumberFormat="1">
      <alignment horizontal="right" readingOrder="0" vertical="bottom"/>
    </xf>
    <xf borderId="0" fillId="18" fontId="19" numFmtId="167" xfId="0" applyAlignment="1" applyFill="1" applyFont="1" applyNumberFormat="1">
      <alignment horizontal="right" readingOrder="0" vertical="bottom"/>
    </xf>
    <xf borderId="0" fillId="18" fontId="18" numFmtId="9" xfId="0" applyFont="1" applyNumberFormat="1"/>
    <xf borderId="0" fillId="19" fontId="16" numFmtId="165" xfId="0" applyAlignment="1" applyFill="1" applyFont="1" applyNumberFormat="1">
      <alignment horizontal="right" readingOrder="0" vertical="bottom"/>
    </xf>
    <xf borderId="0" fillId="20" fontId="20" numFmtId="167" xfId="0" applyAlignment="1" applyFill="1" applyFont="1" applyNumberFormat="1">
      <alignment horizontal="right" readingOrder="0" vertical="bottom"/>
    </xf>
    <xf borderId="0" fillId="20" fontId="18" numFmtId="9" xfId="0" applyFont="1" applyNumberFormat="1"/>
    <xf borderId="0" fillId="21" fontId="16" numFmtId="165" xfId="0" applyAlignment="1" applyFill="1" applyFont="1" applyNumberFormat="1">
      <alignment horizontal="right" readingOrder="0" vertical="bottom"/>
    </xf>
    <xf borderId="0" fillId="22" fontId="21" numFmtId="167" xfId="0" applyAlignment="1" applyFill="1" applyFont="1" applyNumberFormat="1">
      <alignment horizontal="right" readingOrder="0" vertical="bottom"/>
    </xf>
    <xf borderId="0" fillId="22" fontId="18" numFmtId="9" xfId="0" applyFont="1" applyNumberFormat="1"/>
    <xf borderId="0" fillId="23" fontId="22" numFmtId="167" xfId="0" applyAlignment="1" applyFill="1" applyFont="1" applyNumberFormat="1">
      <alignment horizontal="right" readingOrder="0" vertical="bottom"/>
    </xf>
    <xf borderId="0" fillId="11" fontId="23" numFmtId="165" xfId="0" applyAlignment="1" applyFont="1" applyNumberFormat="1">
      <alignment horizontal="right" vertical="bottom"/>
    </xf>
    <xf borderId="0" fillId="12" fontId="24" numFmtId="165" xfId="0" applyFont="1" applyNumberFormat="1"/>
    <xf borderId="0" fillId="13" fontId="25" numFmtId="165" xfId="0" applyFont="1" applyNumberFormat="1"/>
    <xf borderId="0" fillId="24" fontId="26" numFmtId="165" xfId="0" applyFill="1" applyFont="1" applyNumberFormat="1"/>
    <xf borderId="0" fillId="25" fontId="27" numFmtId="165" xfId="0" applyFill="1" applyFont="1" applyNumberFormat="1"/>
    <xf borderId="0" fillId="2" fontId="28" numFmtId="165" xfId="0" applyFont="1" applyNumberFormat="1"/>
    <xf borderId="0" fillId="2" fontId="28" numFmtId="165" xfId="0" applyAlignment="1" applyFont="1" applyNumberFormat="1">
      <alignment readingOrder="0"/>
    </xf>
    <xf borderId="0" fillId="0" fontId="7" numFmtId="171" xfId="0" applyAlignment="1" applyFont="1" applyNumberFormat="1">
      <alignment readingOrder="0"/>
    </xf>
    <xf borderId="0" fillId="15" fontId="15" numFmtId="0" xfId="0" applyAlignment="1" applyFont="1">
      <alignment vertical="bottom"/>
    </xf>
    <xf borderId="0" fillId="10" fontId="29" numFmtId="165" xfId="0" applyAlignment="1" applyFont="1" applyNumberFormat="1">
      <alignment vertical="bottom"/>
    </xf>
    <xf borderId="0" fillId="16" fontId="22" numFmtId="167" xfId="0" applyAlignment="1" applyFont="1" applyNumberFormat="1">
      <alignment vertical="bottom"/>
    </xf>
    <xf borderId="0" fillId="16" fontId="22" numFmtId="10" xfId="0" applyAlignment="1" applyFont="1" applyNumberFormat="1">
      <alignment vertical="bottom"/>
    </xf>
    <xf borderId="0" fillId="17" fontId="8" numFmtId="165" xfId="0" applyAlignment="1" applyFont="1" applyNumberFormat="1">
      <alignment vertical="bottom"/>
    </xf>
    <xf borderId="0" fillId="18" fontId="8" numFmtId="167" xfId="0" applyAlignment="1" applyFont="1" applyNumberFormat="1">
      <alignment vertical="bottom"/>
    </xf>
    <xf borderId="0" fillId="19" fontId="8" numFmtId="165" xfId="0" applyAlignment="1" applyFont="1" applyNumberFormat="1">
      <alignment vertical="bottom"/>
    </xf>
    <xf borderId="0" fillId="20" fontId="20" numFmtId="167" xfId="0" applyAlignment="1" applyFont="1" applyNumberFormat="1">
      <alignment vertical="bottom"/>
    </xf>
    <xf borderId="0" fillId="21" fontId="16" numFmtId="165" xfId="0" applyAlignment="1" applyFont="1" applyNumberFormat="1">
      <alignment vertical="bottom"/>
    </xf>
    <xf borderId="0" fillId="22" fontId="8" numFmtId="167" xfId="0" applyAlignment="1" applyFont="1" applyNumberFormat="1">
      <alignment vertical="bottom"/>
    </xf>
    <xf borderId="0" fillId="23" fontId="22" numFmtId="167" xfId="0" applyAlignment="1" applyFont="1" applyNumberFormat="1">
      <alignment vertical="bottom"/>
    </xf>
    <xf borderId="0" fillId="12" fontId="24" numFmtId="0" xfId="0" applyFont="1"/>
    <xf borderId="0" fillId="13" fontId="25" numFmtId="0" xfId="0" applyFont="1"/>
    <xf borderId="0" fillId="0" fontId="25" numFmtId="0" xfId="0" applyFont="1"/>
    <xf borderId="0" fillId="25" fontId="27" numFmtId="0" xfId="0" applyFont="1"/>
    <xf borderId="0" fillId="14" fontId="23" numFmtId="0" xfId="0" applyFont="1"/>
    <xf borderId="0" fillId="14" fontId="16" numFmtId="165" xfId="0" applyAlignment="1" applyFont="1" applyNumberFormat="1">
      <alignment horizontal="right"/>
    </xf>
    <xf borderId="0" fillId="14" fontId="16" numFmtId="167" xfId="0" applyAlignment="1" applyFont="1" applyNumberFormat="1">
      <alignment horizontal="right"/>
    </xf>
    <xf borderId="0" fillId="14" fontId="16" numFmtId="9" xfId="0" applyAlignment="1" applyFont="1" applyNumberFormat="1">
      <alignment horizontal="right"/>
    </xf>
    <xf borderId="0" fillId="14" fontId="30" numFmtId="165" xfId="0" applyFont="1" applyNumberFormat="1"/>
    <xf borderId="0" fillId="23" fontId="31" numFmtId="167" xfId="0" applyAlignment="1" applyFont="1" applyNumberFormat="1">
      <alignment horizontal="right"/>
    </xf>
    <xf borderId="0" fillId="11" fontId="23" numFmtId="165" xfId="0" applyAlignment="1" applyFont="1" applyNumberFormat="1">
      <alignment horizontal="right"/>
    </xf>
    <xf borderId="0" fillId="12" fontId="32" numFmtId="165" xfId="0" applyAlignment="1" applyFont="1" applyNumberFormat="1">
      <alignment vertical="center"/>
    </xf>
    <xf borderId="0" fillId="13" fontId="32" numFmtId="165" xfId="0" applyAlignment="1" applyFont="1" applyNumberFormat="1">
      <alignment vertical="center"/>
    </xf>
    <xf borderId="0" fillId="0" fontId="32" numFmtId="0" xfId="0" applyAlignment="1" applyFont="1">
      <alignment vertical="center"/>
    </xf>
    <xf borderId="0" fillId="14" fontId="32" numFmtId="165" xfId="0" applyAlignment="1" applyFont="1" applyNumberFormat="1">
      <alignment vertical="center"/>
    </xf>
    <xf borderId="0" fillId="2" fontId="33" numFmtId="165" xfId="0" applyAlignment="1" applyFont="1" applyNumberFormat="1">
      <alignment vertical="center"/>
    </xf>
    <xf borderId="0" fillId="26" fontId="29" numFmtId="0" xfId="0" applyAlignment="1" applyFill="1" applyFont="1">
      <alignment vertical="bottom"/>
    </xf>
    <xf borderId="0" fillId="27" fontId="16" numFmtId="165" xfId="0" applyAlignment="1" applyFill="1" applyFont="1" applyNumberFormat="1">
      <alignment horizontal="right" vertical="bottom"/>
    </xf>
    <xf borderId="0" fillId="27" fontId="16" numFmtId="167" xfId="0" applyAlignment="1" applyFont="1" applyNumberFormat="1">
      <alignment horizontal="right"/>
    </xf>
    <xf borderId="0" fillId="27" fontId="16" numFmtId="10" xfId="0" applyAlignment="1" applyFont="1" applyNumberFormat="1">
      <alignment vertical="bottom"/>
    </xf>
    <xf borderId="0" fillId="27" fontId="16" numFmtId="167" xfId="0" applyAlignment="1" applyFont="1" applyNumberFormat="1">
      <alignment vertical="bottom"/>
    </xf>
    <xf borderId="0" fillId="23" fontId="22" numFmtId="165" xfId="0" applyAlignment="1" applyFont="1" applyNumberFormat="1">
      <alignment vertical="bottom"/>
    </xf>
    <xf borderId="0" fillId="13" fontId="34" numFmtId="165" xfId="0" applyFont="1" applyNumberFormat="1"/>
    <xf borderId="0" fillId="24" fontId="25" numFmtId="165" xfId="0" applyFont="1" applyNumberFormat="1"/>
    <xf borderId="0" fillId="26" fontId="24" numFmtId="165" xfId="0" applyFont="1" applyNumberFormat="1"/>
    <xf borderId="0" fillId="2" fontId="7" numFmtId="165" xfId="0" applyFont="1" applyNumberFormat="1"/>
    <xf borderId="0" fillId="28" fontId="7" numFmtId="0" xfId="0" applyFill="1" applyFont="1"/>
    <xf borderId="0" fillId="28" fontId="7" numFmtId="0" xfId="0" applyAlignment="1" applyFont="1">
      <alignment readingOrder="0"/>
    </xf>
    <xf borderId="0" fillId="29" fontId="35" numFmtId="0" xfId="0" applyAlignment="1" applyFill="1" applyFont="1">
      <alignment horizontal="center" readingOrder="0"/>
    </xf>
    <xf borderId="0" fillId="30" fontId="7" numFmtId="0" xfId="0" applyAlignment="1" applyFill="1" applyFont="1">
      <alignment readingOrder="0"/>
    </xf>
    <xf borderId="0" fillId="3" fontId="11" numFmtId="0" xfId="0" applyAlignment="1" applyFont="1">
      <alignment horizontal="center" readingOrder="0"/>
    </xf>
    <xf borderId="0" fillId="29" fontId="11" numFmtId="0" xfId="0" applyAlignment="1" applyFont="1">
      <alignment horizontal="center" readingOrder="0"/>
    </xf>
    <xf borderId="0" fillId="0" fontId="36" numFmtId="0" xfId="0" applyFont="1"/>
    <xf borderId="0" fillId="3" fontId="36" numFmtId="0" xfId="0" applyFont="1"/>
    <xf borderId="0" fillId="28" fontId="36" numFmtId="172" xfId="0" applyAlignment="1" applyFont="1" applyNumberFormat="1">
      <alignment readingOrder="0"/>
    </xf>
    <xf borderId="0" fillId="31" fontId="36" numFmtId="172" xfId="0" applyAlignment="1" applyFill="1" applyFont="1" applyNumberFormat="1">
      <alignment readingOrder="0"/>
    </xf>
    <xf borderId="0" fillId="32" fontId="36" numFmtId="172" xfId="0" applyAlignment="1" applyFill="1" applyFont="1" applyNumberFormat="1">
      <alignment readingOrder="0"/>
    </xf>
    <xf borderId="0" fillId="12" fontId="36" numFmtId="172" xfId="0" applyAlignment="1" applyFont="1" applyNumberFormat="1">
      <alignment readingOrder="0"/>
    </xf>
    <xf borderId="0" fillId="33" fontId="36" numFmtId="172" xfId="0" applyAlignment="1" applyFill="1" applyFont="1" applyNumberFormat="1">
      <alignment readingOrder="0"/>
    </xf>
    <xf borderId="0" fillId="24" fontId="36" numFmtId="172" xfId="0" applyAlignment="1" applyFont="1" applyNumberFormat="1">
      <alignment readingOrder="0"/>
    </xf>
    <xf borderId="0" fillId="3" fontId="7" numFmtId="0" xfId="0" applyAlignment="1" applyFont="1">
      <alignment readingOrder="0"/>
    </xf>
    <xf borderId="0" fillId="34" fontId="7" numFmtId="172" xfId="0" applyAlignment="1" applyFill="1" applyFont="1" applyNumberFormat="1">
      <alignment readingOrder="0"/>
    </xf>
    <xf borderId="0" fillId="35" fontId="7" numFmtId="172" xfId="0" applyAlignment="1" applyFill="1" applyFont="1" applyNumberFormat="1">
      <alignment readingOrder="0"/>
    </xf>
    <xf borderId="0" fillId="19" fontId="7" numFmtId="172" xfId="0" applyAlignment="1" applyFont="1" applyNumberFormat="1">
      <alignment readingOrder="0"/>
    </xf>
    <xf borderId="0" fillId="36" fontId="7" numFmtId="172" xfId="0" applyAlignment="1" applyFill="1" applyFont="1" applyNumberFormat="1">
      <alignment readingOrder="0"/>
    </xf>
    <xf borderId="0" fillId="37" fontId="7" numFmtId="172" xfId="0" applyAlignment="1" applyFill="1" applyFont="1" applyNumberFormat="1">
      <alignment readingOrder="0"/>
    </xf>
    <xf borderId="0" fillId="15" fontId="37" numFmtId="172" xfId="0" applyFont="1" applyNumberFormat="1"/>
    <xf borderId="0" fillId="0" fontId="7" numFmtId="0" xfId="0" applyAlignment="1" applyFont="1">
      <alignment readingOrder="0" shrinkToFit="0" vertical="top" wrapText="1"/>
    </xf>
    <xf borderId="0" fillId="36" fontId="7" numFmtId="172" xfId="0" applyFont="1" applyNumberFormat="1"/>
    <xf borderId="0" fillId="34" fontId="9" numFmtId="172" xfId="0" applyAlignment="1" applyFont="1" applyNumberFormat="1">
      <alignment readingOrder="0"/>
    </xf>
    <xf borderId="0" fillId="37" fontId="9" numFmtId="172" xfId="0" applyAlignment="1" applyFont="1" applyNumberFormat="1">
      <alignment readingOrder="0"/>
    </xf>
    <xf borderId="0" fillId="24" fontId="24" numFmtId="0" xfId="0" applyAlignment="1" applyFont="1">
      <alignment readingOrder="0" vertical="center"/>
    </xf>
    <xf borderId="0" fillId="24" fontId="24" numFmtId="172" xfId="0" applyAlignment="1" applyFont="1" applyNumberFormat="1">
      <alignment vertical="center"/>
    </xf>
    <xf borderId="0" fillId="14" fontId="38" numFmtId="172" xfId="0" applyAlignment="1" applyFont="1" applyNumberFormat="1">
      <alignment vertical="center"/>
    </xf>
    <xf borderId="0" fillId="29" fontId="7" numFmtId="0" xfId="0" applyAlignment="1" applyFont="1">
      <alignment readingOrder="0"/>
    </xf>
    <xf borderId="0" fillId="29" fontId="7" numFmtId="172" xfId="0" applyFont="1" applyNumberFormat="1"/>
    <xf borderId="0" fillId="3" fontId="7" numFmtId="0" xfId="0" applyFont="1"/>
    <xf borderId="0" fillId="0" fontId="7" numFmtId="172" xfId="0" applyFont="1" applyNumberFormat="1"/>
    <xf borderId="0" fillId="15" fontId="7" numFmtId="0" xfId="0" applyAlignment="1" applyFont="1">
      <alignment readingOrder="0"/>
    </xf>
    <xf borderId="0" fillId="29" fontId="39" numFmtId="0" xfId="0" applyAlignment="1" applyFont="1">
      <alignment horizontal="center" readingOrder="0"/>
    </xf>
    <xf borderId="0" fillId="29" fontId="39" numFmtId="172" xfId="0" applyAlignment="1" applyFont="1" applyNumberFormat="1">
      <alignment horizontal="center" readingOrder="0"/>
    </xf>
    <xf borderId="0" fillId="29" fontId="37" numFmtId="172" xfId="0" applyFont="1" applyNumberFormat="1"/>
    <xf borderId="0" fillId="0" fontId="7" numFmtId="172" xfId="0" applyAlignment="1" applyFont="1" applyNumberFormat="1">
      <alignment readingOrder="0"/>
    </xf>
    <xf borderId="0" fillId="15" fontId="7" numFmtId="0" xfId="0" applyFont="1"/>
    <xf borderId="0" fillId="24" fontId="7" numFmtId="172" xfId="0" applyFont="1" applyNumberFormat="1"/>
    <xf borderId="0" fillId="13" fontId="12" numFmtId="0" xfId="0" applyAlignment="1" applyFont="1">
      <alignment readingOrder="0"/>
    </xf>
    <xf borderId="0" fillId="13" fontId="12" numFmtId="172" xfId="0" applyFont="1" applyNumberFormat="1"/>
    <xf borderId="0" fillId="13" fontId="40" numFmtId="172" xfId="0" applyFont="1" applyNumberFormat="1"/>
    <xf borderId="0" fillId="36" fontId="41" numFmtId="0" xfId="0" applyAlignment="1" applyFont="1">
      <alignment horizontal="center" readingOrder="0"/>
    </xf>
    <xf borderId="0" fillId="12" fontId="42" numFmtId="0" xfId="0" applyAlignment="1" applyFont="1">
      <alignment readingOrder="0"/>
    </xf>
    <xf borderId="0" fillId="12" fontId="42" numFmtId="172" xfId="0" applyFont="1" applyNumberFormat="1"/>
    <xf borderId="0" fillId="24" fontId="25" numFmtId="0" xfId="0" applyFont="1"/>
    <xf borderId="0" fillId="24" fontId="25" numFmtId="0" xfId="0" applyAlignment="1" applyFont="1">
      <alignment readingOrder="0"/>
    </xf>
    <xf borderId="0" fillId="0" fontId="7" numFmtId="165" xfId="0" applyAlignment="1" applyFont="1" applyNumberFormat="1">
      <alignment readingOrder="0"/>
    </xf>
    <xf borderId="0" fillId="0" fontId="7" numFmtId="167" xfId="0" applyFont="1" applyNumberFormat="1"/>
    <xf borderId="0" fillId="38" fontId="7" numFmtId="0" xfId="0" applyAlignment="1" applyFill="1" applyFont="1">
      <alignment readingOrder="0"/>
    </xf>
    <xf borderId="0" fillId="0" fontId="7" numFmtId="10" xfId="0" applyFont="1" applyNumberFormat="1"/>
    <xf borderId="0" fillId="14" fontId="23" numFmtId="0" xfId="0" applyAlignment="1" applyFont="1">
      <alignment readingOrder="0" vertical="bottom"/>
    </xf>
    <xf borderId="0" fillId="14" fontId="34" numFmtId="10" xfId="0" applyFont="1" applyNumberFormat="1"/>
    <xf borderId="0" fillId="14" fontId="34" numFmtId="0" xfId="0" applyFont="1"/>
  </cellXfs>
  <cellStyles count="1">
    <cellStyle xfId="0" name="Normal" builtinId="0"/>
  </cellStyles>
  <dxfs count="11">
    <dxf>
      <font/>
      <fill>
        <patternFill patternType="none"/>
      </fill>
      <border/>
    </dxf>
    <dxf>
      <font/>
      <fill>
        <patternFill patternType="solid">
          <fgColor rgb="FF4A568D"/>
          <bgColor rgb="FF4A568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solid">
          <fgColor rgb="FFF4C7C3"/>
          <bgColor rgb="FFF4C7C3"/>
        </patternFill>
      </fill>
      <border/>
    </dxf>
  </dxfs>
  <tableStyles count="4">
    <tableStyle count="3" pivot="0" name="Phonsine-style">
      <tableStyleElement dxfId="1" type="headerRow"/>
      <tableStyleElement dxfId="2" type="firstRowStripe"/>
      <tableStyleElement dxfId="3" type="secondRowStripe"/>
    </tableStyle>
    <tableStyle count="3" pivot="0" name="Gree-style">
      <tableStyleElement dxfId="1" type="headerRow"/>
      <tableStyleElement dxfId="2" type="firstRowStripe"/>
      <tableStyleElement dxfId="3" type="secondRowStripe"/>
    </tableStyle>
    <tableStyle count="3" pivot="0" name="Edmond-style">
      <tableStyleElement dxfId="1" type="headerRow"/>
      <tableStyleElement dxfId="2" type="firstRowStripe"/>
      <tableStyleElement dxfId="3" type="secondRowStripe"/>
    </tableStyle>
    <tableStyle count="12" table="0" name="Google Sheets Pivot Table Style">
      <tableStyleElement dxfId="5" type="wholeTable"/>
      <tableStyleElement dxfId="6" type="firstRowSubheading"/>
      <tableStyleElement dxfId="6" type="secondRowSubheading"/>
      <tableStyleElement dxfId="6" type="thirdRowSubheading"/>
      <tableStyleElement dxfId="7" type="firstColumnSubheading"/>
      <tableStyleElement dxfId="7" type="secondColumnSubheading"/>
      <tableStyleElement dxfId="7" type="thirdColumnSubheading"/>
      <tableStyleElement dxfId="7" type="headerRow"/>
      <tableStyleElement dxfId="8" type="firstSubtotalRow"/>
      <tableStyleElement dxfId="8" type="secondSubtotalRow"/>
      <tableStyleElement dxfId="8" type="thirdSubtotalRow"/>
      <tableStyleElement dxfId="9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pivotCacheDefinition" Target="pivotCache/pivotCacheDefinition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TOTAUX!$F$23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TOTAUX!$E$24:$E$35</c:f>
            </c:strRef>
          </c:cat>
          <c:val>
            <c:numRef>
              <c:f>TOTAUX!$F$24:$F$35</c:f>
              <c:numCache/>
            </c:numRef>
          </c:val>
        </c:ser>
        <c:ser>
          <c:idx val="1"/>
          <c:order val="1"/>
          <c:tx>
            <c:strRef>
              <c:f>TOTAUX!$G$23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TOTAUX!$E$24:$E$35</c:f>
            </c:strRef>
          </c:cat>
          <c:val>
            <c:numRef>
              <c:f>TOTAUX!$G$24:$G$35</c:f>
              <c:numCache/>
            </c:numRef>
          </c:val>
        </c:ser>
        <c:ser>
          <c:idx val="2"/>
          <c:order val="2"/>
          <c:tx>
            <c:strRef>
              <c:f>TOTAUX!$H$23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TOTAUX!$E$24:$E$35</c:f>
            </c:strRef>
          </c:cat>
          <c:val>
            <c:numRef>
              <c:f>TOTAUX!$H$24:$H$35</c:f>
              <c:numCache/>
            </c:numRef>
          </c:val>
        </c:ser>
        <c:ser>
          <c:idx val="3"/>
          <c:order val="3"/>
          <c:tx>
            <c:strRef>
              <c:f>TOTAUX!$I$23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TOTAUX!$E$24:$E$35</c:f>
            </c:strRef>
          </c:cat>
          <c:val>
            <c:numRef>
              <c:f>TOTAUX!$I$24:$I$35</c:f>
              <c:numCache/>
            </c:numRef>
          </c:val>
        </c:ser>
        <c:axId val="1252857321"/>
        <c:axId val="566567098"/>
      </c:barChart>
      <c:catAx>
        <c:axId val="1252857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6567098"/>
      </c:catAx>
      <c:valAx>
        <c:axId val="566567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2857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2021, 2022 et 2023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Stats!$B$2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Stats!$A$3:$A$14</c:f>
            </c:strRef>
          </c:cat>
          <c:val>
            <c:numRef>
              <c:f>Stats!$B$3:$B$14</c:f>
              <c:numCache/>
            </c:numRef>
          </c:val>
        </c:ser>
        <c:ser>
          <c:idx val="1"/>
          <c:order val="1"/>
          <c:tx>
            <c:strRef>
              <c:f>Stats!$C$2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Stats!$A$3:$A$14</c:f>
            </c:strRef>
          </c:cat>
          <c:val>
            <c:numRef>
              <c:f>Stats!$C$3:$C$14</c:f>
              <c:numCache/>
            </c:numRef>
          </c:val>
        </c:ser>
        <c:ser>
          <c:idx val="2"/>
          <c:order val="2"/>
          <c:tx>
            <c:strRef>
              <c:f>Stats!$D$2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Stats!$A$3:$A$14</c:f>
            </c:strRef>
          </c:cat>
          <c:val>
            <c:numRef>
              <c:f>Stats!$D$3:$D$14</c:f>
              <c:numCache/>
            </c:numRef>
          </c:val>
        </c:ser>
        <c:ser>
          <c:idx val="3"/>
          <c:order val="3"/>
          <c:tx>
            <c:strRef>
              <c:f>Stats!$E$2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Stats!$A$3:$A$14</c:f>
            </c:strRef>
          </c:cat>
          <c:val>
            <c:numRef>
              <c:f>Stats!$E$3:$E$14</c:f>
              <c:numCache/>
            </c:numRef>
          </c:val>
        </c:ser>
        <c:ser>
          <c:idx val="4"/>
          <c:order val="4"/>
          <c:tx>
            <c:strRef>
              <c:f>Stats!$F$2</c:f>
            </c:strRef>
          </c:tx>
          <c:cat>
            <c:strRef>
              <c:f>Stats!$A$3:$A$14</c:f>
            </c:strRef>
          </c:cat>
          <c:val>
            <c:numRef>
              <c:f>Stats!$F$3:$F$14</c:f>
              <c:numCache/>
            </c:numRef>
          </c:val>
        </c:ser>
        <c:axId val="703407853"/>
        <c:axId val="839486997"/>
      </c:barChart>
      <c:catAx>
        <c:axId val="703407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9486997"/>
      </c:catAx>
      <c:valAx>
        <c:axId val="839486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3407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2021, 2022 et 2023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Stats!$B$21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Stats!$A$22:$A$33</c:f>
            </c:strRef>
          </c:cat>
          <c:val>
            <c:numRef>
              <c:f>Stats!$B$22:$B$33</c:f>
              <c:numCache/>
            </c:numRef>
          </c:val>
        </c:ser>
        <c:ser>
          <c:idx val="1"/>
          <c:order val="1"/>
          <c:tx>
            <c:strRef>
              <c:f>Stats!$C$21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Stats!$A$22:$A$33</c:f>
            </c:strRef>
          </c:cat>
          <c:val>
            <c:numRef>
              <c:f>Stats!$C$22:$C$33</c:f>
              <c:numCache/>
            </c:numRef>
          </c:val>
        </c:ser>
        <c:ser>
          <c:idx val="2"/>
          <c:order val="2"/>
          <c:tx>
            <c:strRef>
              <c:f>Stats!$D$21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Stats!$A$22:$A$33</c:f>
            </c:strRef>
          </c:cat>
          <c:val>
            <c:numRef>
              <c:f>Stats!$D$22:$D$33</c:f>
              <c:numCache/>
            </c:numRef>
          </c:val>
        </c:ser>
        <c:ser>
          <c:idx val="3"/>
          <c:order val="3"/>
          <c:tx>
            <c:strRef>
              <c:f>Stats!$E$21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Stats!$A$22:$A$33</c:f>
            </c:strRef>
          </c:cat>
          <c:val>
            <c:numRef>
              <c:f>Stats!$E$22:$E$33</c:f>
              <c:numCache/>
            </c:numRef>
          </c:val>
        </c:ser>
        <c:ser>
          <c:idx val="4"/>
          <c:order val="4"/>
          <c:tx>
            <c:strRef>
              <c:f>Stats!$F$21</c:f>
            </c:strRef>
          </c:tx>
          <c:cat>
            <c:strRef>
              <c:f>Stats!$A$22:$A$33</c:f>
            </c:strRef>
          </c:cat>
          <c:val>
            <c:numRef>
              <c:f>Stats!$F$22:$F$33</c:f>
              <c:numCache/>
            </c:numRef>
          </c:val>
        </c:ser>
        <c:axId val="1506761738"/>
        <c:axId val="1148205539"/>
      </c:barChart>
      <c:catAx>
        <c:axId val="1506761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8205539"/>
      </c:catAx>
      <c:valAx>
        <c:axId val="1148205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067617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333375</xdr:colOff>
      <xdr:row>21</xdr:row>
      <xdr:rowOff>171450</xdr:rowOff>
    </xdr:from>
    <xdr:ext cx="6048375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2</xdr:row>
      <xdr:rowOff>0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76200</xdr:colOff>
      <xdr:row>21</xdr:row>
      <xdr:rowOff>0</xdr:rowOff>
    </xdr:from>
    <xdr:ext cx="5715000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764" sheet="Phonsine"/>
  </cacheSource>
  <cacheFields>
    <cacheField name="Nom" numFmtId="0">
      <sharedItems containsBlank="1">
        <s v="Elise"/>
        <s v="Johanna"/>
        <s v="Anonyme"/>
        <s v="Laudine"/>
        <s v="Théo"/>
        <s v="Loïc"/>
        <s v="Serge"/>
        <m/>
        <s v="Gabriel"/>
        <s v="Chloé"/>
        <s v="David"/>
        <s v="Cecile"/>
        <s v="Fanny"/>
        <s v="Youri"/>
        <s v="Vincent "/>
        <s v="Chasseloup"/>
        <s v="Lamine"/>
        <s v="Julien"/>
        <s v="Davenas"/>
        <s v="Lisa"/>
        <s v="Lucie Anna"/>
        <s v="Morgan"/>
        <s v="Karine"/>
        <s v="Lo"/>
        <s v="Sarah"/>
        <s v="Solène"/>
        <s v="Michael"/>
        <s v="Marie Motais"/>
        <s v="Julian"/>
        <s v="Typhaine"/>
        <s v="Sabine"/>
        <s v="Sayuki"/>
        <s v="Romain"/>
        <s v="Roche"/>
        <s v="Mag"/>
        <s v="Gailler"/>
        <s v="Mamoud"/>
        <s v="Catherine"/>
        <s v="Bézier"/>
        <s v="Maya"/>
        <s v="Twarog"/>
        <s v="Alexis"/>
        <s v="Thomas"/>
        <s v="Frac"/>
        <s v="Charlotte"/>
        <s v="Nathalie"/>
        <s v="Sarrazin"/>
        <s v="Pernelle"/>
        <s v="Fievre"/>
        <s v="Alban-Abritel"/>
        <s v="Céline"/>
        <s v="Maryline-Abritel"/>
        <s v="Daniel "/>
        <s v="Farida"/>
        <s v="Emilie"/>
        <s v="Inez"/>
        <s v="Tatiana"/>
        <s v="Audrey"/>
        <s v="Couple"/>
        <s v="HomeExchange"/>
        <s v="Enza"/>
        <s v="Damien"/>
        <s v="Chifflet"/>
        <s v="Felix"/>
        <s v="Maxine"/>
        <s v="Helene"/>
        <s v="Géraldine"/>
        <s v="Jerome"/>
        <s v="Manon"/>
        <s v="Oualid"/>
        <s v="Pitetraphy"/>
        <s v="Maxime"/>
      </sharedItems>
    </cacheField>
    <cacheField name="Debut" numFmtId="164">
      <sharedItems containsDate="1" containsString="0" containsBlank="1">
        <d v="2024-01-02T00:00:00Z"/>
        <d v="2024-01-04T00:00:00Z"/>
        <d v="2024-01-10T00:00:00Z"/>
        <d v="2024-01-13T00:00:00Z"/>
        <d v="2024-01-15T00:00:00Z"/>
        <d v="2024-01-27T00:00:00Z"/>
        <d v="2024-01-30T00:00:00Z"/>
        <m/>
        <d v="2024-02-02T00:00:00Z"/>
        <d v="2024-02-09T00:00:00Z"/>
        <d v="2024-02-17T00:00:00Z"/>
        <d v="2024-02-20T00:00:00Z"/>
        <d v="2024-02-23T00:00:00Z"/>
        <d v="2024-02-25T00:00:00Z"/>
        <d v="2024-03-01T00:00:00Z"/>
        <d v="2024-03-03T00:00:00Z"/>
        <d v="2024-03-09T00:00:00Z"/>
        <d v="2024-03-11T00:00:00Z"/>
        <d v="2024-03-15T00:00:00Z"/>
        <d v="2024-03-18T00:00:00Z"/>
        <d v="2024-03-21T00:00:00Z"/>
        <d v="2024-03-22T00:00:00Z"/>
        <d v="2024-03-25T00:00:00Z"/>
        <d v="2024-03-28T00:00:00Z"/>
        <d v="2024-04-02T00:00:00Z"/>
        <d v="2024-04-05T00:00:00Z"/>
        <d v="2024-04-10T00:00:00Z"/>
        <d v="2024-04-15T00:00:00Z"/>
        <d v="2024-04-18T00:00:00Z"/>
        <d v="2024-04-22T00:00:00Z"/>
        <d v="2024-04-24T00:00:00Z"/>
        <d v="2024-04-27T00:00:00Z"/>
        <d v="2024-04-29T00:00:00Z"/>
        <d v="2024-05-04T00:00:00Z"/>
        <d v="2024-05-07T00:00:00Z"/>
        <d v="2024-05-09T00:00:00Z"/>
        <d v="2024-05-12T00:00:00Z"/>
        <d v="2024-05-15T00:00:00Z"/>
        <d v="2024-05-18T00:00:00Z"/>
        <d v="2024-05-24T00:00:00Z"/>
        <d v="2024-05-28T00:00:00Z"/>
        <d v="2024-05-31T00:00:00Z"/>
        <d v="2024-06-03T00:00:00Z"/>
        <d v="2024-06-10T00:00:00Z"/>
        <d v="2024-06-13T00:00:00Z"/>
        <d v="2024-06-17T00:00:00Z"/>
        <d v="2024-06-21T00:00:00Z"/>
        <d v="2024-06-24T00:00:00Z"/>
        <d v="2024-07-06T00:00:00Z"/>
        <d v="2024-07-10T00:00:00Z"/>
        <d v="2024-07-16T00:00:00Z"/>
        <d v="2024-07-21T00:00:00Z"/>
        <d v="2024-07-28T00:00:00Z"/>
        <d v="2024-08-01T00:00:00Z"/>
        <d v="2024-08-03T00:00:00Z"/>
        <d v="2024-08-10T00:00:00Z"/>
        <d v="2024-08-17T00:00:00Z"/>
        <d v="2024-08-24T00:00:00Z"/>
        <d v="2024-08-29T00:00:00Z"/>
        <d v="2024-09-04T00:00:00Z"/>
        <d v="2024-09-16T00:00:00Z"/>
        <d v="2024-09-18T00:00:00Z"/>
        <d v="2024-09-21T00:00:00Z"/>
        <d v="2024-09-26T00:00:00Z"/>
        <d v="2024-10-01T00:00:00Z"/>
        <d v="2024-10-12T00:00:00Z"/>
        <d v="2024-10-18T00:00:00Z"/>
        <d v="2024-10-21T00:00:00Z"/>
        <d v="2024-10-22T00:00:00Z"/>
        <d v="2024-10-26T00:00:00Z"/>
        <d v="2024-11-08T00:00:00Z"/>
        <d v="2024-11-13T00:00:00Z"/>
        <d v="2024-11-19T00:00:00Z"/>
        <d v="2024-11-22T00:00:00Z"/>
        <d v="2024-11-29T00:00:00Z"/>
        <d v="2024-12-13T00:00:00Z"/>
        <d v="2025-12-22T00:00:00Z"/>
        <d v="2025-12-26T00:00:00Z"/>
        <d v="2024-12-27T00:00:00Z"/>
        <d v="2024-12-31T00:00:00Z"/>
      </sharedItems>
    </cacheField>
    <cacheField name="Fin" numFmtId="164">
      <sharedItems containsDate="1" containsString="0" containsBlank="1">
        <d v="2024-01-04T00:00:00Z"/>
        <d v="2024-01-07T00:00:00Z"/>
        <d v="2024-01-12T00:00:00Z"/>
        <d v="2024-01-15T00:00:00Z"/>
        <d v="2024-01-16T00:00:00Z"/>
        <d v="2024-01-28T00:00:00Z"/>
        <d v="2024-01-31T00:00:00Z"/>
        <m/>
        <d v="2024-02-08T00:00:00Z"/>
        <d v="2024-02-11T00:00:00Z"/>
        <d v="2024-02-18T00:00:00Z"/>
        <d v="2024-02-22T00:00:00Z"/>
        <d v="2024-02-25T00:00:00Z"/>
        <d v="2024-03-01T00:00:00Z"/>
        <d v="2024-03-03T00:00:00Z"/>
        <d v="2024-03-08T00:00:00Z"/>
        <d v="2024-03-10T00:00:00Z"/>
        <d v="2024-03-14T00:00:00Z"/>
        <d v="2024-03-17T00:00:00Z"/>
        <d v="2024-03-21T00:00:00Z"/>
        <d v="2024-03-22T00:00:00Z"/>
        <d v="2024-03-25T00:00:00Z"/>
        <d v="2024-03-28T00:00:00Z"/>
        <d v="2024-04-01T00:00:00Z"/>
        <d v="2024-04-04T00:00:00Z"/>
        <d v="2024-04-07T00:00:00Z"/>
        <d v="2024-04-14T00:00:00Z"/>
        <d v="2024-04-18T00:00:00Z"/>
        <d v="2024-04-21T00:00:00Z"/>
        <d v="2024-04-24T00:00:00Z"/>
        <d v="2024-04-27T00:00:00Z"/>
        <d v="2024-04-28T00:00:00Z"/>
        <d v="2024-05-04T00:00:00Z"/>
        <d v="2024-05-06T00:00:00Z"/>
        <d v="2024-05-09T00:00:00Z"/>
        <d v="2024-05-12T00:00:00Z"/>
        <d v="2024-05-15T00:00:00Z"/>
        <d v="2024-05-16T00:00:00Z"/>
        <d v="2024-05-24T00:00:00Z"/>
        <d v="2024-05-26T00:00:00Z"/>
        <d v="2024-05-31T00:00:00Z"/>
        <d v="2024-06-03T00:00:00Z"/>
        <d v="2024-06-09T00:00:00Z"/>
        <d v="2024-06-11T00:00:00Z"/>
        <d v="2024-06-14T00:00:00Z"/>
        <d v="2024-06-21T00:00:00Z"/>
        <d v="2024-06-24T00:00:00Z"/>
        <d v="2024-06-30T00:00:00Z"/>
        <d v="2024-07-09T00:00:00Z"/>
        <d v="2024-07-16T00:00:00Z"/>
        <d v="2024-07-21T00:00:00Z"/>
        <d v="2024-07-28T00:00:00Z"/>
        <d v="2024-08-01T00:00:00Z"/>
        <d v="2024-08-03T00:00:00Z"/>
        <d v="2024-08-10T00:00:00Z"/>
        <d v="2024-08-17T00:00:00Z"/>
        <d v="2024-08-24T00:00:00Z"/>
        <d v="2024-08-29T00:00:00Z"/>
        <d v="2024-09-02T00:00:00Z"/>
        <d v="2024-09-13T00:00:00Z"/>
        <d v="2024-09-18T00:00:00Z"/>
        <d v="2024-09-21T00:00:00Z"/>
        <d v="2024-09-24T00:00:00Z"/>
        <d v="2024-09-29T00:00:00Z"/>
        <d v="2024-10-03T00:00:00Z"/>
        <d v="2024-10-18T00:00:00Z"/>
        <d v="2024-10-20T00:00:00Z"/>
        <d v="2024-10-22T00:00:00Z"/>
        <d v="2024-10-26T00:00:00Z"/>
        <d v="2024-11-02T00:00:00Z"/>
        <d v="2024-11-11T00:00:00Z"/>
        <d v="2024-11-15T00:00:00Z"/>
        <d v="2024-11-22T00:00:00Z"/>
        <d v="2024-11-24T00:00:00Z"/>
        <d v="2024-12-01T00:00:00Z"/>
        <d v="2024-12-15T00:00:00Z"/>
        <d v="2025-12-26T00:00:00Z"/>
        <d v="2025-12-27T00:00:00Z"/>
        <d v="2024-12-31T00:00:00Z"/>
        <d v="2025-01-01T00:00:00Z"/>
      </sharedItems>
    </cacheField>
    <cacheField name="Mois" numFmtId="0">
      <sharedItems containsBlank="1">
        <s v="01 (janvier)"/>
        <m/>
        <s v="02 (février)"/>
        <s v="03 (mars)"/>
        <s v="04 (avril)"/>
        <s v="05 (mai)"/>
        <s v="06 (juin)"/>
        <s v="07 (juillet)"/>
        <s v="08 (août)"/>
        <s v="09 (septembre)"/>
        <s v="10 (octobre)"/>
        <s v="11 (novembre)"/>
        <s v="12 (décembre)"/>
      </sharedItems>
    </cacheField>
    <cacheField name="Nb Nuits" numFmtId="167">
      <sharedItems containsString="0" containsBlank="1" containsNumber="1" containsInteger="1">
        <n v="2.0"/>
        <n v="3.0"/>
        <n v="1.0"/>
        <m/>
        <n v="6.0"/>
        <n v="5.0"/>
        <n v="4.0"/>
        <n v="7.0"/>
        <n v="9.0"/>
      </sharedItems>
    </cacheField>
    <cacheField name="Nb Adultes" numFmtId="168">
      <sharedItems containsString="0" containsBlank="1" containsNumber="1" containsInteger="1">
        <n v="2.0"/>
        <n v="4.0"/>
        <n v="3.0"/>
        <m/>
        <n v="1.0"/>
      </sharedItems>
    </cacheField>
    <cacheField name="PRix/nuits" numFmtId="165">
      <sharedItems containsString="0" containsBlank="1" containsNumber="1">
        <n v="40.0"/>
        <n v="55.0"/>
        <n v="50.0"/>
        <n v="49.0"/>
        <n v="53.0"/>
        <n v="64.0"/>
        <m/>
        <n v="75.0"/>
        <n v="69.0"/>
        <n v="0.0"/>
        <n v="72.0"/>
        <n v="46.0"/>
        <n v="70.0"/>
        <n v="48.0"/>
        <n v="71.0"/>
        <n v="74.0"/>
        <n v="73.0"/>
        <n v="65.0"/>
        <n v="56.0"/>
        <n v="80.0"/>
        <n v="37.0"/>
        <n v="68.0"/>
        <n v="61.2"/>
        <n v="63.75"/>
        <n v="55.25"/>
        <n v="60.0"/>
        <n v="61.0"/>
      </sharedItems>
    </cacheField>
    <cacheField name="Revenus" numFmtId="165">
      <sharedItems containsString="0" containsBlank="1" containsNumber="1">
        <n v="80.0"/>
        <n v="165.0"/>
        <n v="100.0"/>
        <n v="98.0"/>
        <n v="53.0"/>
        <n v="64.0"/>
        <n v="50.0"/>
        <m/>
        <n v="450.0"/>
        <n v="138.0"/>
        <n v="69.0"/>
        <n v="106.0"/>
        <n v="0.0"/>
        <n v="360.0"/>
        <n v="144.0"/>
        <n v="375.0"/>
        <n v="75.0"/>
        <n v="140.0"/>
        <n v="48.0"/>
        <n v="210.0"/>
        <n v="280.0"/>
        <n v="142.0"/>
        <n v="296.0"/>
        <n v="219.0"/>
        <n v="150.0"/>
        <n v="195.0"/>
        <n v="56.0"/>
        <n v="365.0"/>
        <n v="160.0"/>
        <n v="414.0"/>
        <n v="111.0"/>
        <n v="420.0"/>
        <n v="225.0"/>
        <n v="444.0"/>
        <n v="525.0"/>
        <n v="300.0"/>
        <n v="476.0"/>
        <n v="370.0"/>
        <n v="630.0"/>
        <n v="112.0"/>
        <n v="168.0"/>
        <n v="130.0"/>
        <n v="61.2"/>
        <n v="255.0"/>
        <n v="110.5"/>
        <n v="120.0"/>
        <n v="122.0"/>
        <n v="196.0"/>
        <n v="61.0"/>
        <n v="288.0"/>
      </sharedItems>
    </cacheField>
    <cacheField name="Paiement" numFmtId="0">
      <sharedItems containsBlank="1">
        <s v="Airbnb"/>
        <s v="Espèces"/>
        <m/>
        <s v="HomeExchange"/>
        <s v="Chèque"/>
        <s v="Abritel"/>
        <s v="Virement"/>
      </sharedItems>
    </cacheField>
    <cacheField name=" Total Taxe séjour" numFmtId="166">
      <sharedItems containsString="0" containsBlank="1" containsNumber="1">
        <n v="2.8"/>
        <n v="0.0"/>
        <n v="5.6"/>
        <n v="4.199999999999999"/>
        <n v="1.4"/>
        <m/>
        <n v="0.7"/>
        <n v="7.0"/>
        <n v="6.299999999999999"/>
        <n v="2.0999999999999996"/>
        <n v="3.5"/>
        <n v="8.399999999999999"/>
        <n v="9.799999999999999"/>
        <n v="4.8999999999999995"/>
      </sharedItems>
    </cacheField>
    <cacheField name="Nuitées taxe séjour" numFmtId="169">
      <sharedItems containsString="0" containsBlank="1" containsNumber="1" containsInteger="1">
        <n v="4.0"/>
        <n v="6.0"/>
        <n v="8.0"/>
        <n v="2.0"/>
        <m/>
        <n v="12.0"/>
        <n v="1.0"/>
        <n v="10.0"/>
        <n v="5.0"/>
        <n v="9.0"/>
        <n v="3.0"/>
        <n v="14.0"/>
        <n v="7.0"/>
        <n v="18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779" sheet="Gree"/>
  </cacheSource>
  <cacheFields>
    <cacheField name="Nom" numFmtId="0">
      <sharedItems containsBlank="1">
        <m/>
        <s v="Mathilde"/>
        <s v="Marine"/>
        <s v="Vanessa"/>
        <s v="Michael"/>
        <s v="Sabine"/>
        <s v="Didier"/>
        <s v="Meurger"/>
        <s v="Abdalha"/>
        <s v="Nicolas"/>
        <s v="Belitei"/>
        <s v="Serbes"/>
        <s v="Dessoubrie"/>
        <s v="Millerand"/>
        <s v="Séverine"/>
        <s v="Younes"/>
        <s v="Alexandre"/>
        <s v="Fabrice"/>
        <s v="Pedro"/>
        <s v="Clement"/>
        <s v="Lucie Anna"/>
        <s v="Hubert"/>
        <s v="Karine"/>
        <s v="Christian"/>
        <s v="Bretagne AUT."/>
        <s v="Lami"/>
        <s v="Cyrille"/>
        <s v="Armelle"/>
        <s v="Delphine"/>
        <s v="Esther"/>
        <s v="Sylvie"/>
        <s v="Amélie"/>
        <s v="Marie Pierre"/>
        <s v="Elisa"/>
        <s v="Redouane"/>
        <s v="Christine"/>
        <s v="Rainier"/>
        <s v="Méance"/>
        <s v="Clément"/>
        <s v="Jérémy"/>
        <s v="Eric"/>
        <s v="Céline"/>
        <s v="Emmanuelle"/>
        <s v="inconnu"/>
        <s v="Quintavalle"/>
        <s v="Christina"/>
        <s v="Katja"/>
        <s v="Vera"/>
        <s v="Aline Bosselin"/>
        <s v="Juliette"/>
        <s v="Gagneux"/>
        <s v="Mélina"/>
        <s v="Denis"/>
        <s v="Marie Motais"/>
        <s v="Tony"/>
        <s v="Touahri"/>
        <s v="Kenny"/>
        <s v="Ledon"/>
        <s v="Alimag"/>
        <s v="Anne"/>
        <s v="Mickael"/>
        <s v="Ouos"/>
        <s v="Lucie"/>
        <s v="Abbas"/>
        <s v="Pauline"/>
        <s v="BHD ouvriers"/>
        <s v="Tanguy"/>
        <s v="Amandine"/>
        <s v="Marie"/>
        <s v="Stéphane"/>
        <s v="Pineau Maéva"/>
        <s v="Anne Claire"/>
        <s v="Véronique"/>
        <s v="Florence"/>
        <s v="Marius"/>
        <s v="Léa"/>
        <s v="Sigrid"/>
        <s v="Brice"/>
      </sharedItems>
    </cacheField>
    <cacheField name="Debut" numFmtId="0">
      <sharedItems containsDate="1" containsString="0" containsBlank="1">
        <m/>
        <d v="2024-01-01T00:00:00Z"/>
        <d v="2024-01-04T00:00:00Z"/>
        <d v="2024-01-05T00:00:00Z"/>
        <d v="2024-01-09T00:00:00Z"/>
        <d v="2024-01-13T00:00:00Z"/>
        <d v="2024-01-15T00:00:00Z"/>
        <d v="2024-01-19T00:00:00Z"/>
        <d v="2024-01-22T00:00:00Z"/>
        <d v="2024-01-26T00:00:00Z"/>
        <d v="2024-02-01T00:00:00Z"/>
        <d v="2024-02-05T00:00:00Z"/>
        <d v="2024-02-26T00:00:00Z"/>
        <d v="2024-03-06T00:00:00Z"/>
        <d v="2024-03-08T00:00:00Z"/>
        <d v="2024-03-11T00:00:00Z"/>
        <d v="2024-03-12T00:00:00Z"/>
        <d v="2024-03-15T00:00:00Z"/>
        <d v="2024-03-19T00:00:00Z"/>
        <d v="2024-03-21T00:00:00Z"/>
        <d v="2024-03-22T00:00:00Z"/>
        <d v="2024-03-25T00:00:00Z"/>
        <d v="2024-03-27T00:00:00Z"/>
        <d v="2024-03-28T00:00:00Z"/>
        <d v="2024-03-30T00:00:00Z"/>
        <d v="2024-04-06T00:00:00Z"/>
        <d v="2024-04-10T00:00:00Z"/>
        <d v="2024-04-15T00:00:00Z"/>
        <d v="2024-04-19T00:00:00Z"/>
        <d v="2024-04-23T00:00:00Z"/>
        <d v="2024-04-27T00:00:00Z"/>
        <d v="2024-05-01T00:00:00Z"/>
        <d v="2024-05-04T00:00:00Z"/>
        <d v="2024-05-09T00:00:00Z"/>
        <d v="2024-05-13T00:00:00Z"/>
        <d v="2024-05-18T00:00:00Z"/>
        <d v="2024-05-24T00:00:00Z"/>
        <d v="2024-05-31T00:00:00Z"/>
        <d v="2024-06-04T00:00:00Z"/>
        <d v="2024-06-06T00:00:00Z"/>
        <d v="2024-06-08T00:00:00Z"/>
        <d v="2024-06-10T00:00:00Z"/>
        <d v="2024-06-12T00:00:00Z"/>
        <d v="2024-06-21T00:00:00Z"/>
        <d v="2024-06-24T00:00:00Z"/>
        <d v="2024-07-01T00:00:00Z"/>
        <d v="2024-07-06T00:00:00Z"/>
        <d v="2024-07-20T00:00:00Z"/>
        <d v="2024-07-22T00:00:00Z"/>
        <d v="2024-07-23T00:00:00Z"/>
        <d v="2024-07-24T00:00:00Z"/>
        <d v="2024-08-01T00:00:00Z"/>
        <d v="2024-08-03T00:00:00Z"/>
        <d v="2024-08-10T00:00:00Z"/>
        <d v="2024-08-11T00:00:00Z"/>
        <d v="2024-08-19T00:00:00Z"/>
        <d v="2024-08-23T00:00:00Z"/>
        <d v="2024-08-24T00:00:00Z"/>
        <d v="2024-09-04T00:00:00Z"/>
        <d v="2024-09-06T00:00:00Z"/>
        <d v="2024-09-09T00:00:00Z"/>
        <d v="2024-09-14T00:00:00Z"/>
        <d v="2024-09-15T00:00:00Z"/>
        <d v="2024-09-20T00:00:00Z"/>
        <d v="2024-09-23T00:00:00Z"/>
        <d v="2024-09-27T00:00:00Z"/>
        <d v="2024-10-01T00:00:00Z"/>
        <d v="2024-10-02T00:00:00Z"/>
        <d v="2024-10-07T00:00:00Z"/>
        <d v="2024-10-11T00:00:00Z"/>
        <d v="2024-10-19T00:00:00Z"/>
        <d v="2024-10-28T00:00:00Z"/>
        <d v="2024-10-29T00:00:00Z"/>
        <d v="2024-11-01T00:00:00Z"/>
        <d v="2024-11-04T00:00:00Z"/>
        <d v="2024-11-06T00:00:00Z"/>
        <d v="2024-11-08T00:00:00Z"/>
        <d v="2024-11-13T00:00:00Z"/>
        <d v="2024-11-18T00:00:00Z"/>
        <d v="2024-11-22T00:00:00Z"/>
        <d v="2024-12-02T00:00:00Z"/>
        <d v="2024-12-06T00:00:00Z"/>
        <d v="2024-12-22T00:00:00Z"/>
        <d v="2024-12-30T00:00:00Z"/>
      </sharedItems>
    </cacheField>
    <cacheField name="Fin" numFmtId="0">
      <sharedItems containsDate="1" containsString="0" containsBlank="1">
        <m/>
        <d v="2024-01-04T00:00:00Z"/>
        <d v="2024-01-05T00:00:00Z"/>
        <d v="2024-01-07T00:00:00Z"/>
        <d v="2024-01-10T00:00:00Z"/>
        <d v="2024-01-14T00:00:00Z"/>
        <d v="2024-01-17T00:00:00Z"/>
        <d v="2024-01-22T00:00:00Z"/>
        <d v="2024-01-25T00:00:00Z"/>
        <d v="2024-01-28T00:00:00Z"/>
        <d v="2024-02-02T00:00:00Z"/>
        <d v="2024-02-22T00:00:00Z"/>
        <d v="2024-03-03T00:00:00Z"/>
        <d v="2024-03-08T00:00:00Z"/>
        <d v="2024-03-10T00:00:00Z"/>
        <d v="2024-03-12T00:00:00Z"/>
        <d v="2024-03-15T00:00:00Z"/>
        <d v="2024-03-17T00:00:00Z"/>
        <d v="2024-03-20T00:00:00Z"/>
        <d v="2024-03-22T00:00:00Z"/>
        <d v="2024-03-25T00:00:00Z"/>
        <d v="2024-03-27T00:00:00Z"/>
        <d v="2024-03-28T00:00:00Z"/>
        <d v="2024-03-30T00:00:00Z"/>
        <d v="2024-04-03T00:00:00Z"/>
        <d v="2024-04-08T00:00:00Z"/>
        <d v="2024-04-14T00:00:00Z"/>
        <d v="2024-04-19T00:00:00Z"/>
        <d v="2024-04-23T00:00:00Z"/>
        <d v="2024-04-26T00:00:00Z"/>
        <d v="2024-05-01T00:00:00Z"/>
        <d v="2024-05-04T00:00:00Z"/>
        <d v="2024-05-09T00:00:00Z"/>
        <d v="2024-05-12T00:00:00Z"/>
        <d v="2024-05-17T00:00:00Z"/>
        <d v="2024-05-22T00:00:00Z"/>
        <d v="2024-05-25T00:00:00Z"/>
        <d v="2024-06-02T00:00:00Z"/>
        <d v="2024-06-06T00:00:00Z"/>
        <d v="2024-06-07T00:00:00Z"/>
        <d v="2024-06-09T00:00:00Z"/>
        <d v="2024-06-11T00:00:00Z"/>
        <d v="2024-06-13T00:00:00Z"/>
        <d v="2024-06-24T00:00:00Z"/>
        <d v="2024-06-30T00:00:00Z"/>
        <d v="2024-07-03T00:00:00Z"/>
        <d v="2024-07-20T00:00:00Z"/>
        <d v="2024-07-22T00:00:00Z"/>
        <d v="2024-07-23T00:00:00Z"/>
        <d v="2024-07-24T00:00:00Z"/>
        <d v="2024-08-01T00:00:00Z"/>
        <d v="2024-08-03T00:00:00Z"/>
        <d v="2024-08-10T00:00:00Z"/>
        <d v="2024-08-11T00:00:00Z"/>
        <d v="2024-08-18T00:00:00Z"/>
        <d v="2024-08-23T00:00:00Z"/>
        <d v="2024-08-24T00:00:00Z"/>
        <d v="2024-08-31T00:00:00Z"/>
        <d v="2024-09-05T00:00:00Z"/>
        <d v="2024-09-09T00:00:00Z"/>
        <d v="2024-09-11T00:00:00Z"/>
        <d v="2024-09-15T00:00:00Z"/>
        <d v="2024-09-19T00:00:00Z"/>
        <d v="2024-09-22T00:00:00Z"/>
        <d v="2024-09-24T00:00:00Z"/>
        <d v="2024-09-29T00:00:00Z"/>
        <d v="2024-10-02T00:00:00Z"/>
        <d v="2024-10-06T00:00:00Z"/>
        <d v="2024-10-09T00:00:00Z"/>
        <d v="2024-10-14T00:00:00Z"/>
        <d v="2024-10-28T00:00:00Z"/>
        <d v="2024-10-29T00:00:00Z"/>
        <d v="2024-11-03T00:00:00Z"/>
        <d v="2024-11-06T00:00:00Z"/>
        <d v="2024-11-08T00:00:00Z"/>
        <d v="2024-11-11T00:00:00Z"/>
        <d v="2024-11-17T00:00:00Z"/>
        <d v="2024-11-21T00:00:00Z"/>
        <d v="2024-11-24T00:00:00Z"/>
        <d v="2024-12-04T00:00:00Z"/>
        <d v="2024-12-08T00:00:00Z"/>
        <d v="2024-12-29T00:00:00Z"/>
        <d v="2025-01-01T00:00:00Z"/>
      </sharedItems>
    </cacheField>
    <cacheField name="Mois" numFmtId="0">
      <sharedItems containsBlank="1">
        <m/>
        <s v="01 (janvier)"/>
        <s v="02 (février)"/>
        <s v="03 (mars)"/>
        <s v="04 (avril)"/>
        <s v="05 (mai)"/>
        <s v="06 (juin)"/>
        <s v="07 (juillet)"/>
        <s v="08 (août)"/>
        <s v="09 (septembre)"/>
        <s v="10 (octobre)"/>
        <s v="11 (novembre)"/>
        <s v="12 (décembre)"/>
      </sharedItems>
    </cacheField>
    <cacheField name="Nb Nuits" numFmtId="0">
      <sharedItems containsString="0" containsBlank="1" containsNumber="1" containsInteger="1">
        <m/>
        <n v="3.0"/>
        <n v="1.0"/>
        <n v="2.0"/>
        <n v="17.0"/>
        <n v="6.0"/>
        <n v="4.0"/>
        <n v="5.0"/>
        <n v="14.0"/>
        <n v="8.0"/>
        <n v="7.0"/>
        <n v="9.0"/>
      </sharedItems>
    </cacheField>
    <cacheField name="Nb Adultes">
      <sharedItems containsBlank="1" containsMixedTypes="1" containsNumber="1" containsInteger="1">
        <m/>
        <n v="2.0"/>
        <n v="1.0"/>
        <n v="4.0"/>
        <s v=" "/>
        <n v="3.0"/>
      </sharedItems>
    </cacheField>
    <cacheField name="PRix/nuits">
      <sharedItems containsBlank="1" containsMixedTypes="1" containsNumber="1" containsInteger="1">
        <m/>
        <n v="65.0"/>
        <n v="48.0"/>
        <n v="45.0"/>
        <n v="53.0"/>
        <n v="50.0"/>
        <n v="75.0"/>
        <n v="24.0"/>
        <n v="56.0"/>
        <n v="46.0"/>
        <n v="69.0"/>
        <n v="49.0"/>
        <n v="70.0"/>
        <n v="73.0"/>
        <s v=" "/>
        <n v="0.0"/>
        <n v="72.0"/>
        <n v="74.0"/>
        <n v="60.0"/>
        <n v="61.0"/>
        <n v="55.0"/>
        <n v="59.0"/>
        <n v="47.0"/>
        <n v="78.0"/>
        <n v="63.0"/>
      </sharedItems>
    </cacheField>
    <cacheField name="Revenus">
      <sharedItems containsBlank="1" containsMixedTypes="1" containsNumber="1" containsInteger="1">
        <m/>
        <n v="195.0"/>
        <n v="48.0"/>
        <n v="96.0"/>
        <n v="65.0"/>
        <n v="45.0"/>
        <n v="106.0"/>
        <n v="150.0"/>
        <n v="159.0"/>
        <n v="50.0"/>
        <n v="400.0"/>
        <n v="450.0"/>
        <n v="112.0"/>
        <n v="46.0"/>
        <n v="138.0"/>
        <n v="49.0"/>
        <n v="210.0"/>
        <n v="98.0"/>
        <n v="70.0"/>
        <n v="280.0"/>
        <n v="140.0"/>
        <n v="292.0"/>
        <n v="300.0"/>
        <n v="225.0"/>
        <n v="350.0"/>
        <n v="276.0"/>
        <n v="69.0"/>
        <s v=" "/>
        <n v="0.0"/>
        <n v="53.0"/>
        <n v="980.0"/>
        <n v="144.0"/>
        <n v="600.0"/>
        <n v="525.0"/>
        <n v="74.0"/>
        <n v="75.0"/>
        <n v="60.0"/>
        <n v="120.0"/>
        <n v="61.0"/>
        <n v="130.0"/>
        <n v="55.0"/>
        <n v="200.0"/>
        <n v="675.0"/>
        <n v="72.0"/>
        <n v="360.0"/>
        <n v="100.0"/>
        <n v="110.0"/>
        <n v="236.0"/>
        <n v="141.0"/>
        <n v="118.0"/>
        <n v="546.0"/>
        <n v="126.0"/>
      </sharedItems>
    </cacheField>
    <cacheField name="Paiement" numFmtId="0">
      <sharedItems containsBlank="1">
        <m/>
        <s v="Airbnb"/>
        <s v="Espèces"/>
        <s v="Chèque"/>
        <s v="Virement"/>
        <s v="HomeExchange"/>
      </sharedItems>
    </cacheField>
    <cacheField name=" Total Taxe séjour">
      <sharedItems containsBlank="1" containsMixedTypes="1" containsNumber="1">
        <m/>
        <n v="4.199999999999999"/>
        <n v="1.4"/>
        <n v="2.8"/>
        <n v="23.799999999999997"/>
        <n v="0.7"/>
        <n v="5.6"/>
        <n v="11.2"/>
        <n v="2.0999999999999996"/>
        <n v="3.5"/>
        <s v="  "/>
        <n v="9.799999999999999"/>
        <n v="4.8999999999999995"/>
        <n v="6.3"/>
        <n v="7.0"/>
      </sharedItems>
    </cacheField>
    <cacheField name="Nuitées taxe séjour">
      <sharedItems containsBlank="1" containsMixedTypes="1" containsNumber="1" containsInteger="1">
        <m/>
        <n v="6.0"/>
        <n v="2.0"/>
        <n v="4.0"/>
        <n v="34.0"/>
        <n v="1.0"/>
        <n v="8.0"/>
        <n v="16.0"/>
        <n v="3.0"/>
        <n v="5.0"/>
        <s v=" "/>
        <n v="14.0"/>
        <n v="7.0"/>
        <n v="9.0"/>
        <n v="10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719" sheet="Edmond"/>
  </cacheSource>
  <cacheFields>
    <cacheField name="Title" numFmtId="0">
      <sharedItems containsBlank="1">
        <s v="Paul"/>
        <s v="Audrey"/>
        <s v="Lione"/>
        <s v="Aloce"/>
        <s v="Caroline"/>
        <s v="Andreas"/>
        <s v="Alexandra"/>
        <s v="Lisa"/>
        <s v="Mélanie"/>
        <s v="Gaelle"/>
        <s v="Aurélien"/>
        <s v="Benoit"/>
        <m/>
        <s v="Nathalie"/>
        <s v="Bertrand"/>
        <s v="Benjamin"/>
        <s v="Antonin"/>
        <s v="Maxime"/>
        <s v="Chloé"/>
        <s v="Nathanael"/>
        <s v="Manon"/>
        <s v="Hélène"/>
        <s v="Samuel"/>
        <s v="Papa Anna"/>
        <s v="Aitor"/>
        <s v="Francoise"/>
        <s v="Andréa"/>
        <s v="Julie"/>
        <s v="Sarah"/>
        <s v="Calum"/>
        <s v="Balant"/>
        <s v="Amandine"/>
        <s v="Lucille"/>
        <s v="Meirav"/>
        <s v="Brigitte"/>
        <s v="Antoine"/>
        <s v="Julia"/>
        <s v="Pauline"/>
        <s v="Emma"/>
        <s v="Eugene Marie"/>
        <s v="Ralf"/>
        <s v="Amory"/>
        <s v="Laetitia"/>
        <s v="Richard"/>
        <s v="Agnes"/>
        <s v="Jocelyn"/>
        <s v="Virginie"/>
        <s v="Marie Motais"/>
        <s v="Léa"/>
        <s v="Zoé"/>
        <s v="Loeva"/>
        <s v="Anne Alain"/>
        <s v="Etienne"/>
        <s v="Sylvie"/>
        <s v="Corentin"/>
        <s v="Perrine"/>
        <s v="Traver"/>
        <s v="Coline"/>
        <s v="Myriam"/>
        <s v="Glenn"/>
        <s v="Laure"/>
        <s v="Patrick"/>
        <s v="Laura"/>
        <s v="Raymond"/>
        <s v="Margot"/>
        <s v="Michon"/>
        <s v="Thomas"/>
        <s v="Tifenn"/>
        <s v="Anne Cécile"/>
        <s v="Régine"/>
        <s v="Marina"/>
        <s v="Tanguy"/>
        <s v="Michal"/>
        <s v="Laurent"/>
        <s v="Valérie"/>
        <s v="Alex"/>
        <s v="Yoann"/>
        <s v="Jessica"/>
        <s v="Adeline"/>
        <s v="Carole"/>
        <s v="Florence"/>
        <s v="Saskia"/>
        <s v="Winsy"/>
        <s v="Claire"/>
        <s v="Jean"/>
        <s v="Elodie"/>
        <s v="Patricia"/>
        <s v="Estelle"/>
        <s v="Haise"/>
        <s v="Louise"/>
        <s v="Amine"/>
        <s v="Marie"/>
        <s v="Morgane"/>
        <s v="Maia"/>
        <s v="Quentin"/>
        <s v="Katleen"/>
        <s v="Nathan"/>
        <s v="Jeanne"/>
        <s v="Guilllaume"/>
        <s v="Stéphane"/>
      </sharedItems>
    </cacheField>
    <cacheField name="Debut" numFmtId="164">
      <sharedItems containsDate="1" containsString="0" containsBlank="1">
        <d v="2024-01-01T00:00:00Z"/>
        <d v="2024-01-05T00:00:00Z"/>
        <d v="2024-01-08T00:00:00Z"/>
        <d v="2024-01-13T00:00:00Z"/>
        <d v="2024-01-17T00:00:00Z"/>
        <d v="2024-01-18T00:00:00Z"/>
        <d v="2024-01-20T00:00:00Z"/>
        <d v="2024-01-23T00:00:00Z"/>
        <d v="2024-01-24T00:00:00Z"/>
        <d v="2024-01-25T00:00:00Z"/>
        <d v="2024-01-26T00:00:00Z"/>
        <d v="2024-01-28T00:00:00Z"/>
        <m/>
        <d v="2024-02-04T00:00:00Z"/>
        <d v="2024-02-09T00:00:00Z"/>
        <d v="2024-02-12T00:00:00Z"/>
        <d v="2024-02-14T00:00:00Z"/>
        <d v="2024-02-16T00:00:00Z"/>
        <d v="2024-02-18T00:00:00Z"/>
        <d v="2024-02-20T00:00:00Z"/>
        <d v="2024-02-22T00:00:00Z"/>
        <d v="2024-02-26T00:00:00Z"/>
        <d v="2024-03-02T00:00:00Z"/>
        <d v="2024-03-05T00:00:00Z"/>
        <d v="2024-03-11T00:00:00Z"/>
        <d v="2024-03-13T00:00:00Z"/>
        <d v="2024-03-15T00:00:00Z"/>
        <d v="2024-03-20T00:00:00Z"/>
        <d v="2024-03-24T00:00:00Z"/>
        <d v="2024-03-27T00:00:00Z"/>
        <d v="2024-03-29T00:00:00Z"/>
        <d v="2024-04-01T00:00:00Z"/>
        <d v="2024-04-05T00:00:00Z"/>
        <d v="2024-04-10T00:00:00Z"/>
        <d v="2024-04-12T00:00:00Z"/>
        <d v="2024-04-17T00:00:00Z"/>
        <d v="2024-04-18T00:00:00Z"/>
        <d v="2024-04-25T00:00:00Z"/>
        <d v="2024-04-29T00:00:00Z"/>
        <d v="2024-05-01T00:00:00Z"/>
        <d v="2024-05-05T00:00:00Z"/>
        <d v="2024-05-07T00:00:00Z"/>
        <d v="2024-05-12T00:00:00Z"/>
        <d v="2024-05-15T00:00:00Z"/>
        <d v="2024-05-17T00:00:00Z"/>
        <d v="2024-05-20T00:00:00Z"/>
        <d v="2024-05-22T00:00:00Z"/>
        <d v="2024-05-24T00:00:00Z"/>
        <d v="2024-05-26T00:00:00Z"/>
        <d v="2024-05-31T00:00:00Z"/>
        <d v="2024-06-03T00:00:00Z"/>
        <d v="2024-06-09T00:00:00Z"/>
        <d v="2024-06-11T00:00:00Z"/>
        <d v="2024-06-12T00:00:00Z"/>
        <d v="2024-06-14T00:00:00Z"/>
        <d v="2024-06-16T00:00:00Z"/>
        <d v="2024-06-21T00:00:00Z"/>
        <d v="2024-06-24T00:00:00Z"/>
        <d v="2024-06-25T00:00:00Z"/>
        <d v="2024-06-28T00:00:00Z"/>
        <d v="2024-06-30T00:00:00Z"/>
        <d v="2024-07-01T00:00:00Z"/>
        <d v="2024-07-03T00:00:00Z"/>
        <d v="2024-07-05T00:00:00Z"/>
        <d v="2024-07-06T00:00:00Z"/>
        <d v="2024-07-13T00:00:00Z"/>
        <d v="2024-07-15T00:00:00Z"/>
        <d v="2024-07-21T00:00:00Z"/>
        <d v="2024-07-22T00:00:00Z"/>
        <d v="2024-07-29T00:00:00Z"/>
        <d v="2024-08-01T00:00:00Z"/>
        <d v="2024-08-04T00:00:00Z"/>
        <d v="2024-08-10T00:00:00Z"/>
        <d v="2024-08-11T00:00:00Z"/>
        <d v="2024-08-17T00:00:00Z"/>
        <d v="2024-08-24T00:00:00Z"/>
        <d v="2024-08-26T00:00:00Z"/>
        <d v="2024-08-30T00:00:00Z"/>
        <d v="2024-08-31T00:00:00Z"/>
        <d v="2024-09-12T00:00:00Z"/>
        <d v="2024-09-14T00:00:00Z"/>
        <d v="2024-09-19T00:00:00Z"/>
        <d v="2024-09-20T00:00:00Z"/>
        <d v="2024-09-25T00:00:00Z"/>
        <d v="2024-09-26T00:00:00Z"/>
        <d v="2024-09-28T00:00:00Z"/>
        <d v="2024-10-03T00:00:00Z"/>
        <d v="2024-10-05T00:00:00Z"/>
        <d v="2024-10-07T00:00:00Z"/>
        <d v="2024-10-09T00:00:00Z"/>
        <d v="2024-10-11T00:00:00Z"/>
        <d v="2024-10-13T00:00:00Z"/>
        <d v="2024-10-16T00:00:00Z"/>
        <d v="2024-10-22T00:00:00Z"/>
        <d v="2024-10-26T00:00:00Z"/>
        <d v="2024-11-02T00:00:00Z"/>
        <d v="2024-11-08T00:00:00Z"/>
        <d v="2024-11-11T00:00:00Z"/>
        <d v="2024-11-13T00:00:00Z"/>
        <d v="2024-11-15T00:00:00Z"/>
        <d v="2024-11-17T00:00:00Z"/>
        <d v="2024-11-22T00:00:00Z"/>
        <d v="2024-11-25T00:00:00Z"/>
        <d v="2024-11-29T00:00:00Z"/>
        <d v="2024-12-03T00:00:00Z"/>
        <d v="2024-12-06T00:00:00Z"/>
        <d v="2024-12-14T00:00:00Z"/>
        <d v="2024-12-20T00:00:00Z"/>
        <d v="2025-12-25T00:00:00Z"/>
        <d v="2024-12-29T00:00:00Z"/>
      </sharedItems>
    </cacheField>
    <cacheField name="Fin" numFmtId="164">
      <sharedItems containsDate="1" containsString="0" containsBlank="1">
        <d v="2024-01-05T00:00:00Z"/>
        <d v="2024-01-07T00:00:00Z"/>
        <d v="2024-01-11T00:00:00Z"/>
        <d v="2024-01-15T00:00:00Z"/>
        <d v="2024-01-19T00:00:00Z"/>
        <d v="2024-01-20T00:00:00Z"/>
        <d v="2024-01-22T00:00:00Z"/>
        <d v="2024-01-24T00:00:00Z"/>
        <d v="2024-01-25T00:00:00Z"/>
        <d v="2024-01-26T00:00:00Z"/>
        <d v="2024-01-28T00:00:00Z"/>
        <d v="2024-01-29T00:00:00Z"/>
        <m/>
        <d v="2024-02-08T00:00:00Z"/>
        <d v="2024-02-11T00:00:00Z"/>
        <d v="2024-02-14T00:00:00Z"/>
        <d v="2024-02-15T00:00:00Z"/>
        <d v="2024-02-18T00:00:00Z"/>
        <d v="2024-02-20T00:00:00Z"/>
        <d v="2024-02-21T00:00:00Z"/>
        <d v="2024-02-25T00:00:00Z"/>
        <d v="2024-03-02T00:00:00Z"/>
        <d v="2024-03-05T00:00:00Z"/>
        <d v="2024-03-10T00:00:00Z"/>
        <d v="2024-03-13T00:00:00Z"/>
        <d v="2024-03-15T00:00:00Z"/>
        <d v="2024-03-17T00:00:00Z"/>
        <d v="2024-03-24T00:00:00Z"/>
        <d v="2024-03-26T00:00:00Z"/>
        <d v="2024-03-29T00:00:00Z"/>
        <d v="2024-04-01T00:00:00Z"/>
        <d v="2024-04-05T00:00:00Z"/>
        <d v="2024-04-07T00:00:00Z"/>
        <d v="2024-04-12T00:00:00Z"/>
        <d v="2024-04-15T00:00:00Z"/>
        <d v="2024-04-18T00:00:00Z"/>
        <d v="2024-04-25T00:00:00Z"/>
        <d v="2024-04-27T00:00:00Z"/>
        <d v="2024-05-01T00:00:00Z"/>
        <d v="2024-05-05T00:00:00Z"/>
        <d v="2024-05-07T00:00:00Z"/>
        <d v="2024-05-12T00:00:00Z"/>
        <d v="2024-05-15T00:00:00Z"/>
        <d v="2024-05-16T00:00:00Z"/>
        <d v="2024-05-20T00:00:00Z"/>
        <d v="2024-05-22T00:00:00Z"/>
        <d v="2024-05-24T00:00:00Z"/>
        <d v="2024-05-26T00:00:00Z"/>
        <d v="2024-05-27T00:00:00Z"/>
        <d v="2024-06-02T00:00:00Z"/>
        <d v="2024-06-09T00:00:00Z"/>
        <d v="2024-06-11T00:00:00Z"/>
        <d v="2024-06-12T00:00:00Z"/>
        <d v="2024-06-13T00:00:00Z"/>
        <d v="2024-06-16T00:00:00Z"/>
        <d v="2024-06-21T00:00:00Z"/>
        <d v="2024-06-24T00:00:00Z"/>
        <d v="2024-06-25T00:00:00Z"/>
        <d v="2024-06-28T00:00:00Z"/>
        <d v="2024-06-30T00:00:00Z"/>
        <d v="2024-07-01T00:00:00Z"/>
        <d v="2024-07-03T00:00:00Z"/>
        <d v="2024-07-05T00:00:00Z"/>
        <d v="2024-07-06T00:00:00Z"/>
        <d v="2024-07-13T00:00:00Z"/>
        <d v="2024-07-15T00:00:00Z"/>
        <d v="2024-07-21T00:00:00Z"/>
        <d v="2024-07-22T00:00:00Z"/>
        <d v="2024-07-29T00:00:00Z"/>
        <d v="2024-07-31T00:00:00Z"/>
        <d v="2024-08-04T00:00:00Z"/>
        <d v="2024-08-10T00:00:00Z"/>
        <d v="2024-08-11T00:00:00Z"/>
        <d v="2024-08-17T00:00:00Z"/>
        <d v="2024-08-24T00:00:00Z"/>
        <d v="2024-08-26T00:00:00Z"/>
        <d v="2024-08-30T00:00:00Z"/>
        <d v="2024-08-31T00:00:00Z"/>
        <d v="2024-09-12T00:00:00Z"/>
        <d v="2024-09-14T00:00:00Z"/>
        <d v="2024-09-19T00:00:00Z"/>
        <d v="2024-09-20T00:00:00Z"/>
        <d v="2024-09-22T00:00:00Z"/>
        <d v="2024-09-26T00:00:00Z"/>
        <d v="2024-09-28T00:00:00Z"/>
        <d v="2024-10-02T00:00:00Z"/>
        <d v="2024-10-05T00:00:00Z"/>
        <d v="2024-10-06T00:00:00Z"/>
        <d v="2024-10-09T00:00:00Z"/>
        <d v="2024-10-10T00:00:00Z"/>
        <d v="2024-10-13T00:00:00Z"/>
        <d v="2024-10-15T00:00:00Z"/>
        <d v="2024-10-20T00:00:00Z"/>
        <d v="2024-10-26T00:00:00Z"/>
        <d v="2024-11-02T00:00:00Z"/>
        <d v="2024-11-05T00:00:00Z"/>
        <d v="2024-11-11T00:00:00Z"/>
        <d v="2024-11-13T00:00:00Z"/>
        <d v="2024-11-15T00:00:00Z"/>
        <d v="2024-11-17T00:00:00Z"/>
        <d v="2024-11-20T00:00:00Z"/>
        <d v="2024-11-24T00:00:00Z"/>
        <d v="2024-11-29T00:00:00Z"/>
        <d v="2024-12-01T00:00:00Z"/>
        <d v="2024-12-05T00:00:00Z"/>
        <d v="2024-12-08T00:00:00Z"/>
        <d v="2024-12-16T00:00:00Z"/>
        <d v="2024-12-23T00:00:00Z"/>
        <d v="2025-12-29T00:00:00Z"/>
        <d v="2025-01-01T00:00:00Z"/>
      </sharedItems>
    </cacheField>
    <cacheField name="Mois" numFmtId="0">
      <sharedItems containsBlank="1">
        <s v="01 (janvier)"/>
        <m/>
        <s v="02 (février)"/>
        <s v="03 (mars)"/>
        <s v="04 (avril)"/>
        <s v="05 (mai)"/>
        <s v="06 (juin)"/>
        <s v="07 (juillet)"/>
        <s v="08 (août)"/>
        <s v="09 (septembre)"/>
        <s v="10 (octobre)"/>
        <s v="11 (novembre)"/>
        <s v="12 (décembre)"/>
      </sharedItems>
    </cacheField>
    <cacheField name="Nb Nuits" numFmtId="0">
      <sharedItems containsString="0" containsBlank="1" containsNumber="1" containsInteger="1">
        <n v="4.0"/>
        <n v="2.0"/>
        <n v="3.0"/>
        <n v="1.0"/>
        <m/>
        <n v="5.0"/>
        <n v="7.0"/>
        <n v="6.0"/>
        <n v="12.0"/>
      </sharedItems>
    </cacheField>
    <cacheField name="Nb Adultes" numFmtId="168">
      <sharedItems containsString="0" containsBlank="1" containsNumber="1" containsInteger="1">
        <n v="2.0"/>
        <n v="1.0"/>
        <m/>
      </sharedItems>
    </cacheField>
    <cacheField name="PRix/nuits" numFmtId="165">
      <sharedItems containsString="0" containsBlank="1" containsNumber="1" containsInteger="1">
        <n v="56.0"/>
        <n v="45.0"/>
        <n v="49.0"/>
        <n v="36.0"/>
        <n v="50.0"/>
        <m/>
        <n v="51.0"/>
        <n v="60.0"/>
        <n v="52.0"/>
        <n v="40.0"/>
        <n v="55.0"/>
        <n v="42.0"/>
        <n v="57.0"/>
        <n v="54.0"/>
        <n v="62.0"/>
        <n v="44.0"/>
        <n v="58.0"/>
      </sharedItems>
    </cacheField>
    <cacheField name="Revenus" numFmtId="165">
      <sharedItems containsString="0" containsBlank="1" containsNumber="1" containsInteger="1">
        <n v="224.0"/>
        <n v="90.0"/>
        <n v="147.0"/>
        <n v="72.0"/>
        <n v="100.0"/>
        <n v="98.0"/>
        <n v="45.0"/>
        <m/>
        <n v="200.0"/>
        <n v="49.0"/>
        <n v="153.0"/>
        <n v="280.0"/>
        <n v="180.0"/>
        <n v="300.0"/>
        <n v="150.0"/>
        <n v="104.0"/>
        <n v="168.0"/>
        <n v="40.0"/>
        <n v="392.0"/>
        <n v="112.0"/>
        <n v="110.0"/>
        <n v="250.0"/>
        <n v="84.0"/>
        <n v="42.0"/>
        <n v="245.0"/>
        <n v="56.0"/>
        <n v="399.0"/>
        <n v="114.0"/>
        <n v="336.0"/>
        <n v="343.0"/>
        <n v="120.0"/>
        <n v="420.0"/>
        <n v="216.0"/>
        <n v="600.0"/>
        <n v="196.0"/>
        <n v="51.0"/>
        <n v="124.0"/>
        <n v="240.0"/>
        <n v="102.0"/>
        <n v="88.0"/>
        <n v="204.0"/>
        <n v="220.0"/>
        <n v="174.0"/>
      </sharedItems>
    </cacheField>
    <cacheField name="Paiement" numFmtId="0">
      <sharedItems containsBlank="1">
        <s v="Airbnb"/>
        <s v="Espèces"/>
        <m/>
        <s v="Chèque"/>
        <s v="Virement"/>
      </sharedItems>
    </cacheField>
    <cacheField name=" Total Taxe séjour" numFmtId="166">
      <sharedItems containsString="0" containsBlank="1" containsNumber="1">
        <n v="5.6"/>
        <n v="1.4"/>
        <n v="4.199999999999999"/>
        <n v="2.8"/>
        <n v="0.7"/>
        <m/>
        <n v="3.5"/>
        <n v="2.0999999999999996"/>
        <n v="9.799999999999999"/>
        <n v="7.0"/>
        <n v="8.399999999999999"/>
        <n v="4.8999999999999995"/>
        <n v="16.799999999999997"/>
      </sharedItems>
    </cacheField>
    <cacheField name="Nuitées Taxes" numFmtId="0">
      <sharedItems containsString="0" containsBlank="1" containsNumber="1" containsInteger="1">
        <n v="8.0"/>
        <n v="2.0"/>
        <n v="6.0"/>
        <n v="4.0"/>
        <n v="1.0"/>
        <m/>
        <n v="5.0"/>
        <n v="3.0"/>
        <n v="14.0"/>
        <n v="10.0"/>
        <n v="12.0"/>
        <n v="7.0"/>
        <n v="24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852" sheet="Liberté"/>
  </cacheSource>
  <cacheFields>
    <cacheField name="Title" numFmtId="0">
      <sharedItems containsBlank="1">
        <m/>
        <s v="Virginie B"/>
        <s v="Martine B"/>
        <s v="Juliette"/>
        <s v="Josselin"/>
        <s v="Guillaume "/>
        <s v="Helene"/>
        <s v="Le Squzer"/>
        <s v="LENAIN"/>
        <s v="Melanie"/>
        <s v="Pierre"/>
        <s v="Jonathan"/>
        <s v="Legrain"/>
        <s v="Danilo"/>
        <s v="Valerie Naulert"/>
        <s v="Agathe"/>
        <s v="Brohan"/>
        <s v="Fabienne"/>
        <s v="Equime Situ"/>
        <s v="Madec"/>
        <s v="Quennet"/>
        <s v="Anne Laure"/>
        <s v="Laouennan"/>
        <s v="Fonteneau"/>
        <s v="Degré"/>
        <s v="Stéphanie"/>
        <s v="Quentin"/>
        <s v="Bodier Garnier"/>
        <s v="Mahé"/>
        <s v="Bourat"/>
        <s v="charpentier"/>
        <s v="Océane"/>
        <s v="Séverine"/>
        <s v="Ivan"/>
        <s v="Myriam"/>
        <s v="Lagrolet"/>
        <s v="Marine"/>
        <s v="Yasmine"/>
        <s v="Pascaline"/>
        <s v="HomeExchange"/>
        <s v="Le Dréan"/>
        <s v="Elisa"/>
        <s v="Cadiou"/>
        <s v="Thomas"/>
        <s v="Favreau"/>
        <s v="Ameline"/>
        <s v="Sylvie"/>
        <s v="Mathilde"/>
        <s v="Ronan"/>
        <s v="Estelle"/>
        <s v="Cotin"/>
        <s v="Leboncoin"/>
        <s v="Yann"/>
        <s v="Camille"/>
        <s v="Lavrard"/>
        <s v="Matth"/>
        <s v="Josse"/>
        <s v="Gautier"/>
        <s v="Le Campion"/>
      </sharedItems>
    </cacheField>
    <cacheField name="Debut" numFmtId="0">
      <sharedItems containsDate="1" containsString="0" containsBlank="1">
        <m/>
        <d v="2024-01-01T00:00:00Z"/>
        <d v="2024-01-05T00:00:00Z"/>
        <d v="2024-01-12T00:00:00Z"/>
        <d v="2024-01-19T00:00:00Z"/>
        <d v="2024-01-24T00:00:00Z"/>
        <d v="2024-01-26T00:00:00Z"/>
        <d v="2024-02-02T00:00:00Z"/>
        <d v="2024-02-09T00:00:00Z"/>
        <d v="2024-02-16T00:00:00Z"/>
        <d v="2024-02-21T00:00:00Z"/>
        <d v="2024-02-23T00:00:00Z"/>
        <d v="2024-02-26T00:00:00Z"/>
        <d v="2024-03-01T00:00:00Z"/>
        <d v="2024-03-08T00:00:00Z"/>
        <d v="2024-03-15T00:00:00Z"/>
        <d v="2024-03-22T00:00:00Z"/>
        <d v="2024-03-29T00:00:00Z"/>
        <d v="2024-04-01T00:00:00Z"/>
        <d v="2024-04-05T00:00:00Z"/>
        <d v="2024-04-12T00:00:00Z"/>
        <d v="2024-04-27T00:00:00Z"/>
        <d v="2024-05-03T00:00:00Z"/>
        <d v="2024-05-07T00:00:00Z"/>
        <d v="2024-05-17T00:00:00Z"/>
        <d v="2024-05-24T00:00:00Z"/>
        <d v="2024-05-27T00:00:00Z"/>
        <d v="2024-05-31T00:00:00Z"/>
        <d v="2024-06-06T00:00:00Z"/>
        <d v="2024-06-13T00:00:00Z"/>
        <d v="2024-06-18T00:00:00Z"/>
        <d v="2024-06-22T00:00:00Z"/>
        <d v="2024-07-05T00:00:00Z"/>
        <d v="2024-07-13T00:00:00Z"/>
        <d v="2024-07-18T00:00:00Z"/>
        <d v="2024-07-24T00:00:00Z"/>
        <d v="2024-08-01T00:00:00Z"/>
        <d v="2024-08-04T00:00:00Z"/>
        <d v="2024-08-10T00:00:00Z"/>
        <d v="2024-08-18T00:00:00Z"/>
        <d v="2024-08-23T00:00:00Z"/>
        <d v="2024-08-30T00:00:00Z"/>
        <d v="2024-09-06T00:00:00Z"/>
        <d v="2024-09-13T00:00:00Z"/>
        <d v="2024-09-17T00:00:00Z"/>
        <d v="2024-09-20T00:00:00Z"/>
        <d v="2024-09-27T00:00:00Z"/>
        <d v="2024-10-04T00:00:00Z"/>
        <d v="2024-10-11T00:00:00Z"/>
        <d v="2024-10-18T00:00:00Z"/>
        <d v="2024-10-26T00:00:00Z"/>
        <d v="2024-10-31T00:00:00Z"/>
        <d v="2024-11-08T00:00:00Z"/>
        <d v="2024-11-15T00:00:00Z"/>
        <d v="2024-11-22T00:00:00Z"/>
        <d v="2024-11-29T00:00:00Z"/>
        <d v="2024-12-06T00:00:00Z"/>
        <d v="2024-12-13T00:00:00Z"/>
        <d v="2024-12-21T00:00:00Z"/>
        <d v="2024-12-27T00:00:00Z"/>
        <d v="2024-12-30T00:00:00Z"/>
      </sharedItems>
    </cacheField>
    <cacheField name="Fin" numFmtId="0">
      <sharedItems containsDate="1" containsString="0" containsBlank="1">
        <m/>
        <d v="2024-01-04T00:00:00Z"/>
        <d v="2024-01-07T00:00:00Z"/>
        <d v="2024-01-14T00:00:00Z"/>
        <d v="2024-01-21T00:00:00Z"/>
        <d v="2024-01-25T00:00:00Z"/>
        <d v="2024-01-28T00:00:00Z"/>
        <d v="2024-02-04T00:00:00Z"/>
        <d v="2024-02-11T00:00:00Z"/>
        <d v="2024-02-18T00:00:00Z"/>
        <d v="2024-02-23T00:00:00Z"/>
        <d v="2024-02-25T00:00:00Z"/>
        <d v="2024-02-29T00:00:00Z"/>
        <d v="2024-03-04T00:00:00Z"/>
        <d v="2024-03-11T00:00:00Z"/>
        <d v="2024-03-17T00:00:00Z"/>
        <d v="2024-03-24T00:00:00Z"/>
        <d v="2024-04-01T00:00:00Z"/>
        <d v="2024-04-05T00:00:00Z"/>
        <d v="2024-04-07T00:00:00Z"/>
        <d v="2024-04-14T00:00:00Z"/>
        <d v="2024-04-29T00:00:00Z"/>
        <d v="2024-05-05T00:00:00Z"/>
        <d v="2024-05-12T00:00:00Z"/>
        <d v="2024-05-20T00:00:00Z"/>
        <d v="2024-05-26T00:00:00Z"/>
        <d v="2024-05-30T00:00:00Z"/>
        <d v="2024-06-02T00:00:00Z"/>
        <d v="2024-06-09T00:00:00Z"/>
        <d v="2024-06-16T00:00:00Z"/>
        <d v="2024-06-20T00:00:00Z"/>
        <d v="2024-06-24T00:00:00Z"/>
        <d v="2024-07-10T00:00:00Z"/>
        <d v="2024-07-15T00:00:00Z"/>
        <d v="2024-07-21T00:00:00Z"/>
        <d v="2024-07-31T00:00:00Z"/>
        <d v="2024-08-04T00:00:00Z"/>
        <d v="2024-08-09T00:00:00Z"/>
        <d v="2024-08-17T00:00:00Z"/>
        <d v="2024-08-23T00:00:00Z"/>
        <d v="2024-08-25T00:00:00Z"/>
        <d v="2024-09-01T00:00:00Z"/>
        <d v="2024-09-08T00:00:00Z"/>
        <d v="2024-09-15T00:00:00Z"/>
        <d v="2024-09-19T00:00:00Z"/>
        <d v="2024-09-22T00:00:00Z"/>
        <d v="2024-09-29T00:00:00Z"/>
        <d v="2024-10-06T00:00:00Z"/>
        <d v="2024-10-13T00:00:00Z"/>
        <d v="2024-10-20T00:00:00Z"/>
        <d v="2024-10-30T00:00:00Z"/>
        <d v="2024-11-04T00:00:00Z"/>
        <d v="2024-11-11T00:00:00Z"/>
        <d v="2024-11-17T00:00:00Z"/>
        <d v="2024-11-24T00:00:00Z"/>
        <d v="2024-12-01T00:00:00Z"/>
        <d v="2024-12-08T00:00:00Z"/>
        <d v="2024-12-15T00:00:00Z"/>
        <d v="2024-12-27T00:00:00Z"/>
        <d v="2024-12-30T00:00:00Z"/>
        <d v="2025-01-01T00:00:00Z"/>
      </sharedItems>
    </cacheField>
    <cacheField name="Mois" numFmtId="0">
      <sharedItems containsBlank="1">
        <m/>
        <s v="01 (janvier)"/>
        <s v="02 (février)"/>
        <s v="03 (mars)"/>
        <s v="04 (avril)"/>
        <s v="05 (mai)"/>
        <s v="06 (juin)"/>
        <s v="07 (juillet)"/>
        <s v="08 (août)"/>
        <s v="09 (septembre)"/>
        <s v="10 (octobre)"/>
        <s v="11 (novembre)"/>
        <s v="12 (décembre)"/>
      </sharedItems>
    </cacheField>
    <cacheField name="Nb Nuits" numFmtId="0">
      <sharedItems containsString="0" containsBlank="1" containsNumber="1" containsInteger="1">
        <m/>
        <n v="3.0"/>
        <n v="2.0"/>
        <n v="1.0"/>
        <n v="4.0"/>
        <n v="5.0"/>
        <n v="6.0"/>
        <n v="7.0"/>
      </sharedItems>
    </cacheField>
    <cacheField name="Nb Adultes" numFmtId="0">
      <sharedItems containsString="0" containsBlank="1" containsNumber="1" containsInteger="1">
        <m/>
        <n v="6.0"/>
        <n v="4.0"/>
        <n v="9.0"/>
        <n v="8.0"/>
        <n v="5.0"/>
        <n v="1.0"/>
        <n v="13.0"/>
        <n v="14.0"/>
      </sharedItems>
    </cacheField>
    <cacheField name="PRix/nuits" numFmtId="0">
      <sharedItems containsString="0" containsBlank="1" containsNumber="1" containsInteger="1">
        <m/>
        <n v="300.0"/>
        <n v="121.0"/>
        <n v="295.0"/>
        <n v="163.0"/>
        <n v="247.0"/>
        <n v="193.0"/>
        <n v="450.0"/>
        <n v="166.0"/>
        <n v="267.0"/>
        <n v="155.0"/>
        <n v="147.0"/>
        <n v="282.0"/>
      </sharedItems>
    </cacheField>
    <cacheField name="Revenus" numFmtId="0">
      <sharedItems containsString="0" containsBlank="1" containsNumber="1" containsInteger="1">
        <m/>
        <n v="900.0"/>
        <n v="600.0"/>
        <n v="121.0"/>
        <n v="590.0"/>
        <n v="326.0"/>
        <n v="988.0"/>
        <n v="386.0"/>
        <n v="1500.0"/>
        <n v="498.0"/>
        <n v="801.0"/>
        <n v="775.0"/>
        <n v="885.0"/>
        <n v="1800.0"/>
        <n v="735.0"/>
        <n v="2100.0"/>
        <n v="0.0"/>
        <n v="1128.0"/>
        <n v="1200.0"/>
      </sharedItems>
    </cacheField>
    <cacheField name="Paiement" numFmtId="0">
      <sharedItems containsBlank="1">
        <m/>
        <s v="Chèque"/>
        <s v="Airbnb"/>
        <s v="Espèces"/>
        <s v="Virement"/>
        <s v="HomeExchange"/>
      </sharedItems>
    </cacheField>
    <cacheField name=" Menage" numFmtId="0">
      <sharedItems containsString="0" containsBlank="1" containsNumber="1">
        <m/>
        <n v="25.2"/>
        <n v="8.399999999999999"/>
        <n v="5.6"/>
        <n v="14.0"/>
        <n v="12.599999999999998"/>
        <n v="16.799999999999997"/>
        <n v="10.5"/>
        <n v="25.199999999999996"/>
        <n v="29.399999999999995"/>
        <n v="3.5"/>
        <n v="11.2"/>
        <n v="22.4"/>
        <n v="18.2"/>
        <n v="19.599999999999998"/>
      </sharedItems>
    </cacheField>
    <cacheField name="Nuitées Taxes" numFmtId="0">
      <sharedItems containsString="0" containsBlank="1" containsNumber="1" containsInteger="1">
        <m/>
        <n v="0.0"/>
        <n v="18.0"/>
        <n v="12.0"/>
        <n v="6.0"/>
        <n v="8.0"/>
        <n v="36.0"/>
        <n v="20.0"/>
        <n v="24.0"/>
        <n v="15.0"/>
        <n v="42.0"/>
        <n v="5.0"/>
        <n v="16.0"/>
        <n v="32.0"/>
        <n v="26.0"/>
        <n v="2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concats" cacheId="0" dataCaption="" compact="0" compactData="0">
  <location ref="A4:C17" firstHeaderRow="0" firstDataRow="2" firstDataCol="0" rowPageCount="1" colPageCount="1"/>
  <pivotFields>
    <pivotField name="N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Debu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Fi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Mois" axis="axisRow" compact="0" outline="0" multipleItemSelectionAllowed="1" showAll="0" sortType="ascending">
      <items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b Nuits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b Adultes" compact="0" numFmtId="168" outline="0" multipleItemSelectionAllowed="1" showAll="0">
      <items>
        <item x="0"/>
        <item x="1"/>
        <item x="2"/>
        <item x="3"/>
        <item x="4"/>
        <item t="default"/>
      </items>
    </pivotField>
    <pivotField name="PRix/nui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Revenu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Paiement" axis="axisPage" compact="0" outline="0" multipleItemSelectionAllowed="1" showAll="0">
      <items>
        <item x="0"/>
        <item x="1"/>
        <item h="1" x="2"/>
        <item h="1" x="3"/>
        <item x="4"/>
        <item x="5"/>
        <item x="6"/>
        <item t="default"/>
      </items>
    </pivotField>
    <pivotField name=" Total Taxe séjour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itées taxe séjour" dataField="1" compact="0" numFmtId="16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colFields>
    <field x="-2"/>
  </colFields>
  <pageFields>
    <pageField fld="8"/>
  </pageFields>
  <dataFields>
    <dataField name="SUM of Revenus" fld="7" baseField="0"/>
    <dataField name="SUM of Nuitées taxe séjour" fld="10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concats 2" cacheId="1" dataCaption="" compact="0" compactData="0">
  <location ref="A22:C35" firstHeaderRow="0" firstDataRow="2" firstDataCol="0" rowPageCount="1" colPageCount="1"/>
  <pivotFields>
    <pivotField name="N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Debu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F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Moi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b N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Nb Adulte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x/n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Revenu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aiement" axis="axisPage" compact="0" outline="0" multipleItemSelectionAllowed="1" showAll="0">
      <items>
        <item h="1" x="0"/>
        <item x="1"/>
        <item x="2"/>
        <item x="3"/>
        <item x="4"/>
        <item h="1" x="5"/>
        <item t="default"/>
      </items>
    </pivotField>
    <pivotField name=" Total Taxe séj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itées taxe séjou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3"/>
  </rowFields>
  <colFields>
    <field x="-2"/>
  </colFields>
  <pageFields>
    <pageField fld="8"/>
  </pageFields>
  <dataFields>
    <dataField name="SUM of Revenus" fld="7" baseField="0"/>
    <dataField name="SUM of Nuitées taxe séjour" fld="10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concats 3" cacheId="2" dataCaption="" compact="0" compactData="0">
  <location ref="A42:C55" firstHeaderRow="0" firstDataRow="2" firstDataCol="0" rowPageCount="1" colPageCount="1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ebu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Fi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ois" axis="axisRow" compact="0" outline="0" multipleItemSelectionAllowed="1" showAll="0" sortType="ascending">
      <items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b N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b Adultes" compact="0" numFmtId="168" outline="0" multipleItemSelectionAllowed="1" showAll="0">
      <items>
        <item x="0"/>
        <item x="1"/>
        <item x="2"/>
        <item t="default"/>
      </items>
    </pivotField>
    <pivotField name="PRix/nui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Revenu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Paiement" axis="axisPage" compact="0" outline="0" multipleItemSelectionAllowed="1" showAll="0">
      <items>
        <item x="0"/>
        <item x="1"/>
        <item h="1" x="2"/>
        <item x="3"/>
        <item x="4"/>
        <item t="default"/>
      </items>
    </pivotField>
    <pivotField name=" Total Taxe séjour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uitées Tax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3"/>
  </rowFields>
  <colFields>
    <field x="-2"/>
  </colFields>
  <pageFields>
    <pageField fld="8"/>
  </pageFields>
  <dataFields>
    <dataField name="SUM of Revenus" fld="7" baseField="0"/>
    <dataField name="SUM of Nuitées Taxes" fld="10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concats 4" cacheId="3" dataCaption="" compact="0" compactData="0">
  <location ref="A62:C75" firstHeaderRow="0" firstDataRow="2" firstDataCol="0" rowPageCount="1" colPageCount="1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Debu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F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Moi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b N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b Adul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ix/n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venu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aiement" axis="axisPage" compact="0" outline="0" multipleItemSelectionAllowed="1" showAll="0">
      <items>
        <item h="1" x="0"/>
        <item x="1"/>
        <item x="2"/>
        <item x="3"/>
        <item x="4"/>
        <item h="1" x="5"/>
        <item t="default"/>
      </items>
    </pivotField>
    <pivotField name=" Men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itées Tax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3"/>
  </rowFields>
  <colFields>
    <field x="-2"/>
  </colFields>
  <pageFields>
    <pageField fld="8"/>
  </pageFields>
  <dataFields>
    <dataField name="SUM of Revenus" fld="7" baseField="0"/>
    <dataField name="SUM of Nuitées Taxes" fld="10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Z764" displayName="Tableau_Phonsine" name="Tableau_Phonsine" id="1">
  <tableColumns count="26">
    <tableColumn name="Nom" id="1"/>
    <tableColumn name="Debut" id="2"/>
    <tableColumn name="Fin" id="3"/>
    <tableColumn name="Mois" id="4"/>
    <tableColumn name="Nb Nuits" id="5"/>
    <tableColumn name="Nb Adultes" id="6"/>
    <tableColumn name="PRix/nuits" id="7"/>
    <tableColumn name="Revenus" id="8"/>
    <tableColumn name="Paiement" id="9"/>
    <tableColumn name="Total Taxe séjour" id="10"/>
    <tableColumn name="Nuitées taxe séjour" id="11"/>
    <tableColumn name="Colonne 1" id="12"/>
    <tableColumn name="Colonne 2" id="13"/>
    <tableColumn name="Colonne 3" id="14"/>
    <tableColumn name="Colonne 4" id="15"/>
    <tableColumn name="Colonne 5" id="16"/>
    <tableColumn name="Colonne 6" id="17"/>
    <tableColumn name="Colonne 7" id="18"/>
    <tableColumn name="Colonne 8" id="19"/>
    <tableColumn name="Colonne 9" id="20"/>
    <tableColumn name="Colonne 10" id="21"/>
    <tableColumn name="Colonne 11" id="22"/>
    <tableColumn name="Colonne 12" id="23"/>
    <tableColumn name="Colonne 13" id="24"/>
    <tableColumn name="Colonne 14" id="25"/>
    <tableColumn name="Colonne 15" id="26"/>
  </tableColumns>
  <tableStyleInfo name="Phonsine-style" showColumnStripes="0" showFirstColumn="1" showLastColumn="1" showRowStripes="1"/>
</table>
</file>

<file path=xl/tables/table2.xml><?xml version="1.0" encoding="utf-8"?>
<table xmlns="http://schemas.openxmlformats.org/spreadsheetml/2006/main" ref="A1:AA779" displayName="Tableau1" name="Tableau1" id="2">
  <tableColumns count="27">
    <tableColumn name="Nom" id="1"/>
    <tableColumn name="Debut" id="2"/>
    <tableColumn name="Fin" id="3"/>
    <tableColumn name="Mois" id="4"/>
    <tableColumn name="Nb Nuits" id="5"/>
    <tableColumn name="Nb Adultes" id="6"/>
    <tableColumn name="PRix/nuits" id="7"/>
    <tableColumn name="Revenus" id="8"/>
    <tableColumn name="Paiement" id="9"/>
    <tableColumn name="Total Taxe séjour" id="10"/>
    <tableColumn name="Nuitées taxe séjour" id="11"/>
    <tableColumn name="Colonne 1" id="12"/>
    <tableColumn name="Colonne 2" id="13"/>
    <tableColumn name="Colonne 3" id="14"/>
    <tableColumn name="Colonne 4" id="15"/>
    <tableColumn name="Colonne 5" id="16"/>
    <tableColumn name="Colonne 6" id="17"/>
    <tableColumn name="Colonne 7" id="18"/>
    <tableColumn name="Colonne 8" id="19"/>
    <tableColumn name="Colonne 9" id="20"/>
    <tableColumn name="Colonne 10" id="21"/>
    <tableColumn name="Colonne 11" id="22"/>
    <tableColumn name="Colonne 12" id="23"/>
    <tableColumn name="Colonne 13" id="24"/>
    <tableColumn name="Colonne 14" id="25"/>
    <tableColumn name="Colonne 15" id="26"/>
    <tableColumn name="Colonne 16" id="27"/>
  </tableColumns>
  <tableStyleInfo name="Gree-style" showColumnStripes="0" showFirstColumn="1" showLastColumn="1" showRowStripes="1"/>
</table>
</file>

<file path=xl/tables/table3.xml><?xml version="1.0" encoding="utf-8"?>
<table xmlns="http://schemas.openxmlformats.org/spreadsheetml/2006/main" ref="A1:K719" displayName="Tableau2" name="Tableau2" id="3">
  <tableColumns count="11">
    <tableColumn name="Title" id="1"/>
    <tableColumn name="Debut" id="2"/>
    <tableColumn name="Fin" id="3"/>
    <tableColumn name="Mois" id="4"/>
    <tableColumn name="Nb Nuits" id="5"/>
    <tableColumn name="Nb Adultes" id="6"/>
    <tableColumn name="PRix/nuits" id="7"/>
    <tableColumn name="Revenus" id="8"/>
    <tableColumn name="Paiement" id="9"/>
    <tableColumn name="Total Taxe séjour" id="10"/>
    <tableColumn name="Nuitées Taxes" id="11"/>
  </tableColumns>
  <tableStyleInfo name="Edmond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0"/>
    <col customWidth="1" min="2" max="2" width="13.25"/>
    <col customWidth="1" min="3" max="3" width="11.13"/>
    <col customWidth="1" min="4" max="4" width="15.5"/>
    <col customWidth="1" min="5" max="5" width="11.88"/>
    <col customWidth="1" min="6" max="6" width="13.63"/>
    <col customWidth="1" min="7" max="7" width="13.0"/>
    <col customWidth="1" min="8" max="8" width="11.75"/>
    <col customWidth="1" min="9" max="9" width="16.5"/>
    <col customWidth="1" min="10" max="10" width="21.75"/>
    <col customWidth="1" min="11" max="11" width="19.75"/>
    <col customWidth="1" min="12" max="12" width="13.13"/>
    <col customWidth="1" min="13" max="13" width="27.13"/>
    <col customWidth="1" min="14" max="20" width="13.13"/>
    <col customWidth="1" min="21" max="21" width="14.0"/>
    <col customWidth="1" min="22" max="26" width="13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2" t="s">
        <v>25</v>
      </c>
    </row>
    <row r="2">
      <c r="A2" s="13" t="s">
        <v>26</v>
      </c>
      <c r="B2" s="14">
        <v>45293.0</v>
      </c>
      <c r="C2" s="14">
        <v>45295.0</v>
      </c>
      <c r="D2" s="15" t="str">
        <f t="shared" ref="D2:D8" si="1">TEXT(B2 ,"mm (mmmm)")</f>
        <v>01 (janvier)</v>
      </c>
      <c r="E2" s="16">
        <f t="shared" ref="E2:E8" si="2">C2-B2</f>
        <v>2</v>
      </c>
      <c r="F2" s="17">
        <v>2.0</v>
      </c>
      <c r="G2" s="18">
        <v>40.0</v>
      </c>
      <c r="H2" s="19">
        <f t="shared" ref="H2:H8" si="3">G2*E2</f>
        <v>80</v>
      </c>
      <c r="I2" s="20" t="s">
        <v>27</v>
      </c>
      <c r="J2" s="21">
        <f>F2*0.7*E2</f>
        <v>2.8</v>
      </c>
      <c r="K2" s="22">
        <f t="shared" ref="K2:K8" si="4">E2*F2</f>
        <v>4</v>
      </c>
    </row>
    <row r="3">
      <c r="A3" s="23" t="s">
        <v>28</v>
      </c>
      <c r="B3" s="24">
        <v>45295.0</v>
      </c>
      <c r="C3" s="24">
        <v>45298.0</v>
      </c>
      <c r="D3" s="15" t="str">
        <f t="shared" si="1"/>
        <v>01 (janvier)</v>
      </c>
      <c r="E3" s="25">
        <f t="shared" si="2"/>
        <v>3</v>
      </c>
      <c r="F3" s="26">
        <v>2.0</v>
      </c>
      <c r="G3" s="27">
        <v>55.0</v>
      </c>
      <c r="H3" s="28">
        <f t="shared" si="3"/>
        <v>165</v>
      </c>
      <c r="I3" s="29" t="s">
        <v>29</v>
      </c>
      <c r="J3" s="30">
        <v>0.0</v>
      </c>
      <c r="K3" s="31">
        <f t="shared" si="4"/>
        <v>6</v>
      </c>
    </row>
    <row r="4">
      <c r="A4" s="13" t="s">
        <v>30</v>
      </c>
      <c r="B4" s="14">
        <v>45301.0</v>
      </c>
      <c r="C4" s="14">
        <v>45303.0</v>
      </c>
      <c r="D4" s="15" t="str">
        <f t="shared" si="1"/>
        <v>01 (janvier)</v>
      </c>
      <c r="E4" s="16">
        <f t="shared" si="2"/>
        <v>2</v>
      </c>
      <c r="F4" s="17">
        <v>4.0</v>
      </c>
      <c r="G4" s="18">
        <v>50.0</v>
      </c>
      <c r="H4" s="19">
        <f t="shared" si="3"/>
        <v>100</v>
      </c>
      <c r="I4" s="32" t="s">
        <v>29</v>
      </c>
      <c r="J4" s="21">
        <f t="shared" ref="J4:J8" si="5">F4*0.7*E4</f>
        <v>5.6</v>
      </c>
      <c r="K4" s="22">
        <f t="shared" si="4"/>
        <v>8</v>
      </c>
    </row>
    <row r="5">
      <c r="A5" s="23" t="s">
        <v>31</v>
      </c>
      <c r="B5" s="24">
        <v>45304.0</v>
      </c>
      <c r="C5" s="24">
        <v>45306.0</v>
      </c>
      <c r="D5" s="15" t="str">
        <f t="shared" si="1"/>
        <v>01 (janvier)</v>
      </c>
      <c r="E5" s="25">
        <f t="shared" si="2"/>
        <v>2</v>
      </c>
      <c r="F5" s="26">
        <v>3.0</v>
      </c>
      <c r="G5" s="27">
        <v>49.0</v>
      </c>
      <c r="H5" s="28">
        <f t="shared" si="3"/>
        <v>98</v>
      </c>
      <c r="I5" s="33" t="s">
        <v>27</v>
      </c>
      <c r="J5" s="34">
        <f t="shared" si="5"/>
        <v>4.2</v>
      </c>
      <c r="K5" s="31">
        <f t="shared" si="4"/>
        <v>6</v>
      </c>
    </row>
    <row r="6">
      <c r="A6" s="13" t="s">
        <v>32</v>
      </c>
      <c r="B6" s="14">
        <v>45306.0</v>
      </c>
      <c r="C6" s="14">
        <v>45307.0</v>
      </c>
      <c r="D6" s="15" t="str">
        <f t="shared" si="1"/>
        <v>01 (janvier)</v>
      </c>
      <c r="E6" s="16">
        <f t="shared" si="2"/>
        <v>1</v>
      </c>
      <c r="F6" s="17">
        <v>2.0</v>
      </c>
      <c r="G6" s="18">
        <v>53.0</v>
      </c>
      <c r="H6" s="19">
        <f t="shared" si="3"/>
        <v>53</v>
      </c>
      <c r="I6" s="20" t="s">
        <v>27</v>
      </c>
      <c r="J6" s="21">
        <f t="shared" si="5"/>
        <v>1.4</v>
      </c>
      <c r="K6" s="22">
        <f t="shared" si="4"/>
        <v>2</v>
      </c>
    </row>
    <row r="7">
      <c r="A7" s="23" t="s">
        <v>33</v>
      </c>
      <c r="B7" s="24">
        <v>45318.0</v>
      </c>
      <c r="C7" s="24">
        <v>45319.0</v>
      </c>
      <c r="D7" s="15" t="str">
        <f t="shared" si="1"/>
        <v>01 (janvier)</v>
      </c>
      <c r="E7" s="25">
        <f t="shared" si="2"/>
        <v>1</v>
      </c>
      <c r="F7" s="26">
        <v>2.0</v>
      </c>
      <c r="G7" s="27">
        <v>64.0</v>
      </c>
      <c r="H7" s="28">
        <f t="shared" si="3"/>
        <v>64</v>
      </c>
      <c r="I7" s="33" t="s">
        <v>27</v>
      </c>
      <c r="J7" s="34">
        <f t="shared" si="5"/>
        <v>1.4</v>
      </c>
      <c r="K7" s="31">
        <f t="shared" si="4"/>
        <v>2</v>
      </c>
    </row>
    <row r="8">
      <c r="A8" s="13" t="s">
        <v>34</v>
      </c>
      <c r="B8" s="14">
        <v>45321.0</v>
      </c>
      <c r="C8" s="14">
        <v>45322.0</v>
      </c>
      <c r="D8" s="15" t="str">
        <f t="shared" si="1"/>
        <v>01 (janvier)</v>
      </c>
      <c r="E8" s="16">
        <f t="shared" si="2"/>
        <v>1</v>
      </c>
      <c r="F8" s="17">
        <v>2.0</v>
      </c>
      <c r="G8" s="18">
        <v>50.0</v>
      </c>
      <c r="H8" s="19">
        <f t="shared" si="3"/>
        <v>50</v>
      </c>
      <c r="I8" s="20" t="s">
        <v>27</v>
      </c>
      <c r="J8" s="21">
        <f t="shared" si="5"/>
        <v>1.4</v>
      </c>
      <c r="K8" s="22">
        <f t="shared" si="4"/>
        <v>2</v>
      </c>
    </row>
    <row r="9">
      <c r="B9" s="35"/>
      <c r="C9" s="35"/>
      <c r="D9" s="15"/>
      <c r="E9" s="25"/>
      <c r="F9" s="26"/>
      <c r="G9" s="27"/>
      <c r="H9" s="28"/>
      <c r="I9" s="36"/>
      <c r="J9" s="34"/>
      <c r="K9" s="31"/>
    </row>
    <row r="10">
      <c r="A10" s="13" t="s">
        <v>35</v>
      </c>
      <c r="B10" s="14">
        <v>45324.0</v>
      </c>
      <c r="C10" s="14">
        <v>45330.0</v>
      </c>
      <c r="D10" s="15" t="str">
        <f t="shared" ref="D10:D15" si="6">TEXT(B10 ,"mm (mmmm)")</f>
        <v>02 (février)</v>
      </c>
      <c r="E10" s="16">
        <f t="shared" ref="E10:E15" si="7">C10-B10</f>
        <v>6</v>
      </c>
      <c r="F10" s="17">
        <v>2.0</v>
      </c>
      <c r="G10" s="18">
        <v>75.0</v>
      </c>
      <c r="H10" s="19">
        <f t="shared" ref="H10:H15" si="8">G10*E10</f>
        <v>450</v>
      </c>
      <c r="I10" s="32" t="s">
        <v>29</v>
      </c>
      <c r="J10" s="37">
        <v>0.0</v>
      </c>
      <c r="K10" s="22">
        <f t="shared" ref="K10:K15" si="9">E10*F10</f>
        <v>12</v>
      </c>
    </row>
    <row r="11">
      <c r="A11" s="23" t="s">
        <v>36</v>
      </c>
      <c r="B11" s="24">
        <v>45331.0</v>
      </c>
      <c r="C11" s="24">
        <v>45333.0</v>
      </c>
      <c r="D11" s="15" t="str">
        <f t="shared" si="6"/>
        <v>02 (février)</v>
      </c>
      <c r="E11" s="25">
        <f t="shared" si="7"/>
        <v>2</v>
      </c>
      <c r="F11" s="26">
        <v>2.0</v>
      </c>
      <c r="G11" s="27">
        <v>69.0</v>
      </c>
      <c r="H11" s="28">
        <f t="shared" si="8"/>
        <v>138</v>
      </c>
      <c r="I11" s="33" t="s">
        <v>27</v>
      </c>
      <c r="J11" s="34">
        <f t="shared" ref="J11:J13" si="10">F11*0.7*E11</f>
        <v>2.8</v>
      </c>
      <c r="K11" s="31">
        <f t="shared" si="9"/>
        <v>4</v>
      </c>
      <c r="M11" s="29" t="s">
        <v>37</v>
      </c>
    </row>
    <row r="12">
      <c r="A12" s="13" t="s">
        <v>38</v>
      </c>
      <c r="B12" s="14">
        <v>45339.0</v>
      </c>
      <c r="C12" s="14">
        <v>45340.0</v>
      </c>
      <c r="D12" s="15" t="str">
        <f t="shared" si="6"/>
        <v>02 (février)</v>
      </c>
      <c r="E12" s="16">
        <f t="shared" si="7"/>
        <v>1</v>
      </c>
      <c r="F12" s="17">
        <v>1.0</v>
      </c>
      <c r="G12" s="18">
        <v>69.0</v>
      </c>
      <c r="H12" s="19">
        <f t="shared" si="8"/>
        <v>69</v>
      </c>
      <c r="I12" s="32" t="s">
        <v>27</v>
      </c>
      <c r="J12" s="21">
        <f t="shared" si="10"/>
        <v>0.7</v>
      </c>
      <c r="K12" s="22">
        <f t="shared" si="9"/>
        <v>1</v>
      </c>
    </row>
    <row r="13">
      <c r="A13" s="23" t="s">
        <v>39</v>
      </c>
      <c r="B13" s="24">
        <v>45342.0</v>
      </c>
      <c r="C13" s="24">
        <v>45344.0</v>
      </c>
      <c r="D13" s="15" t="str">
        <f t="shared" si="6"/>
        <v>02 (février)</v>
      </c>
      <c r="E13" s="25">
        <f t="shared" si="7"/>
        <v>2</v>
      </c>
      <c r="F13" s="26">
        <v>2.0</v>
      </c>
      <c r="G13" s="27">
        <v>53.0</v>
      </c>
      <c r="H13" s="28">
        <f t="shared" si="8"/>
        <v>106</v>
      </c>
      <c r="I13" s="33" t="s">
        <v>27</v>
      </c>
      <c r="J13" s="34">
        <f t="shared" si="10"/>
        <v>2.8</v>
      </c>
      <c r="K13" s="31">
        <f t="shared" si="9"/>
        <v>4</v>
      </c>
    </row>
    <row r="14">
      <c r="A14" s="13" t="s">
        <v>40</v>
      </c>
      <c r="B14" s="14">
        <v>45345.0</v>
      </c>
      <c r="C14" s="14">
        <v>45347.0</v>
      </c>
      <c r="D14" s="15" t="str">
        <f t="shared" si="6"/>
        <v>02 (février)</v>
      </c>
      <c r="E14" s="16">
        <f t="shared" si="7"/>
        <v>2</v>
      </c>
      <c r="F14" s="17">
        <v>2.0</v>
      </c>
      <c r="G14" s="18">
        <v>0.0</v>
      </c>
      <c r="H14" s="19">
        <f t="shared" si="8"/>
        <v>0</v>
      </c>
      <c r="I14" s="32" t="s">
        <v>41</v>
      </c>
      <c r="J14" s="37">
        <v>0.0</v>
      </c>
      <c r="K14" s="22">
        <f t="shared" si="9"/>
        <v>4</v>
      </c>
    </row>
    <row r="15">
      <c r="A15" s="23" t="s">
        <v>42</v>
      </c>
      <c r="B15" s="24">
        <v>45347.0</v>
      </c>
      <c r="C15" s="24">
        <v>45352.0</v>
      </c>
      <c r="D15" s="15" t="str">
        <f t="shared" si="6"/>
        <v>02 (février)</v>
      </c>
      <c r="E15" s="25">
        <f t="shared" si="7"/>
        <v>5</v>
      </c>
      <c r="F15" s="26">
        <v>2.0</v>
      </c>
      <c r="G15" s="27">
        <v>72.0</v>
      </c>
      <c r="H15" s="28">
        <f t="shared" si="8"/>
        <v>360</v>
      </c>
      <c r="I15" s="29" t="s">
        <v>27</v>
      </c>
      <c r="J15" s="34">
        <f>F15*0.7*E15</f>
        <v>7</v>
      </c>
      <c r="K15" s="31">
        <f t="shared" si="9"/>
        <v>10</v>
      </c>
    </row>
    <row r="16">
      <c r="B16" s="38"/>
      <c r="C16" s="38"/>
      <c r="D16" s="15"/>
      <c r="E16" s="16"/>
      <c r="F16" s="17"/>
      <c r="G16" s="18"/>
      <c r="H16" s="19"/>
      <c r="I16" s="39"/>
      <c r="J16" s="21"/>
      <c r="K16" s="22"/>
    </row>
    <row r="17">
      <c r="A17" s="23" t="s">
        <v>43</v>
      </c>
      <c r="B17" s="24">
        <v>45352.0</v>
      </c>
      <c r="C17" s="24">
        <v>45354.0</v>
      </c>
      <c r="D17" s="15" t="str">
        <f t="shared" ref="D17:D26" si="11">TEXT(B17 ,"mm (mmmm)")</f>
        <v>03 (mars)</v>
      </c>
      <c r="E17" s="25">
        <f t="shared" ref="E17:E26" si="12">C17-B17</f>
        <v>2</v>
      </c>
      <c r="F17" s="26">
        <v>2.0</v>
      </c>
      <c r="G17" s="27">
        <v>72.0</v>
      </c>
      <c r="H17" s="28">
        <f t="shared" ref="H17:H26" si="13">G17*E17</f>
        <v>144</v>
      </c>
      <c r="I17" s="29" t="s">
        <v>27</v>
      </c>
      <c r="J17" s="34">
        <f>F17*0.7*E17</f>
        <v>2.8</v>
      </c>
      <c r="K17" s="31">
        <f t="shared" ref="K17:K26" si="14">E17*F17</f>
        <v>4</v>
      </c>
    </row>
    <row r="18">
      <c r="A18" s="13" t="s">
        <v>44</v>
      </c>
      <c r="B18" s="14">
        <v>45354.0</v>
      </c>
      <c r="C18" s="14">
        <v>45359.0</v>
      </c>
      <c r="D18" s="15" t="str">
        <f t="shared" si="11"/>
        <v>03 (mars)</v>
      </c>
      <c r="E18" s="16">
        <f t="shared" si="12"/>
        <v>5</v>
      </c>
      <c r="F18" s="17">
        <v>1.0</v>
      </c>
      <c r="G18" s="18">
        <v>75.0</v>
      </c>
      <c r="H18" s="19">
        <f t="shared" si="13"/>
        <v>375</v>
      </c>
      <c r="I18" s="32" t="s">
        <v>29</v>
      </c>
      <c r="J18" s="37">
        <v>0.0</v>
      </c>
      <c r="K18" s="22">
        <f t="shared" si="14"/>
        <v>5</v>
      </c>
      <c r="M18" s="32" t="s">
        <v>45</v>
      </c>
    </row>
    <row r="19">
      <c r="A19" s="23" t="s">
        <v>46</v>
      </c>
      <c r="B19" s="24">
        <v>45360.0</v>
      </c>
      <c r="C19" s="24">
        <v>45361.0</v>
      </c>
      <c r="D19" s="15" t="str">
        <f t="shared" si="11"/>
        <v>03 (mars)</v>
      </c>
      <c r="E19" s="25">
        <f t="shared" si="12"/>
        <v>1</v>
      </c>
      <c r="F19" s="26">
        <v>2.0</v>
      </c>
      <c r="G19" s="27">
        <v>75.0</v>
      </c>
      <c r="H19" s="28">
        <f t="shared" si="13"/>
        <v>75</v>
      </c>
      <c r="I19" s="29" t="s">
        <v>29</v>
      </c>
      <c r="J19" s="30">
        <v>0.0</v>
      </c>
      <c r="K19" s="31">
        <f t="shared" si="14"/>
        <v>2</v>
      </c>
    </row>
    <row r="20">
      <c r="A20" s="13" t="s">
        <v>47</v>
      </c>
      <c r="B20" s="14">
        <v>45362.0</v>
      </c>
      <c r="C20" s="14">
        <v>45365.0</v>
      </c>
      <c r="D20" s="15" t="str">
        <f t="shared" si="11"/>
        <v>03 (mars)</v>
      </c>
      <c r="E20" s="16">
        <f t="shared" si="12"/>
        <v>3</v>
      </c>
      <c r="F20" s="17">
        <v>2.0</v>
      </c>
      <c r="G20" s="18">
        <v>46.0</v>
      </c>
      <c r="H20" s="19">
        <f t="shared" si="13"/>
        <v>138</v>
      </c>
      <c r="I20" s="32" t="s">
        <v>27</v>
      </c>
      <c r="J20" s="21">
        <f>F20*0.7*E20</f>
        <v>4.2</v>
      </c>
      <c r="K20" s="22">
        <f t="shared" si="14"/>
        <v>6</v>
      </c>
    </row>
    <row r="21">
      <c r="A21" s="23" t="s">
        <v>48</v>
      </c>
      <c r="B21" s="24">
        <v>45366.0</v>
      </c>
      <c r="C21" s="24">
        <v>45368.0</v>
      </c>
      <c r="D21" s="15" t="str">
        <f t="shared" si="11"/>
        <v>03 (mars)</v>
      </c>
      <c r="E21" s="25">
        <f t="shared" si="12"/>
        <v>2</v>
      </c>
      <c r="F21" s="26">
        <v>2.0</v>
      </c>
      <c r="G21" s="27">
        <v>70.0</v>
      </c>
      <c r="H21" s="28">
        <f t="shared" si="13"/>
        <v>140</v>
      </c>
      <c r="I21" s="29" t="s">
        <v>29</v>
      </c>
      <c r="J21" s="34"/>
      <c r="K21" s="31">
        <f t="shared" si="14"/>
        <v>4</v>
      </c>
    </row>
    <row r="22">
      <c r="A22" s="13" t="s">
        <v>32</v>
      </c>
      <c r="B22" s="14">
        <v>45369.0</v>
      </c>
      <c r="C22" s="14">
        <v>45372.0</v>
      </c>
      <c r="D22" s="15" t="str">
        <f t="shared" si="11"/>
        <v>03 (mars)</v>
      </c>
      <c r="E22" s="16">
        <f t="shared" si="12"/>
        <v>3</v>
      </c>
      <c r="F22" s="17">
        <v>3.0</v>
      </c>
      <c r="G22" s="18">
        <v>48.0</v>
      </c>
      <c r="H22" s="19">
        <f t="shared" si="13"/>
        <v>144</v>
      </c>
      <c r="I22" s="32" t="s">
        <v>27</v>
      </c>
      <c r="J22" s="21">
        <f t="shared" ref="J22:J23" si="15">F22*0.7*E22</f>
        <v>6.3</v>
      </c>
      <c r="K22" s="22">
        <f t="shared" si="14"/>
        <v>9</v>
      </c>
    </row>
    <row r="23">
      <c r="A23" s="23" t="s">
        <v>49</v>
      </c>
      <c r="B23" s="24">
        <v>45372.0</v>
      </c>
      <c r="C23" s="24">
        <v>45373.0</v>
      </c>
      <c r="D23" s="15" t="str">
        <f t="shared" si="11"/>
        <v>03 (mars)</v>
      </c>
      <c r="E23" s="25">
        <f t="shared" si="12"/>
        <v>1</v>
      </c>
      <c r="F23" s="26">
        <v>2.0</v>
      </c>
      <c r="G23" s="27">
        <v>48.0</v>
      </c>
      <c r="H23" s="28">
        <f t="shared" si="13"/>
        <v>48</v>
      </c>
      <c r="I23" s="29" t="s">
        <v>27</v>
      </c>
      <c r="J23" s="34">
        <f t="shared" si="15"/>
        <v>1.4</v>
      </c>
      <c r="K23" s="31">
        <f t="shared" si="14"/>
        <v>2</v>
      </c>
    </row>
    <row r="24">
      <c r="A24" s="13" t="s">
        <v>50</v>
      </c>
      <c r="B24" s="14">
        <v>45373.0</v>
      </c>
      <c r="C24" s="14">
        <v>45376.0</v>
      </c>
      <c r="D24" s="15" t="str">
        <f t="shared" si="11"/>
        <v>03 (mars)</v>
      </c>
      <c r="E24" s="16">
        <f t="shared" si="12"/>
        <v>3</v>
      </c>
      <c r="F24" s="17">
        <v>2.0</v>
      </c>
      <c r="G24" s="18">
        <v>70.0</v>
      </c>
      <c r="H24" s="19">
        <f t="shared" si="13"/>
        <v>210</v>
      </c>
      <c r="I24" s="32" t="s">
        <v>29</v>
      </c>
      <c r="J24" s="21"/>
      <c r="K24" s="22">
        <f t="shared" si="14"/>
        <v>6</v>
      </c>
    </row>
    <row r="25">
      <c r="A25" s="23" t="s">
        <v>51</v>
      </c>
      <c r="B25" s="24">
        <v>45376.0</v>
      </c>
      <c r="C25" s="24">
        <v>45379.0</v>
      </c>
      <c r="D25" s="15" t="str">
        <f t="shared" si="11"/>
        <v>03 (mars)</v>
      </c>
      <c r="E25" s="25">
        <f t="shared" si="12"/>
        <v>3</v>
      </c>
      <c r="F25" s="26">
        <v>2.0</v>
      </c>
      <c r="G25" s="27">
        <v>48.0</v>
      </c>
      <c r="H25" s="28">
        <f t="shared" si="13"/>
        <v>144</v>
      </c>
      <c r="I25" s="29" t="s">
        <v>27</v>
      </c>
      <c r="J25" s="34">
        <f t="shared" ref="J25:J26" si="16">F25*0.7*E25</f>
        <v>4.2</v>
      </c>
      <c r="K25" s="31">
        <f t="shared" si="14"/>
        <v>6</v>
      </c>
    </row>
    <row r="26">
      <c r="A26" s="13" t="s">
        <v>52</v>
      </c>
      <c r="B26" s="14">
        <v>45379.0</v>
      </c>
      <c r="C26" s="14">
        <v>45383.0</v>
      </c>
      <c r="D26" s="15" t="str">
        <f t="shared" si="11"/>
        <v>03 (mars)</v>
      </c>
      <c r="E26" s="16">
        <f t="shared" si="12"/>
        <v>4</v>
      </c>
      <c r="F26" s="17">
        <v>1.0</v>
      </c>
      <c r="G26" s="18">
        <v>70.0</v>
      </c>
      <c r="H26" s="19">
        <f t="shared" si="13"/>
        <v>280</v>
      </c>
      <c r="I26" s="32" t="s">
        <v>53</v>
      </c>
      <c r="J26" s="21">
        <f t="shared" si="16"/>
        <v>2.8</v>
      </c>
      <c r="K26" s="22">
        <f t="shared" si="14"/>
        <v>4</v>
      </c>
    </row>
    <row r="27">
      <c r="B27" s="24"/>
      <c r="C27" s="24"/>
      <c r="D27" s="15"/>
      <c r="E27" s="25"/>
      <c r="F27" s="26"/>
      <c r="G27" s="27"/>
      <c r="H27" s="28"/>
      <c r="I27" s="36"/>
      <c r="J27" s="34"/>
      <c r="K27" s="31"/>
    </row>
    <row r="28">
      <c r="A28" s="13" t="s">
        <v>54</v>
      </c>
      <c r="B28" s="14">
        <v>45384.0</v>
      </c>
      <c r="C28" s="14">
        <v>45386.0</v>
      </c>
      <c r="D28" s="15" t="str">
        <f t="shared" ref="D28:D35" si="17">TEXT(B28 ,"mm (mmmm)")</f>
        <v>04 (avril)</v>
      </c>
      <c r="E28" s="16">
        <f t="shared" ref="E28:E35" si="18">C28-B28</f>
        <v>2</v>
      </c>
      <c r="F28" s="17">
        <v>2.0</v>
      </c>
      <c r="G28" s="18">
        <v>69.0</v>
      </c>
      <c r="H28" s="19">
        <f t="shared" ref="H28:H35" si="19">G28*E28</f>
        <v>138</v>
      </c>
      <c r="I28" s="32" t="s">
        <v>27</v>
      </c>
      <c r="J28" s="21">
        <f t="shared" ref="J28:J35" si="20">F28*0.7*E28</f>
        <v>2.8</v>
      </c>
      <c r="K28" s="22">
        <f t="shared" ref="K28:K35" si="21">E28*F28</f>
        <v>4</v>
      </c>
    </row>
    <row r="29">
      <c r="A29" s="23" t="s">
        <v>55</v>
      </c>
      <c r="B29" s="24">
        <v>45387.0</v>
      </c>
      <c r="C29" s="24">
        <v>45389.0</v>
      </c>
      <c r="D29" s="15" t="str">
        <f t="shared" si="17"/>
        <v>04 (avril)</v>
      </c>
      <c r="E29" s="25">
        <f t="shared" si="18"/>
        <v>2</v>
      </c>
      <c r="F29" s="26">
        <v>4.0</v>
      </c>
      <c r="G29" s="27">
        <v>71.0</v>
      </c>
      <c r="H29" s="28">
        <f t="shared" si="19"/>
        <v>142</v>
      </c>
      <c r="I29" s="29" t="s">
        <v>27</v>
      </c>
      <c r="J29" s="34">
        <f t="shared" si="20"/>
        <v>5.6</v>
      </c>
      <c r="K29" s="31">
        <f t="shared" si="21"/>
        <v>8</v>
      </c>
    </row>
    <row r="30">
      <c r="A30" s="13" t="s">
        <v>56</v>
      </c>
      <c r="B30" s="14">
        <v>45392.0</v>
      </c>
      <c r="C30" s="14">
        <v>45396.0</v>
      </c>
      <c r="D30" s="15" t="str">
        <f t="shared" si="17"/>
        <v>04 (avril)</v>
      </c>
      <c r="E30" s="16">
        <f t="shared" si="18"/>
        <v>4</v>
      </c>
      <c r="F30" s="17">
        <v>2.0</v>
      </c>
      <c r="G30" s="18">
        <v>74.0</v>
      </c>
      <c r="H30" s="19">
        <f t="shared" si="19"/>
        <v>296</v>
      </c>
      <c r="I30" s="32" t="s">
        <v>57</v>
      </c>
      <c r="J30" s="21">
        <f t="shared" si="20"/>
        <v>5.6</v>
      </c>
      <c r="K30" s="22">
        <f t="shared" si="21"/>
        <v>8</v>
      </c>
    </row>
    <row r="31">
      <c r="A31" s="23" t="s">
        <v>58</v>
      </c>
      <c r="B31" s="24">
        <v>45397.0</v>
      </c>
      <c r="C31" s="24">
        <v>45400.0</v>
      </c>
      <c r="D31" s="15" t="str">
        <f t="shared" si="17"/>
        <v>04 (avril)</v>
      </c>
      <c r="E31" s="25">
        <f t="shared" si="18"/>
        <v>3</v>
      </c>
      <c r="F31" s="26">
        <v>2.0</v>
      </c>
      <c r="G31" s="27">
        <v>73.0</v>
      </c>
      <c r="H31" s="28">
        <f t="shared" si="19"/>
        <v>219</v>
      </c>
      <c r="I31" s="29" t="s">
        <v>27</v>
      </c>
      <c r="J31" s="34">
        <f t="shared" si="20"/>
        <v>4.2</v>
      </c>
      <c r="K31" s="31">
        <f t="shared" si="21"/>
        <v>6</v>
      </c>
    </row>
    <row r="32">
      <c r="A32" s="13" t="s">
        <v>59</v>
      </c>
      <c r="B32" s="14">
        <v>45400.0</v>
      </c>
      <c r="C32" s="14">
        <v>45403.0</v>
      </c>
      <c r="D32" s="15" t="str">
        <f t="shared" si="17"/>
        <v>04 (avril)</v>
      </c>
      <c r="E32" s="16">
        <f t="shared" si="18"/>
        <v>3</v>
      </c>
      <c r="F32" s="17">
        <v>1.0</v>
      </c>
      <c r="G32" s="18">
        <v>70.0</v>
      </c>
      <c r="H32" s="19">
        <f t="shared" si="19"/>
        <v>210</v>
      </c>
      <c r="I32" s="32" t="s">
        <v>53</v>
      </c>
      <c r="J32" s="21">
        <f t="shared" si="20"/>
        <v>2.1</v>
      </c>
      <c r="K32" s="22">
        <f t="shared" si="21"/>
        <v>3</v>
      </c>
    </row>
    <row r="33">
      <c r="A33" s="23" t="s">
        <v>60</v>
      </c>
      <c r="B33" s="24">
        <v>45404.0</v>
      </c>
      <c r="C33" s="24">
        <v>45406.0</v>
      </c>
      <c r="D33" s="15" t="str">
        <f t="shared" si="17"/>
        <v>04 (avril)</v>
      </c>
      <c r="E33" s="25">
        <f t="shared" si="18"/>
        <v>2</v>
      </c>
      <c r="F33" s="26">
        <v>2.0</v>
      </c>
      <c r="G33" s="27">
        <v>75.0</v>
      </c>
      <c r="H33" s="28">
        <f t="shared" si="19"/>
        <v>150</v>
      </c>
      <c r="I33" s="29" t="s">
        <v>29</v>
      </c>
      <c r="J33" s="34">
        <f t="shared" si="20"/>
        <v>2.8</v>
      </c>
      <c r="K33" s="31">
        <f t="shared" si="21"/>
        <v>4</v>
      </c>
    </row>
    <row r="34">
      <c r="A34" s="13" t="s">
        <v>61</v>
      </c>
      <c r="B34" s="14">
        <v>45406.0</v>
      </c>
      <c r="C34" s="14">
        <v>45409.0</v>
      </c>
      <c r="D34" s="15" t="str">
        <f t="shared" si="17"/>
        <v>04 (avril)</v>
      </c>
      <c r="E34" s="16">
        <f t="shared" si="18"/>
        <v>3</v>
      </c>
      <c r="F34" s="17">
        <v>3.0</v>
      </c>
      <c r="G34" s="18">
        <v>65.0</v>
      </c>
      <c r="H34" s="19">
        <f t="shared" si="19"/>
        <v>195</v>
      </c>
      <c r="I34" s="32" t="s">
        <v>27</v>
      </c>
      <c r="J34" s="21">
        <f t="shared" si="20"/>
        <v>6.3</v>
      </c>
      <c r="K34" s="22">
        <f t="shared" si="21"/>
        <v>9</v>
      </c>
    </row>
    <row r="35">
      <c r="A35" s="23" t="s">
        <v>62</v>
      </c>
      <c r="B35" s="24">
        <v>45409.0</v>
      </c>
      <c r="C35" s="24">
        <v>45410.0</v>
      </c>
      <c r="D35" s="15" t="str">
        <f t="shared" si="17"/>
        <v>04 (avril)</v>
      </c>
      <c r="E35" s="25">
        <f t="shared" si="18"/>
        <v>1</v>
      </c>
      <c r="F35" s="26">
        <v>2.0</v>
      </c>
      <c r="G35" s="27">
        <v>56.0</v>
      </c>
      <c r="H35" s="28">
        <f t="shared" si="19"/>
        <v>56</v>
      </c>
      <c r="I35" s="29" t="s">
        <v>27</v>
      </c>
      <c r="J35" s="34">
        <f t="shared" si="20"/>
        <v>1.4</v>
      </c>
      <c r="K35" s="31">
        <f t="shared" si="21"/>
        <v>2</v>
      </c>
    </row>
    <row r="36">
      <c r="B36" s="38"/>
      <c r="C36" s="38"/>
      <c r="D36" s="15"/>
      <c r="E36" s="16"/>
      <c r="F36" s="17"/>
      <c r="G36" s="18"/>
      <c r="H36" s="19"/>
      <c r="I36" s="39"/>
      <c r="J36" s="21"/>
      <c r="K36" s="22"/>
    </row>
    <row r="37">
      <c r="A37" s="23" t="s">
        <v>63</v>
      </c>
      <c r="B37" s="24">
        <v>45411.0</v>
      </c>
      <c r="C37" s="24">
        <v>45416.0</v>
      </c>
      <c r="D37" s="15" t="str">
        <f t="shared" ref="D37:D38" si="22">TEXT(C37 ,"mm (mmmm)")</f>
        <v>05 (mai)</v>
      </c>
      <c r="E37" s="25">
        <f t="shared" ref="E37:E45" si="23">C37-B37</f>
        <v>5</v>
      </c>
      <c r="F37" s="26">
        <v>1.0</v>
      </c>
      <c r="G37" s="27">
        <v>73.0</v>
      </c>
      <c r="H37" s="28">
        <f t="shared" ref="H37:H45" si="24">G37*E37</f>
        <v>365</v>
      </c>
      <c r="I37" s="29" t="s">
        <v>27</v>
      </c>
      <c r="J37" s="34">
        <f t="shared" ref="J37:J45" si="25">F37*0.7*E37</f>
        <v>3.5</v>
      </c>
      <c r="K37" s="31">
        <f t="shared" ref="K37:K45" si="26">E37*F37</f>
        <v>5</v>
      </c>
    </row>
    <row r="38">
      <c r="A38" s="13" t="s">
        <v>64</v>
      </c>
      <c r="B38" s="14">
        <v>45416.0</v>
      </c>
      <c r="C38" s="14">
        <v>45418.0</v>
      </c>
      <c r="D38" s="15" t="str">
        <f t="shared" si="22"/>
        <v>05 (mai)</v>
      </c>
      <c r="E38" s="16">
        <f t="shared" si="23"/>
        <v>2</v>
      </c>
      <c r="F38" s="17">
        <v>2.0</v>
      </c>
      <c r="G38" s="18">
        <v>75.0</v>
      </c>
      <c r="H38" s="19">
        <f t="shared" si="24"/>
        <v>150</v>
      </c>
      <c r="I38" s="32" t="s">
        <v>29</v>
      </c>
      <c r="J38" s="21">
        <f t="shared" si="25"/>
        <v>2.8</v>
      </c>
      <c r="K38" s="22">
        <f t="shared" si="26"/>
        <v>4</v>
      </c>
      <c r="L38" s="32" t="s">
        <v>65</v>
      </c>
    </row>
    <row r="39">
      <c r="A39" s="23" t="s">
        <v>66</v>
      </c>
      <c r="B39" s="24">
        <v>45419.0</v>
      </c>
      <c r="C39" s="24">
        <v>45421.0</v>
      </c>
      <c r="D39" s="15" t="str">
        <f t="shared" ref="D39:D45" si="27">TEXT(B39 ,"mm (mmmm)")</f>
        <v>05 (mai)</v>
      </c>
      <c r="E39" s="25">
        <f t="shared" si="23"/>
        <v>2</v>
      </c>
      <c r="F39" s="26">
        <v>1.0</v>
      </c>
      <c r="G39" s="27">
        <v>80.0</v>
      </c>
      <c r="H39" s="28">
        <f t="shared" si="24"/>
        <v>160</v>
      </c>
      <c r="I39" s="29" t="s">
        <v>57</v>
      </c>
      <c r="J39" s="34">
        <f t="shared" si="25"/>
        <v>1.4</v>
      </c>
      <c r="K39" s="31">
        <f t="shared" si="26"/>
        <v>2</v>
      </c>
    </row>
    <row r="40">
      <c r="A40" s="13" t="s">
        <v>67</v>
      </c>
      <c r="B40" s="14">
        <v>45421.0</v>
      </c>
      <c r="C40" s="14">
        <v>45424.0</v>
      </c>
      <c r="D40" s="15" t="str">
        <f t="shared" si="27"/>
        <v>05 (mai)</v>
      </c>
      <c r="E40" s="16">
        <f t="shared" si="23"/>
        <v>3</v>
      </c>
      <c r="F40" s="17">
        <v>2.0</v>
      </c>
      <c r="G40" s="18">
        <v>70.0</v>
      </c>
      <c r="H40" s="19">
        <f t="shared" si="24"/>
        <v>210</v>
      </c>
      <c r="I40" s="32" t="s">
        <v>27</v>
      </c>
      <c r="J40" s="21">
        <f t="shared" si="25"/>
        <v>4.2</v>
      </c>
      <c r="K40" s="22">
        <f t="shared" si="26"/>
        <v>6</v>
      </c>
    </row>
    <row r="41">
      <c r="A41" s="23" t="s">
        <v>68</v>
      </c>
      <c r="B41" s="24">
        <v>45424.0</v>
      </c>
      <c r="C41" s="24">
        <v>45427.0</v>
      </c>
      <c r="D41" s="15" t="str">
        <f t="shared" si="27"/>
        <v>05 (mai)</v>
      </c>
      <c r="E41" s="25">
        <f t="shared" si="23"/>
        <v>3</v>
      </c>
      <c r="F41" s="26">
        <v>1.0</v>
      </c>
      <c r="G41" s="27">
        <v>70.0</v>
      </c>
      <c r="H41" s="28">
        <f t="shared" si="24"/>
        <v>210</v>
      </c>
      <c r="I41" s="29" t="s">
        <v>29</v>
      </c>
      <c r="J41" s="34">
        <f t="shared" si="25"/>
        <v>2.1</v>
      </c>
      <c r="K41" s="31">
        <f t="shared" si="26"/>
        <v>3</v>
      </c>
    </row>
    <row r="42">
      <c r="A42" s="13" t="s">
        <v>69</v>
      </c>
      <c r="B42" s="14">
        <v>45427.0</v>
      </c>
      <c r="C42" s="14">
        <v>45428.0</v>
      </c>
      <c r="D42" s="15" t="str">
        <f t="shared" si="27"/>
        <v>05 (mai)</v>
      </c>
      <c r="E42" s="16">
        <f t="shared" si="23"/>
        <v>1</v>
      </c>
      <c r="F42" s="17">
        <v>1.0</v>
      </c>
      <c r="G42" s="18">
        <v>69.0</v>
      </c>
      <c r="H42" s="19">
        <f t="shared" si="24"/>
        <v>69</v>
      </c>
      <c r="I42" s="32" t="s">
        <v>27</v>
      </c>
      <c r="J42" s="21">
        <f t="shared" si="25"/>
        <v>0.7</v>
      </c>
      <c r="K42" s="22">
        <f t="shared" si="26"/>
        <v>1</v>
      </c>
    </row>
    <row r="43">
      <c r="A43" s="23" t="s">
        <v>70</v>
      </c>
      <c r="B43" s="24">
        <v>45430.0</v>
      </c>
      <c r="C43" s="24">
        <v>45436.0</v>
      </c>
      <c r="D43" s="15" t="str">
        <f t="shared" si="27"/>
        <v>05 (mai)</v>
      </c>
      <c r="E43" s="25">
        <f t="shared" si="23"/>
        <v>6</v>
      </c>
      <c r="F43" s="26">
        <v>1.0</v>
      </c>
      <c r="G43" s="27">
        <v>69.0</v>
      </c>
      <c r="H43" s="28">
        <f t="shared" si="24"/>
        <v>414</v>
      </c>
      <c r="I43" s="29" t="s">
        <v>27</v>
      </c>
      <c r="J43" s="34">
        <f t="shared" si="25"/>
        <v>4.2</v>
      </c>
      <c r="K43" s="31">
        <f t="shared" si="26"/>
        <v>6</v>
      </c>
    </row>
    <row r="44">
      <c r="A44" s="13" t="s">
        <v>71</v>
      </c>
      <c r="B44" s="14">
        <v>45436.0</v>
      </c>
      <c r="C44" s="14">
        <v>45438.0</v>
      </c>
      <c r="D44" s="15" t="str">
        <f t="shared" si="27"/>
        <v>05 (mai)</v>
      </c>
      <c r="E44" s="16">
        <f t="shared" si="23"/>
        <v>2</v>
      </c>
      <c r="F44" s="17">
        <v>1.0</v>
      </c>
      <c r="G44" s="18">
        <v>70.0</v>
      </c>
      <c r="H44" s="19">
        <f t="shared" si="24"/>
        <v>140</v>
      </c>
      <c r="I44" s="32" t="s">
        <v>29</v>
      </c>
      <c r="J44" s="21">
        <f t="shared" si="25"/>
        <v>1.4</v>
      </c>
      <c r="K44" s="22">
        <f t="shared" si="26"/>
        <v>2</v>
      </c>
    </row>
    <row r="45">
      <c r="A45" s="23" t="s">
        <v>72</v>
      </c>
      <c r="B45" s="24">
        <v>45440.0</v>
      </c>
      <c r="C45" s="24">
        <v>45443.0</v>
      </c>
      <c r="D45" s="15" t="str">
        <f t="shared" si="27"/>
        <v>05 (mai)</v>
      </c>
      <c r="E45" s="25">
        <f t="shared" si="23"/>
        <v>3</v>
      </c>
      <c r="F45" s="26">
        <v>1.0</v>
      </c>
      <c r="G45" s="27">
        <v>37.0</v>
      </c>
      <c r="H45" s="28">
        <f t="shared" si="24"/>
        <v>111</v>
      </c>
      <c r="I45" s="29" t="s">
        <v>27</v>
      </c>
      <c r="J45" s="34">
        <f t="shared" si="25"/>
        <v>2.1</v>
      </c>
      <c r="K45" s="31">
        <f t="shared" si="26"/>
        <v>3</v>
      </c>
    </row>
    <row r="46">
      <c r="B46" s="38"/>
      <c r="C46" s="38"/>
      <c r="F46" s="20"/>
      <c r="J46" s="21"/>
    </row>
    <row r="47">
      <c r="A47" s="23" t="s">
        <v>73</v>
      </c>
      <c r="B47" s="24">
        <v>45443.0</v>
      </c>
      <c r="C47" s="24">
        <v>45446.0</v>
      </c>
      <c r="D47" s="15" t="str">
        <f>TEXT(C47 ,"mm (mmmm)")</f>
        <v>06 (juin)</v>
      </c>
      <c r="E47" s="25">
        <f t="shared" ref="E47:E53" si="28">C47-B47</f>
        <v>3</v>
      </c>
      <c r="F47" s="26">
        <v>1.0</v>
      </c>
      <c r="G47" s="27">
        <v>70.0</v>
      </c>
      <c r="H47" s="28">
        <f t="shared" ref="H47:H53" si="29">G47*E47</f>
        <v>210</v>
      </c>
      <c r="I47" s="29" t="s">
        <v>29</v>
      </c>
      <c r="J47" s="34">
        <f t="shared" ref="J47:J53" si="30">F47*0.7*E47</f>
        <v>2.1</v>
      </c>
      <c r="K47" s="31">
        <f t="shared" ref="K47:K53" si="31">E47*F47</f>
        <v>3</v>
      </c>
    </row>
    <row r="48">
      <c r="A48" s="13" t="s">
        <v>59</v>
      </c>
      <c r="B48" s="14">
        <v>45446.0</v>
      </c>
      <c r="C48" s="14">
        <v>45452.0</v>
      </c>
      <c r="D48" s="15" t="str">
        <f t="shared" ref="D48:D53" si="32">TEXT(B48 ,"mm (mmmm)")</f>
        <v>06 (juin)</v>
      </c>
      <c r="E48" s="16">
        <f t="shared" si="28"/>
        <v>6</v>
      </c>
      <c r="F48" s="17">
        <v>1.0</v>
      </c>
      <c r="G48" s="18">
        <v>70.0</v>
      </c>
      <c r="H48" s="19">
        <f t="shared" si="29"/>
        <v>420</v>
      </c>
      <c r="I48" s="32" t="s">
        <v>53</v>
      </c>
      <c r="J48" s="21">
        <f t="shared" si="30"/>
        <v>4.2</v>
      </c>
      <c r="K48" s="22">
        <f t="shared" si="31"/>
        <v>6</v>
      </c>
    </row>
    <row r="49">
      <c r="A49" s="23" t="s">
        <v>74</v>
      </c>
      <c r="B49" s="24">
        <v>45453.0</v>
      </c>
      <c r="C49" s="24">
        <v>45454.0</v>
      </c>
      <c r="D49" s="15" t="str">
        <f t="shared" si="32"/>
        <v>06 (juin)</v>
      </c>
      <c r="E49" s="25">
        <f t="shared" si="28"/>
        <v>1</v>
      </c>
      <c r="F49" s="26">
        <v>2.0</v>
      </c>
      <c r="G49" s="27">
        <v>53.0</v>
      </c>
      <c r="H49" s="28">
        <f t="shared" si="29"/>
        <v>53</v>
      </c>
      <c r="I49" s="29" t="s">
        <v>27</v>
      </c>
      <c r="J49" s="34">
        <f t="shared" si="30"/>
        <v>1.4</v>
      </c>
      <c r="K49" s="31">
        <f t="shared" si="31"/>
        <v>2</v>
      </c>
    </row>
    <row r="50">
      <c r="A50" s="13" t="s">
        <v>75</v>
      </c>
      <c r="B50" s="14">
        <v>45456.0</v>
      </c>
      <c r="C50" s="14">
        <v>45457.0</v>
      </c>
      <c r="D50" s="15" t="str">
        <f t="shared" si="32"/>
        <v>06 (juin)</v>
      </c>
      <c r="E50" s="16">
        <f t="shared" si="28"/>
        <v>1</v>
      </c>
      <c r="F50" s="17">
        <v>2.0</v>
      </c>
      <c r="G50" s="18">
        <v>53.0</v>
      </c>
      <c r="H50" s="19">
        <f t="shared" si="29"/>
        <v>53</v>
      </c>
      <c r="I50" s="32" t="s">
        <v>27</v>
      </c>
      <c r="J50" s="21">
        <f t="shared" si="30"/>
        <v>1.4</v>
      </c>
      <c r="K50" s="22">
        <f t="shared" si="31"/>
        <v>2</v>
      </c>
    </row>
    <row r="51">
      <c r="A51" s="23" t="s">
        <v>76</v>
      </c>
      <c r="B51" s="24">
        <v>45460.0</v>
      </c>
      <c r="C51" s="24">
        <v>45464.0</v>
      </c>
      <c r="D51" s="15" t="str">
        <f t="shared" si="32"/>
        <v>06 (juin)</v>
      </c>
      <c r="E51" s="25">
        <f t="shared" si="28"/>
        <v>4</v>
      </c>
      <c r="F51" s="26">
        <v>2.0</v>
      </c>
      <c r="G51" s="27">
        <v>70.0</v>
      </c>
      <c r="H51" s="28">
        <f t="shared" si="29"/>
        <v>280</v>
      </c>
      <c r="I51" s="29" t="s">
        <v>53</v>
      </c>
      <c r="J51" s="34">
        <f t="shared" si="30"/>
        <v>5.6</v>
      </c>
      <c r="K51" s="31">
        <f t="shared" si="31"/>
        <v>8</v>
      </c>
    </row>
    <row r="52">
      <c r="A52" s="13" t="s">
        <v>70</v>
      </c>
      <c r="B52" s="14">
        <v>45464.0</v>
      </c>
      <c r="C52" s="14">
        <v>45467.0</v>
      </c>
      <c r="D52" s="15" t="str">
        <f t="shared" si="32"/>
        <v>06 (juin)</v>
      </c>
      <c r="E52" s="16">
        <f t="shared" si="28"/>
        <v>3</v>
      </c>
      <c r="F52" s="17">
        <v>2.0</v>
      </c>
      <c r="G52" s="18">
        <v>70.0</v>
      </c>
      <c r="H52" s="19">
        <f t="shared" si="29"/>
        <v>210</v>
      </c>
      <c r="I52" s="32" t="s">
        <v>53</v>
      </c>
      <c r="J52" s="21">
        <f t="shared" si="30"/>
        <v>4.2</v>
      </c>
      <c r="K52" s="22">
        <f t="shared" si="31"/>
        <v>6</v>
      </c>
    </row>
    <row r="53">
      <c r="A53" s="23" t="s">
        <v>77</v>
      </c>
      <c r="B53" s="24">
        <v>45467.0</v>
      </c>
      <c r="C53" s="24">
        <v>45473.0</v>
      </c>
      <c r="D53" s="15" t="str">
        <f t="shared" si="32"/>
        <v>06 (juin)</v>
      </c>
      <c r="E53" s="25">
        <f t="shared" si="28"/>
        <v>6</v>
      </c>
      <c r="F53" s="26">
        <v>1.0</v>
      </c>
      <c r="G53" s="27">
        <v>70.0</v>
      </c>
      <c r="H53" s="28">
        <f t="shared" si="29"/>
        <v>420</v>
      </c>
      <c r="I53" s="29" t="s">
        <v>29</v>
      </c>
      <c r="J53" s="34">
        <f t="shared" si="30"/>
        <v>4.2</v>
      </c>
      <c r="K53" s="31">
        <f t="shared" si="31"/>
        <v>6</v>
      </c>
    </row>
    <row r="54">
      <c r="B54" s="38"/>
      <c r="C54" s="38"/>
      <c r="F54" s="20"/>
      <c r="J54" s="21"/>
    </row>
    <row r="55">
      <c r="A55" s="23" t="s">
        <v>59</v>
      </c>
      <c r="B55" s="24">
        <v>45479.0</v>
      </c>
      <c r="C55" s="24">
        <v>45482.0</v>
      </c>
      <c r="D55" s="15" t="str">
        <f t="shared" ref="D55:D59" si="33">TEXT(B55 ,"mm (mmmm)")</f>
        <v>07 (juillet)</v>
      </c>
      <c r="E55" s="25">
        <f t="shared" ref="E55:E59" si="34">C55-B55</f>
        <v>3</v>
      </c>
      <c r="F55" s="26">
        <v>1.0</v>
      </c>
      <c r="G55" s="27">
        <v>75.0</v>
      </c>
      <c r="H55" s="28">
        <f t="shared" ref="H55:H59" si="35">G55*E55</f>
        <v>225</v>
      </c>
      <c r="I55" s="29" t="s">
        <v>53</v>
      </c>
      <c r="J55" s="34">
        <f t="shared" ref="J55:J59" si="36">F55*0.7*E55</f>
        <v>2.1</v>
      </c>
      <c r="K55" s="31">
        <f t="shared" ref="K55:K59" si="37">E55*F55</f>
        <v>3</v>
      </c>
    </row>
    <row r="56">
      <c r="A56" s="13" t="s">
        <v>78</v>
      </c>
      <c r="B56" s="14">
        <v>45483.0</v>
      </c>
      <c r="C56" s="14">
        <v>45489.0</v>
      </c>
      <c r="D56" s="15" t="str">
        <f t="shared" si="33"/>
        <v>07 (juillet)</v>
      </c>
      <c r="E56" s="16">
        <f t="shared" si="34"/>
        <v>6</v>
      </c>
      <c r="F56" s="17">
        <v>2.0</v>
      </c>
      <c r="G56" s="18">
        <v>74.0</v>
      </c>
      <c r="H56" s="19">
        <f t="shared" si="35"/>
        <v>444</v>
      </c>
      <c r="I56" s="32" t="s">
        <v>27</v>
      </c>
      <c r="J56" s="21">
        <f t="shared" si="36"/>
        <v>8.4</v>
      </c>
      <c r="K56" s="22">
        <f t="shared" si="37"/>
        <v>12</v>
      </c>
    </row>
    <row r="57">
      <c r="A57" s="23" t="s">
        <v>79</v>
      </c>
      <c r="B57" s="24">
        <v>45489.0</v>
      </c>
      <c r="C57" s="24">
        <v>45494.0</v>
      </c>
      <c r="D57" s="15" t="str">
        <f t="shared" si="33"/>
        <v>07 (juillet)</v>
      </c>
      <c r="E57" s="25">
        <f t="shared" si="34"/>
        <v>5</v>
      </c>
      <c r="F57" s="26">
        <v>2.0</v>
      </c>
      <c r="G57" s="27">
        <v>75.0</v>
      </c>
      <c r="H57" s="28">
        <f t="shared" si="35"/>
        <v>375</v>
      </c>
      <c r="I57" s="29" t="s">
        <v>53</v>
      </c>
      <c r="J57" s="34">
        <f t="shared" si="36"/>
        <v>7</v>
      </c>
      <c r="K57" s="31">
        <f t="shared" si="37"/>
        <v>10</v>
      </c>
    </row>
    <row r="58">
      <c r="A58" s="13" t="s">
        <v>80</v>
      </c>
      <c r="B58" s="14">
        <v>45494.0</v>
      </c>
      <c r="C58" s="14">
        <v>45501.0</v>
      </c>
      <c r="D58" s="15" t="str">
        <f t="shared" si="33"/>
        <v>07 (juillet)</v>
      </c>
      <c r="E58" s="16">
        <f t="shared" si="34"/>
        <v>7</v>
      </c>
      <c r="F58" s="17">
        <v>2.0</v>
      </c>
      <c r="G58" s="18">
        <v>75.0</v>
      </c>
      <c r="H58" s="19">
        <f t="shared" si="35"/>
        <v>525</v>
      </c>
      <c r="I58" s="32" t="s">
        <v>53</v>
      </c>
      <c r="J58" s="21">
        <f t="shared" si="36"/>
        <v>9.8</v>
      </c>
      <c r="K58" s="22">
        <f t="shared" si="37"/>
        <v>14</v>
      </c>
    </row>
    <row r="59">
      <c r="A59" s="23" t="s">
        <v>81</v>
      </c>
      <c r="B59" s="24">
        <v>45501.0</v>
      </c>
      <c r="C59" s="24">
        <v>45505.0</v>
      </c>
      <c r="D59" s="15" t="str">
        <f t="shared" si="33"/>
        <v>07 (juillet)</v>
      </c>
      <c r="E59" s="25">
        <f t="shared" si="34"/>
        <v>4</v>
      </c>
      <c r="F59" s="26">
        <v>2.0</v>
      </c>
      <c r="G59" s="27">
        <v>75.0</v>
      </c>
      <c r="H59" s="28">
        <f t="shared" si="35"/>
        <v>300</v>
      </c>
      <c r="I59" s="29" t="s">
        <v>53</v>
      </c>
      <c r="J59" s="34">
        <f t="shared" si="36"/>
        <v>5.6</v>
      </c>
      <c r="K59" s="31">
        <f t="shared" si="37"/>
        <v>8</v>
      </c>
    </row>
    <row r="60">
      <c r="A60" s="13"/>
      <c r="B60" s="14"/>
      <c r="C60" s="14"/>
      <c r="D60" s="15"/>
      <c r="E60" s="16"/>
      <c r="F60" s="17"/>
      <c r="G60" s="18"/>
      <c r="H60" s="19"/>
      <c r="I60" s="39"/>
      <c r="J60" s="21"/>
      <c r="K60" s="22"/>
    </row>
    <row r="61">
      <c r="A61" s="23" t="s">
        <v>81</v>
      </c>
      <c r="B61" s="24">
        <v>45505.0</v>
      </c>
      <c r="C61" s="24">
        <v>45507.0</v>
      </c>
      <c r="D61" s="15" t="str">
        <f t="shared" ref="D61:D66" si="38">TEXT(B61 ,"mm (mmmm)")</f>
        <v>08 (août)</v>
      </c>
      <c r="E61" s="25">
        <f t="shared" ref="E61:E66" si="39">C61-B61</f>
        <v>2</v>
      </c>
      <c r="F61" s="26">
        <v>2.0</v>
      </c>
      <c r="G61" s="27">
        <v>75.0</v>
      </c>
      <c r="H61" s="28">
        <f t="shared" ref="H61:H66" si="40">G61*E61</f>
        <v>150</v>
      </c>
      <c r="I61" s="29" t="s">
        <v>53</v>
      </c>
      <c r="J61" s="34">
        <f t="shared" ref="J61:J66" si="41">F61*0.7*E61</f>
        <v>2.8</v>
      </c>
      <c r="K61" s="31">
        <f t="shared" ref="K61:K66" si="42">E61*F61</f>
        <v>4</v>
      </c>
    </row>
    <row r="62">
      <c r="A62" s="13" t="s">
        <v>82</v>
      </c>
      <c r="B62" s="14">
        <v>45507.0</v>
      </c>
      <c r="C62" s="14">
        <v>45514.0</v>
      </c>
      <c r="D62" s="15" t="str">
        <f t="shared" si="38"/>
        <v>08 (août)</v>
      </c>
      <c r="E62" s="16">
        <f t="shared" si="39"/>
        <v>7</v>
      </c>
      <c r="F62" s="17">
        <v>2.0</v>
      </c>
      <c r="G62" s="18">
        <v>75.0</v>
      </c>
      <c r="H62" s="19">
        <f t="shared" si="40"/>
        <v>525</v>
      </c>
      <c r="I62" s="32" t="s">
        <v>57</v>
      </c>
      <c r="J62" s="21">
        <f t="shared" si="41"/>
        <v>9.8</v>
      </c>
      <c r="K62" s="22">
        <f t="shared" si="42"/>
        <v>14</v>
      </c>
      <c r="L62" s="32" t="s">
        <v>83</v>
      </c>
    </row>
    <row r="63">
      <c r="A63" s="23" t="s">
        <v>84</v>
      </c>
      <c r="B63" s="24">
        <v>45514.0</v>
      </c>
      <c r="C63" s="24">
        <v>45521.0</v>
      </c>
      <c r="D63" s="15" t="str">
        <f t="shared" si="38"/>
        <v>08 (août)</v>
      </c>
      <c r="E63" s="25">
        <f t="shared" si="39"/>
        <v>7</v>
      </c>
      <c r="F63" s="26">
        <v>1.0</v>
      </c>
      <c r="G63" s="27">
        <v>75.0</v>
      </c>
      <c r="H63" s="28">
        <f t="shared" si="40"/>
        <v>525</v>
      </c>
      <c r="I63" s="29" t="s">
        <v>53</v>
      </c>
      <c r="J63" s="34">
        <f t="shared" si="41"/>
        <v>4.9</v>
      </c>
      <c r="K63" s="31">
        <f t="shared" si="42"/>
        <v>7</v>
      </c>
    </row>
    <row r="64">
      <c r="A64" s="13" t="s">
        <v>85</v>
      </c>
      <c r="B64" s="14">
        <v>45521.0</v>
      </c>
      <c r="C64" s="14">
        <v>45528.0</v>
      </c>
      <c r="D64" s="15" t="str">
        <f t="shared" si="38"/>
        <v>08 (août)</v>
      </c>
      <c r="E64" s="16">
        <f t="shared" si="39"/>
        <v>7</v>
      </c>
      <c r="F64" s="17">
        <v>2.0</v>
      </c>
      <c r="G64" s="18">
        <v>68.0</v>
      </c>
      <c r="H64" s="19">
        <f t="shared" si="40"/>
        <v>476</v>
      </c>
      <c r="I64" s="32" t="s">
        <v>57</v>
      </c>
      <c r="J64" s="21">
        <f t="shared" si="41"/>
        <v>9.8</v>
      </c>
      <c r="K64" s="22">
        <f t="shared" si="42"/>
        <v>14</v>
      </c>
    </row>
    <row r="65">
      <c r="A65" s="23" t="s">
        <v>78</v>
      </c>
      <c r="B65" s="24">
        <v>45528.0</v>
      </c>
      <c r="C65" s="24">
        <v>45533.0</v>
      </c>
      <c r="D65" s="15" t="str">
        <f t="shared" si="38"/>
        <v>08 (août)</v>
      </c>
      <c r="E65" s="25">
        <f t="shared" si="39"/>
        <v>5</v>
      </c>
      <c r="F65" s="26">
        <v>2.0</v>
      </c>
      <c r="G65" s="27">
        <v>74.0</v>
      </c>
      <c r="H65" s="40">
        <f t="shared" si="40"/>
        <v>370</v>
      </c>
      <c r="I65" s="41" t="s">
        <v>27</v>
      </c>
      <c r="J65" s="42">
        <f t="shared" si="41"/>
        <v>7</v>
      </c>
      <c r="K65" s="43">
        <f t="shared" si="42"/>
        <v>10</v>
      </c>
      <c r="L65" s="29"/>
    </row>
    <row r="66">
      <c r="A66" s="13" t="s">
        <v>86</v>
      </c>
      <c r="B66" s="14">
        <v>45533.0</v>
      </c>
      <c r="C66" s="14">
        <v>45537.0</v>
      </c>
      <c r="D66" s="15" t="str">
        <f t="shared" si="38"/>
        <v>08 (août)</v>
      </c>
      <c r="E66" s="16">
        <f t="shared" si="39"/>
        <v>4</v>
      </c>
      <c r="F66" s="17">
        <v>1.0</v>
      </c>
      <c r="G66" s="18">
        <v>75.0</v>
      </c>
      <c r="H66" s="19">
        <f t="shared" si="40"/>
        <v>300</v>
      </c>
      <c r="I66" s="32" t="s">
        <v>29</v>
      </c>
      <c r="J66" s="21">
        <f t="shared" si="41"/>
        <v>2.8</v>
      </c>
      <c r="K66" s="22">
        <f t="shared" si="42"/>
        <v>4</v>
      </c>
      <c r="L66" s="32" t="s">
        <v>87</v>
      </c>
    </row>
    <row r="67">
      <c r="B67" s="35"/>
      <c r="C67" s="35"/>
      <c r="F67" s="33"/>
      <c r="J67" s="34"/>
    </row>
    <row r="68">
      <c r="B68" s="38"/>
      <c r="C68" s="38"/>
      <c r="F68" s="20"/>
      <c r="J68" s="21"/>
    </row>
    <row r="69">
      <c r="A69" s="23" t="s">
        <v>88</v>
      </c>
      <c r="B69" s="24">
        <v>45539.0</v>
      </c>
      <c r="C69" s="24">
        <v>45548.0</v>
      </c>
      <c r="D69" s="15" t="str">
        <f t="shared" ref="D69:D73" si="43">TEXT(B69 ,"mm (mmmm)")</f>
        <v>09 (septembre)</v>
      </c>
      <c r="E69" s="25">
        <f t="shared" ref="E69:E73" si="44">C69-B69</f>
        <v>9</v>
      </c>
      <c r="F69" s="26">
        <v>2.0</v>
      </c>
      <c r="G69" s="27">
        <v>70.0</v>
      </c>
      <c r="H69" s="28">
        <f t="shared" ref="H69:H73" si="45">G69*E69</f>
        <v>630</v>
      </c>
      <c r="I69" s="29" t="s">
        <v>29</v>
      </c>
      <c r="J69" s="30">
        <v>0.0</v>
      </c>
      <c r="K69" s="31">
        <f t="shared" ref="K69:K73" si="46">E69*F69</f>
        <v>18</v>
      </c>
    </row>
    <row r="70">
      <c r="A70" s="13" t="s">
        <v>89</v>
      </c>
      <c r="B70" s="14">
        <v>45551.0</v>
      </c>
      <c r="C70" s="14">
        <v>45553.0</v>
      </c>
      <c r="D70" s="15" t="str">
        <f t="shared" si="43"/>
        <v>09 (septembre)</v>
      </c>
      <c r="E70" s="16">
        <f t="shared" si="44"/>
        <v>2</v>
      </c>
      <c r="F70" s="17">
        <v>2.0</v>
      </c>
      <c r="G70" s="18">
        <v>56.0</v>
      </c>
      <c r="H70" s="19">
        <f t="shared" si="45"/>
        <v>112</v>
      </c>
      <c r="I70" s="32" t="s">
        <v>27</v>
      </c>
      <c r="J70" s="37">
        <v>0.0</v>
      </c>
      <c r="K70" s="22">
        <f t="shared" si="46"/>
        <v>4</v>
      </c>
    </row>
    <row r="71">
      <c r="A71" s="23" t="s">
        <v>90</v>
      </c>
      <c r="B71" s="24">
        <v>45553.0</v>
      </c>
      <c r="C71" s="24">
        <v>45556.0</v>
      </c>
      <c r="D71" s="15" t="str">
        <f t="shared" si="43"/>
        <v>09 (septembre)</v>
      </c>
      <c r="E71" s="25">
        <f t="shared" si="44"/>
        <v>3</v>
      </c>
      <c r="F71" s="26">
        <v>2.0</v>
      </c>
      <c r="G71" s="27">
        <v>56.0</v>
      </c>
      <c r="H71" s="28">
        <f t="shared" si="45"/>
        <v>168</v>
      </c>
      <c r="I71" s="29" t="s">
        <v>27</v>
      </c>
      <c r="J71" s="30">
        <v>0.0</v>
      </c>
      <c r="K71" s="31">
        <f t="shared" si="46"/>
        <v>6</v>
      </c>
    </row>
    <row r="72">
      <c r="A72" s="13" t="s">
        <v>91</v>
      </c>
      <c r="B72" s="14">
        <v>45556.0</v>
      </c>
      <c r="C72" s="14">
        <v>45559.0</v>
      </c>
      <c r="D72" s="15" t="str">
        <f t="shared" si="43"/>
        <v>09 (septembre)</v>
      </c>
      <c r="E72" s="16">
        <f t="shared" si="44"/>
        <v>3</v>
      </c>
      <c r="F72" s="17">
        <v>2.0</v>
      </c>
      <c r="G72" s="18">
        <v>70.0</v>
      </c>
      <c r="H72" s="44">
        <f t="shared" si="45"/>
        <v>210</v>
      </c>
      <c r="I72" s="45" t="s">
        <v>29</v>
      </c>
      <c r="J72" s="46">
        <f t="shared" ref="J72:J73" si="47">F72*0.7*E72</f>
        <v>4.2</v>
      </c>
      <c r="K72" s="47">
        <f t="shared" si="46"/>
        <v>6</v>
      </c>
    </row>
    <row r="73">
      <c r="A73" s="23" t="s">
        <v>92</v>
      </c>
      <c r="B73" s="24">
        <v>45561.0</v>
      </c>
      <c r="C73" s="24">
        <v>45564.0</v>
      </c>
      <c r="D73" s="15" t="str">
        <f t="shared" si="43"/>
        <v>09 (septembre)</v>
      </c>
      <c r="E73" s="25">
        <f t="shared" si="44"/>
        <v>3</v>
      </c>
      <c r="F73" s="26">
        <v>2.0</v>
      </c>
      <c r="G73" s="27">
        <v>50.0</v>
      </c>
      <c r="H73" s="40">
        <f t="shared" si="45"/>
        <v>150</v>
      </c>
      <c r="I73" s="41" t="s">
        <v>29</v>
      </c>
      <c r="J73" s="42">
        <f t="shared" si="47"/>
        <v>4.2</v>
      </c>
      <c r="K73" s="43">
        <f t="shared" si="46"/>
        <v>6</v>
      </c>
    </row>
    <row r="74">
      <c r="B74" s="38"/>
      <c r="C74" s="38"/>
      <c r="F74" s="20"/>
      <c r="J74" s="21"/>
    </row>
    <row r="75">
      <c r="B75" s="35"/>
      <c r="C75" s="35"/>
      <c r="F75" s="33"/>
      <c r="J75" s="34"/>
    </row>
    <row r="76">
      <c r="A76" s="13" t="s">
        <v>93</v>
      </c>
      <c r="B76" s="14">
        <v>45566.0</v>
      </c>
      <c r="C76" s="14">
        <v>45568.0</v>
      </c>
      <c r="D76" s="15" t="str">
        <f t="shared" ref="D76:D81" si="48">TEXT(B76 ,"mm (mmmm)")</f>
        <v>10 (octobre)</v>
      </c>
      <c r="E76" s="16">
        <f t="shared" ref="E76:E81" si="49">C76-B76</f>
        <v>2</v>
      </c>
      <c r="F76" s="17">
        <v>2.0</v>
      </c>
      <c r="G76" s="18">
        <v>65.0</v>
      </c>
      <c r="H76" s="44">
        <f t="shared" ref="H76:H81" si="50">G76*E76</f>
        <v>130</v>
      </c>
      <c r="I76" s="45" t="s">
        <v>29</v>
      </c>
      <c r="J76" s="46">
        <f>F76*0.7*E76</f>
        <v>2.8</v>
      </c>
      <c r="K76" s="47">
        <f t="shared" ref="K76:K81" si="51">E76*F76</f>
        <v>4</v>
      </c>
    </row>
    <row r="77">
      <c r="A77" s="23" t="s">
        <v>41</v>
      </c>
      <c r="B77" s="24">
        <v>45577.0</v>
      </c>
      <c r="C77" s="24">
        <v>45583.0</v>
      </c>
      <c r="D77" s="15" t="str">
        <f t="shared" si="48"/>
        <v>10 (octobre)</v>
      </c>
      <c r="E77" s="25">
        <f t="shared" si="49"/>
        <v>6</v>
      </c>
      <c r="F77" s="26">
        <v>2.0</v>
      </c>
      <c r="G77" s="27">
        <v>0.0</v>
      </c>
      <c r="H77" s="40">
        <f t="shared" si="50"/>
        <v>0</v>
      </c>
      <c r="I77" s="41" t="s">
        <v>41</v>
      </c>
      <c r="J77" s="42"/>
      <c r="K77" s="43">
        <f t="shared" si="51"/>
        <v>12</v>
      </c>
    </row>
    <row r="78">
      <c r="A78" s="13" t="s">
        <v>94</v>
      </c>
      <c r="B78" s="14">
        <v>45583.0</v>
      </c>
      <c r="C78" s="14">
        <v>45585.0</v>
      </c>
      <c r="D78" s="15" t="str">
        <f t="shared" si="48"/>
        <v>10 (octobre)</v>
      </c>
      <c r="E78" s="16">
        <f t="shared" si="49"/>
        <v>2</v>
      </c>
      <c r="F78" s="17">
        <v>2.0</v>
      </c>
      <c r="G78" s="18">
        <v>69.0</v>
      </c>
      <c r="H78" s="44">
        <f t="shared" si="50"/>
        <v>138</v>
      </c>
      <c r="I78" s="45" t="s">
        <v>27</v>
      </c>
      <c r="J78" s="46">
        <f t="shared" ref="J78:J81" si="52">F78*0.7*E78</f>
        <v>2.8</v>
      </c>
      <c r="K78" s="47">
        <f t="shared" si="51"/>
        <v>4</v>
      </c>
    </row>
    <row r="79">
      <c r="A79" s="23" t="s">
        <v>95</v>
      </c>
      <c r="B79" s="24">
        <v>45586.0</v>
      </c>
      <c r="C79" s="24">
        <v>45587.0</v>
      </c>
      <c r="D79" s="15" t="str">
        <f t="shared" si="48"/>
        <v>10 (octobre)</v>
      </c>
      <c r="E79" s="25">
        <f t="shared" si="49"/>
        <v>1</v>
      </c>
      <c r="F79" s="26">
        <v>1.0</v>
      </c>
      <c r="G79" s="27">
        <v>61.2</v>
      </c>
      <c r="H79" s="40">
        <f t="shared" si="50"/>
        <v>61.2</v>
      </c>
      <c r="I79" s="41" t="s">
        <v>27</v>
      </c>
      <c r="J79" s="42">
        <f t="shared" si="52"/>
        <v>0.7</v>
      </c>
      <c r="K79" s="43">
        <f t="shared" si="51"/>
        <v>1</v>
      </c>
    </row>
    <row r="80">
      <c r="A80" s="13" t="s">
        <v>84</v>
      </c>
      <c r="B80" s="14">
        <v>45587.0</v>
      </c>
      <c r="C80" s="14">
        <v>45591.0</v>
      </c>
      <c r="D80" s="15" t="str">
        <f t="shared" si="48"/>
        <v>10 (octobre)</v>
      </c>
      <c r="E80" s="16">
        <f t="shared" si="49"/>
        <v>4</v>
      </c>
      <c r="F80" s="17">
        <v>1.0</v>
      </c>
      <c r="G80" s="18">
        <v>63.75</v>
      </c>
      <c r="H80" s="44">
        <f t="shared" si="50"/>
        <v>255</v>
      </c>
      <c r="I80" s="45" t="s">
        <v>27</v>
      </c>
      <c r="J80" s="46">
        <f t="shared" si="52"/>
        <v>2.8</v>
      </c>
      <c r="K80" s="47">
        <f t="shared" si="51"/>
        <v>4</v>
      </c>
    </row>
    <row r="81">
      <c r="A81" s="23" t="s">
        <v>96</v>
      </c>
      <c r="B81" s="24">
        <v>45591.0</v>
      </c>
      <c r="C81" s="24">
        <v>45598.0</v>
      </c>
      <c r="D81" s="15" t="str">
        <f t="shared" si="48"/>
        <v>10 (octobre)</v>
      </c>
      <c r="E81" s="25">
        <f t="shared" si="49"/>
        <v>7</v>
      </c>
      <c r="F81" s="26">
        <v>2.0</v>
      </c>
      <c r="G81" s="27">
        <v>75.0</v>
      </c>
      <c r="H81" s="40">
        <f t="shared" si="50"/>
        <v>525</v>
      </c>
      <c r="I81" s="41" t="s">
        <v>57</v>
      </c>
      <c r="J81" s="42">
        <f t="shared" si="52"/>
        <v>9.8</v>
      </c>
      <c r="K81" s="43">
        <f t="shared" si="51"/>
        <v>14</v>
      </c>
    </row>
    <row r="82">
      <c r="B82" s="38"/>
      <c r="C82" s="38"/>
      <c r="F82" s="20"/>
      <c r="J82" s="21"/>
    </row>
    <row r="83">
      <c r="A83" s="23" t="s">
        <v>97</v>
      </c>
      <c r="B83" s="24">
        <v>45604.0</v>
      </c>
      <c r="C83" s="24">
        <v>45607.0</v>
      </c>
      <c r="D83" s="15" t="str">
        <f t="shared" ref="D83:D87" si="53">TEXT(B83 ,"mm (mmmm)")</f>
        <v>11 (novembre)</v>
      </c>
      <c r="E83" s="25">
        <f t="shared" ref="E83:E87" si="54">C83-B83</f>
        <v>3</v>
      </c>
      <c r="F83" s="26">
        <v>2.0</v>
      </c>
      <c r="G83" s="27">
        <v>65.0</v>
      </c>
      <c r="H83" s="40">
        <f t="shared" ref="H83:H87" si="55">G83*E83</f>
        <v>195</v>
      </c>
      <c r="I83" s="41" t="s">
        <v>29</v>
      </c>
      <c r="J83" s="42">
        <f t="shared" ref="J83:J87" si="56">F83*0.7*E83</f>
        <v>4.2</v>
      </c>
      <c r="K83" s="43">
        <f t="shared" ref="K83:K87" si="57">E83*F83</f>
        <v>6</v>
      </c>
    </row>
    <row r="84">
      <c r="A84" s="13" t="s">
        <v>98</v>
      </c>
      <c r="B84" s="14">
        <v>45609.0</v>
      </c>
      <c r="C84" s="14">
        <v>45611.0</v>
      </c>
      <c r="D84" s="15" t="str">
        <f t="shared" si="53"/>
        <v>11 (novembre)</v>
      </c>
      <c r="E84" s="16">
        <f t="shared" si="54"/>
        <v>2</v>
      </c>
      <c r="F84" s="17">
        <v>2.0</v>
      </c>
      <c r="G84" s="18">
        <v>55.25</v>
      </c>
      <c r="H84" s="44">
        <f t="shared" si="55"/>
        <v>110.5</v>
      </c>
      <c r="I84" s="45" t="s">
        <v>27</v>
      </c>
      <c r="J84" s="46">
        <f t="shared" si="56"/>
        <v>2.8</v>
      </c>
      <c r="K84" s="47">
        <f t="shared" si="57"/>
        <v>4</v>
      </c>
    </row>
    <row r="85">
      <c r="A85" s="23" t="s">
        <v>99</v>
      </c>
      <c r="B85" s="24">
        <v>45615.0</v>
      </c>
      <c r="C85" s="24">
        <v>45618.0</v>
      </c>
      <c r="D85" s="15" t="str">
        <f t="shared" si="53"/>
        <v>11 (novembre)</v>
      </c>
      <c r="E85" s="25">
        <f t="shared" si="54"/>
        <v>3</v>
      </c>
      <c r="F85" s="26">
        <v>3.0</v>
      </c>
      <c r="G85" s="27">
        <v>55.0</v>
      </c>
      <c r="H85" s="40">
        <f t="shared" si="55"/>
        <v>165</v>
      </c>
      <c r="I85" s="41" t="s">
        <v>27</v>
      </c>
      <c r="J85" s="42">
        <f t="shared" si="56"/>
        <v>6.3</v>
      </c>
      <c r="K85" s="43">
        <f t="shared" si="57"/>
        <v>9</v>
      </c>
    </row>
    <row r="86">
      <c r="A86" s="13" t="s">
        <v>100</v>
      </c>
      <c r="B86" s="14">
        <v>45618.0</v>
      </c>
      <c r="C86" s="14">
        <v>45620.0</v>
      </c>
      <c r="D86" s="15" t="str">
        <f t="shared" si="53"/>
        <v>11 (novembre)</v>
      </c>
      <c r="E86" s="16">
        <f t="shared" si="54"/>
        <v>2</v>
      </c>
      <c r="F86" s="17">
        <v>3.0</v>
      </c>
      <c r="G86" s="18">
        <v>70.0</v>
      </c>
      <c r="H86" s="44">
        <f t="shared" si="55"/>
        <v>140</v>
      </c>
      <c r="I86" s="45" t="s">
        <v>101</v>
      </c>
      <c r="J86" s="46">
        <f t="shared" si="56"/>
        <v>4.2</v>
      </c>
      <c r="K86" s="47">
        <f t="shared" si="57"/>
        <v>6</v>
      </c>
      <c r="L86" s="32" t="s">
        <v>102</v>
      </c>
    </row>
    <row r="87">
      <c r="A87" s="23" t="s">
        <v>52</v>
      </c>
      <c r="B87" s="24">
        <v>45625.0</v>
      </c>
      <c r="C87" s="24">
        <v>45627.0</v>
      </c>
      <c r="D87" s="15" t="str">
        <f t="shared" si="53"/>
        <v>11 (novembre)</v>
      </c>
      <c r="E87" s="25">
        <f t="shared" si="54"/>
        <v>2</v>
      </c>
      <c r="F87" s="26">
        <v>3.0</v>
      </c>
      <c r="G87" s="27">
        <v>60.0</v>
      </c>
      <c r="H87" s="40">
        <f t="shared" si="55"/>
        <v>120</v>
      </c>
      <c r="I87" s="41" t="s">
        <v>29</v>
      </c>
      <c r="J87" s="42">
        <f t="shared" si="56"/>
        <v>4.2</v>
      </c>
      <c r="K87" s="43">
        <f t="shared" si="57"/>
        <v>6</v>
      </c>
    </row>
    <row r="88">
      <c r="B88" s="14"/>
      <c r="C88" s="14"/>
      <c r="D88" s="15"/>
      <c r="E88" s="16"/>
      <c r="F88" s="17"/>
      <c r="G88" s="18"/>
      <c r="H88" s="44"/>
      <c r="I88" s="45"/>
      <c r="J88" s="46"/>
      <c r="K88" s="47"/>
    </row>
    <row r="89">
      <c r="A89" s="23" t="s">
        <v>103</v>
      </c>
      <c r="B89" s="24">
        <v>45639.0</v>
      </c>
      <c r="C89" s="24">
        <v>45641.0</v>
      </c>
      <c r="D89" s="15" t="str">
        <f t="shared" ref="D89:D93" si="58">TEXT(B89 ,"mm (mmmm)")</f>
        <v>12 (décembre)</v>
      </c>
      <c r="E89" s="25">
        <f t="shared" ref="E89:E93" si="59">C89-B89</f>
        <v>2</v>
      </c>
      <c r="F89" s="26">
        <v>3.0</v>
      </c>
      <c r="G89" s="27">
        <v>61.0</v>
      </c>
      <c r="H89" s="40">
        <f t="shared" ref="H89:H93" si="60">G89*E89</f>
        <v>122</v>
      </c>
      <c r="I89" s="41" t="s">
        <v>27</v>
      </c>
      <c r="J89" s="42">
        <f t="shared" ref="J89:J93" si="61">F89*0.7*E89</f>
        <v>4.2</v>
      </c>
      <c r="K89" s="43">
        <f t="shared" ref="K89:K93" si="62">E89*F89</f>
        <v>6</v>
      </c>
    </row>
    <row r="90">
      <c r="A90" s="13" t="s">
        <v>104</v>
      </c>
      <c r="B90" s="14">
        <v>46013.0</v>
      </c>
      <c r="C90" s="14">
        <v>46017.0</v>
      </c>
      <c r="D90" s="15" t="str">
        <f t="shared" si="58"/>
        <v>12 (décembre)</v>
      </c>
      <c r="E90" s="16">
        <f t="shared" si="59"/>
        <v>4</v>
      </c>
      <c r="F90" s="17">
        <v>2.0</v>
      </c>
      <c r="G90" s="18">
        <v>49.0</v>
      </c>
      <c r="H90" s="44">
        <f t="shared" si="60"/>
        <v>196</v>
      </c>
      <c r="I90" s="45" t="s">
        <v>27</v>
      </c>
      <c r="J90" s="46">
        <f t="shared" si="61"/>
        <v>5.6</v>
      </c>
      <c r="K90" s="47">
        <f t="shared" si="62"/>
        <v>8</v>
      </c>
    </row>
    <row r="91">
      <c r="A91" s="23" t="s">
        <v>105</v>
      </c>
      <c r="B91" s="24">
        <v>46017.0</v>
      </c>
      <c r="C91" s="24">
        <v>46018.0</v>
      </c>
      <c r="D91" s="15" t="str">
        <f t="shared" si="58"/>
        <v>12 (décembre)</v>
      </c>
      <c r="E91" s="25">
        <f t="shared" si="59"/>
        <v>1</v>
      </c>
      <c r="F91" s="26">
        <v>3.0</v>
      </c>
      <c r="G91" s="27">
        <v>61.0</v>
      </c>
      <c r="H91" s="40">
        <f t="shared" si="60"/>
        <v>61</v>
      </c>
      <c r="I91" s="41" t="s">
        <v>27</v>
      </c>
      <c r="J91" s="42">
        <f t="shared" si="61"/>
        <v>2.1</v>
      </c>
      <c r="K91" s="43">
        <f t="shared" si="62"/>
        <v>3</v>
      </c>
    </row>
    <row r="92">
      <c r="A92" s="13" t="s">
        <v>106</v>
      </c>
      <c r="B92" s="14">
        <v>45653.0</v>
      </c>
      <c r="C92" s="14">
        <v>45657.0</v>
      </c>
      <c r="D92" s="15" t="str">
        <f t="shared" si="58"/>
        <v>12 (décembre)</v>
      </c>
      <c r="E92" s="16">
        <f t="shared" si="59"/>
        <v>4</v>
      </c>
      <c r="F92" s="17">
        <v>3.0</v>
      </c>
      <c r="G92" s="18">
        <v>72.0</v>
      </c>
      <c r="H92" s="44">
        <f t="shared" si="60"/>
        <v>288</v>
      </c>
      <c r="I92" s="45" t="s">
        <v>27</v>
      </c>
      <c r="J92" s="46">
        <f t="shared" si="61"/>
        <v>8.4</v>
      </c>
      <c r="K92" s="47">
        <f t="shared" si="62"/>
        <v>12</v>
      </c>
    </row>
    <row r="93">
      <c r="A93" s="23" t="s">
        <v>107</v>
      </c>
      <c r="B93" s="24">
        <v>45657.0</v>
      </c>
      <c r="C93" s="24">
        <v>45658.0</v>
      </c>
      <c r="D93" s="15" t="str">
        <f t="shared" si="58"/>
        <v>12 (décembre)</v>
      </c>
      <c r="E93" s="25">
        <f t="shared" si="59"/>
        <v>1</v>
      </c>
      <c r="F93" s="26">
        <v>3.0</v>
      </c>
      <c r="G93" s="27">
        <v>61.0</v>
      </c>
      <c r="H93" s="40">
        <f t="shared" si="60"/>
        <v>61</v>
      </c>
      <c r="I93" s="41" t="s">
        <v>27</v>
      </c>
      <c r="J93" s="42">
        <f t="shared" si="61"/>
        <v>2.1</v>
      </c>
      <c r="K93" s="43">
        <f t="shared" si="62"/>
        <v>3</v>
      </c>
    </row>
    <row r="94">
      <c r="B94" s="38"/>
      <c r="C94" s="38"/>
      <c r="F94" s="20"/>
      <c r="J94" s="21"/>
    </row>
    <row r="95">
      <c r="B95" s="35"/>
      <c r="C95" s="35"/>
      <c r="F95" s="33"/>
      <c r="J95" s="34"/>
    </row>
    <row r="96">
      <c r="B96" s="38"/>
      <c r="C96" s="38"/>
      <c r="F96" s="20"/>
      <c r="J96" s="21"/>
    </row>
    <row r="97">
      <c r="B97" s="35"/>
      <c r="C97" s="35"/>
      <c r="F97" s="33"/>
      <c r="J97" s="34"/>
    </row>
    <row r="98">
      <c r="B98" s="38"/>
      <c r="C98" s="38"/>
      <c r="F98" s="20"/>
      <c r="J98" s="21"/>
    </row>
    <row r="99">
      <c r="B99" s="35"/>
      <c r="C99" s="35"/>
      <c r="F99" s="33"/>
      <c r="J99" s="34"/>
    </row>
    <row r="100">
      <c r="B100" s="38"/>
      <c r="C100" s="38"/>
      <c r="F100" s="20"/>
      <c r="J100" s="21"/>
    </row>
    <row r="101">
      <c r="B101" s="35"/>
      <c r="C101" s="35"/>
      <c r="F101" s="33"/>
      <c r="J101" s="34"/>
    </row>
    <row r="102">
      <c r="B102" s="38"/>
      <c r="C102" s="38"/>
      <c r="F102" s="20"/>
      <c r="J102" s="21"/>
    </row>
    <row r="103">
      <c r="B103" s="35"/>
      <c r="C103" s="35"/>
      <c r="F103" s="33"/>
      <c r="J103" s="34"/>
    </row>
    <row r="104">
      <c r="B104" s="38"/>
      <c r="C104" s="38"/>
      <c r="F104" s="20"/>
      <c r="J104" s="21"/>
    </row>
    <row r="105">
      <c r="B105" s="35"/>
      <c r="C105" s="35"/>
      <c r="F105" s="33"/>
      <c r="J105" s="34"/>
    </row>
    <row r="106">
      <c r="B106" s="38"/>
      <c r="C106" s="38"/>
      <c r="F106" s="20"/>
      <c r="J106" s="21"/>
    </row>
    <row r="107">
      <c r="B107" s="35"/>
      <c r="C107" s="35"/>
      <c r="F107" s="33"/>
      <c r="J107" s="34"/>
    </row>
    <row r="108">
      <c r="B108" s="38"/>
      <c r="C108" s="38"/>
      <c r="F108" s="20"/>
      <c r="J108" s="21"/>
    </row>
    <row r="109">
      <c r="B109" s="35"/>
      <c r="C109" s="35"/>
      <c r="F109" s="33"/>
      <c r="J109" s="34"/>
    </row>
    <row r="110">
      <c r="B110" s="38"/>
      <c r="C110" s="38"/>
      <c r="F110" s="20"/>
      <c r="J110" s="21"/>
    </row>
    <row r="111">
      <c r="B111" s="35"/>
      <c r="C111" s="35"/>
      <c r="F111" s="33"/>
      <c r="J111" s="34"/>
    </row>
    <row r="112">
      <c r="B112" s="38"/>
      <c r="C112" s="38"/>
      <c r="F112" s="20"/>
      <c r="J112" s="21"/>
    </row>
    <row r="113">
      <c r="B113" s="35"/>
      <c r="C113" s="35"/>
      <c r="F113" s="33"/>
      <c r="J113" s="34"/>
    </row>
    <row r="114">
      <c r="B114" s="38"/>
      <c r="C114" s="38"/>
      <c r="F114" s="20"/>
      <c r="J114" s="21"/>
    </row>
    <row r="115">
      <c r="B115" s="35"/>
      <c r="C115" s="35"/>
      <c r="F115" s="33"/>
      <c r="J115" s="34"/>
    </row>
    <row r="116">
      <c r="B116" s="38"/>
      <c r="C116" s="38"/>
      <c r="F116" s="20"/>
      <c r="J116" s="21"/>
    </row>
    <row r="117">
      <c r="B117" s="35"/>
      <c r="C117" s="35"/>
      <c r="F117" s="33"/>
      <c r="J117" s="34"/>
    </row>
    <row r="118">
      <c r="B118" s="38"/>
      <c r="C118" s="38"/>
      <c r="F118" s="20"/>
      <c r="J118" s="21"/>
    </row>
    <row r="119">
      <c r="B119" s="35"/>
      <c r="C119" s="35"/>
      <c r="F119" s="33"/>
      <c r="J119" s="34"/>
    </row>
    <row r="120">
      <c r="B120" s="38"/>
      <c r="C120" s="38"/>
      <c r="F120" s="20"/>
      <c r="J120" s="21"/>
    </row>
    <row r="121">
      <c r="B121" s="35"/>
      <c r="C121" s="35"/>
      <c r="F121" s="33"/>
      <c r="J121" s="34"/>
    </row>
    <row r="122">
      <c r="B122" s="38"/>
      <c r="C122" s="38"/>
      <c r="F122" s="20"/>
      <c r="J122" s="21"/>
    </row>
    <row r="123">
      <c r="B123" s="35"/>
      <c r="C123" s="35"/>
      <c r="F123" s="33"/>
      <c r="J123" s="34"/>
    </row>
    <row r="124">
      <c r="B124" s="38"/>
      <c r="C124" s="38"/>
      <c r="F124" s="20"/>
      <c r="J124" s="21"/>
    </row>
    <row r="125">
      <c r="B125" s="35"/>
      <c r="C125" s="35"/>
      <c r="F125" s="33"/>
      <c r="J125" s="34"/>
    </row>
    <row r="126">
      <c r="B126" s="38"/>
      <c r="C126" s="38"/>
      <c r="F126" s="20"/>
      <c r="J126" s="21"/>
    </row>
    <row r="127">
      <c r="B127" s="35"/>
      <c r="C127" s="35"/>
      <c r="F127" s="33"/>
      <c r="J127" s="34"/>
    </row>
    <row r="128">
      <c r="B128" s="38"/>
      <c r="C128" s="38"/>
      <c r="F128" s="20"/>
      <c r="J128" s="21"/>
    </row>
    <row r="129">
      <c r="B129" s="35"/>
      <c r="C129" s="35"/>
      <c r="F129" s="33"/>
      <c r="J129" s="34"/>
    </row>
    <row r="130">
      <c r="B130" s="38"/>
      <c r="C130" s="38"/>
      <c r="F130" s="20"/>
      <c r="J130" s="21"/>
    </row>
    <row r="131">
      <c r="B131" s="35"/>
      <c r="C131" s="35"/>
      <c r="F131" s="33"/>
      <c r="J131" s="34"/>
    </row>
    <row r="132">
      <c r="B132" s="38"/>
      <c r="C132" s="38"/>
      <c r="F132" s="20"/>
      <c r="J132" s="21"/>
    </row>
    <row r="133">
      <c r="B133" s="35"/>
      <c r="C133" s="35"/>
      <c r="F133" s="33"/>
      <c r="J133" s="34"/>
    </row>
    <row r="134">
      <c r="B134" s="38"/>
      <c r="C134" s="38"/>
      <c r="F134" s="20"/>
      <c r="J134" s="21"/>
    </row>
    <row r="135">
      <c r="B135" s="35"/>
      <c r="C135" s="35"/>
      <c r="F135" s="33"/>
      <c r="J135" s="34"/>
    </row>
    <row r="136">
      <c r="B136" s="38"/>
      <c r="C136" s="38"/>
      <c r="F136" s="20"/>
      <c r="J136" s="21"/>
    </row>
    <row r="137">
      <c r="B137" s="35"/>
      <c r="C137" s="35"/>
      <c r="F137" s="33"/>
      <c r="J137" s="34"/>
    </row>
    <row r="138">
      <c r="B138" s="38"/>
      <c r="C138" s="38"/>
      <c r="F138" s="20"/>
      <c r="J138" s="21"/>
    </row>
    <row r="139">
      <c r="B139" s="35"/>
      <c r="C139" s="35"/>
      <c r="F139" s="33"/>
      <c r="J139" s="34"/>
    </row>
    <row r="140">
      <c r="B140" s="38"/>
      <c r="C140" s="38"/>
      <c r="F140" s="20"/>
      <c r="J140" s="21"/>
    </row>
    <row r="141">
      <c r="B141" s="35"/>
      <c r="C141" s="35"/>
      <c r="F141" s="33"/>
      <c r="J141" s="34"/>
    </row>
    <row r="142">
      <c r="B142" s="38"/>
      <c r="C142" s="38"/>
      <c r="F142" s="20"/>
      <c r="J142" s="21"/>
    </row>
    <row r="143">
      <c r="B143" s="35"/>
      <c r="C143" s="35"/>
      <c r="F143" s="33"/>
      <c r="J143" s="34"/>
    </row>
    <row r="144">
      <c r="B144" s="38"/>
      <c r="C144" s="38"/>
      <c r="F144" s="20"/>
      <c r="J144" s="21"/>
    </row>
    <row r="145">
      <c r="B145" s="35"/>
      <c r="C145" s="35"/>
      <c r="F145" s="33"/>
      <c r="J145" s="34"/>
    </row>
    <row r="146">
      <c r="B146" s="38"/>
      <c r="C146" s="38"/>
      <c r="F146" s="20"/>
      <c r="J146" s="21"/>
    </row>
    <row r="147">
      <c r="B147" s="35"/>
      <c r="C147" s="35"/>
      <c r="F147" s="33"/>
      <c r="J147" s="34"/>
    </row>
    <row r="148">
      <c r="B148" s="38"/>
      <c r="C148" s="38"/>
      <c r="F148" s="20"/>
      <c r="J148" s="21"/>
    </row>
    <row r="149">
      <c r="B149" s="35"/>
      <c r="C149" s="35"/>
      <c r="F149" s="33"/>
      <c r="J149" s="34"/>
    </row>
    <row r="150">
      <c r="B150" s="38"/>
      <c r="C150" s="38"/>
      <c r="F150" s="20"/>
      <c r="J150" s="21"/>
    </row>
    <row r="151">
      <c r="B151" s="35"/>
      <c r="C151" s="35"/>
      <c r="F151" s="33"/>
      <c r="J151" s="34"/>
    </row>
    <row r="152">
      <c r="B152" s="38"/>
      <c r="C152" s="38"/>
      <c r="F152" s="20"/>
      <c r="J152" s="21"/>
    </row>
    <row r="153">
      <c r="B153" s="35"/>
      <c r="C153" s="35"/>
      <c r="F153" s="33"/>
      <c r="J153" s="34"/>
    </row>
    <row r="154">
      <c r="B154" s="38"/>
      <c r="C154" s="38"/>
      <c r="F154" s="20"/>
      <c r="J154" s="21"/>
    </row>
    <row r="155">
      <c r="B155" s="35"/>
      <c r="C155" s="35"/>
      <c r="F155" s="33"/>
      <c r="J155" s="34"/>
    </row>
    <row r="156">
      <c r="B156" s="38"/>
      <c r="C156" s="38"/>
      <c r="F156" s="20"/>
      <c r="J156" s="21"/>
    </row>
    <row r="157">
      <c r="B157" s="35"/>
      <c r="C157" s="35"/>
      <c r="F157" s="33"/>
      <c r="J157" s="34"/>
    </row>
    <row r="158">
      <c r="B158" s="38"/>
      <c r="C158" s="38"/>
      <c r="F158" s="20"/>
      <c r="J158" s="21"/>
    </row>
    <row r="159">
      <c r="B159" s="35"/>
      <c r="C159" s="35"/>
      <c r="F159" s="33"/>
      <c r="J159" s="34"/>
    </row>
    <row r="160">
      <c r="B160" s="38"/>
      <c r="C160" s="38"/>
      <c r="F160" s="20"/>
      <c r="J160" s="21"/>
    </row>
    <row r="161">
      <c r="B161" s="35"/>
      <c r="C161" s="35"/>
      <c r="F161" s="33"/>
      <c r="J161" s="34"/>
    </row>
    <row r="162">
      <c r="B162" s="38"/>
      <c r="C162" s="38"/>
      <c r="F162" s="20"/>
      <c r="J162" s="21"/>
    </row>
    <row r="163">
      <c r="B163" s="35"/>
      <c r="C163" s="35"/>
      <c r="F163" s="33"/>
      <c r="J163" s="34"/>
    </row>
    <row r="164">
      <c r="B164" s="38"/>
      <c r="C164" s="38"/>
      <c r="F164" s="20"/>
      <c r="J164" s="21"/>
    </row>
    <row r="165">
      <c r="B165" s="35"/>
      <c r="C165" s="35"/>
      <c r="F165" s="33"/>
      <c r="J165" s="34"/>
    </row>
    <row r="166">
      <c r="B166" s="38"/>
      <c r="C166" s="38"/>
      <c r="F166" s="20"/>
      <c r="J166" s="21"/>
    </row>
    <row r="167">
      <c r="B167" s="35"/>
      <c r="C167" s="35"/>
      <c r="F167" s="33"/>
      <c r="J167" s="34"/>
    </row>
    <row r="168">
      <c r="B168" s="38"/>
      <c r="C168" s="38"/>
      <c r="F168" s="20"/>
      <c r="J168" s="21"/>
    </row>
    <row r="169">
      <c r="B169" s="35"/>
      <c r="C169" s="35"/>
      <c r="F169" s="33"/>
      <c r="J169" s="34"/>
    </row>
    <row r="170">
      <c r="B170" s="38"/>
      <c r="C170" s="38"/>
      <c r="F170" s="20"/>
      <c r="J170" s="21"/>
    </row>
    <row r="171">
      <c r="B171" s="35"/>
      <c r="C171" s="35"/>
      <c r="F171" s="33"/>
      <c r="J171" s="34"/>
    </row>
    <row r="172">
      <c r="B172" s="38"/>
      <c r="C172" s="38"/>
      <c r="F172" s="20"/>
      <c r="J172" s="21"/>
    </row>
    <row r="173">
      <c r="B173" s="35"/>
      <c r="C173" s="35"/>
      <c r="F173" s="33"/>
      <c r="J173" s="34"/>
    </row>
    <row r="174">
      <c r="B174" s="38"/>
      <c r="C174" s="38"/>
      <c r="F174" s="20"/>
      <c r="J174" s="21"/>
    </row>
    <row r="175">
      <c r="B175" s="35"/>
      <c r="C175" s="35"/>
      <c r="F175" s="33"/>
      <c r="J175" s="34"/>
    </row>
    <row r="176">
      <c r="B176" s="38"/>
      <c r="C176" s="38"/>
      <c r="F176" s="20"/>
      <c r="J176" s="21"/>
    </row>
    <row r="177">
      <c r="B177" s="35"/>
      <c r="C177" s="35"/>
      <c r="F177" s="33"/>
      <c r="J177" s="34"/>
    </row>
    <row r="178">
      <c r="B178" s="38"/>
      <c r="C178" s="38"/>
      <c r="F178" s="20"/>
      <c r="J178" s="21"/>
    </row>
    <row r="179">
      <c r="B179" s="35"/>
      <c r="C179" s="35"/>
      <c r="F179" s="33"/>
      <c r="J179" s="34"/>
    </row>
    <row r="180">
      <c r="B180" s="38"/>
      <c r="C180" s="38"/>
      <c r="F180" s="20"/>
      <c r="J180" s="21"/>
    </row>
    <row r="181">
      <c r="B181" s="35"/>
      <c r="C181" s="35"/>
      <c r="F181" s="33"/>
      <c r="J181" s="34"/>
    </row>
    <row r="182">
      <c r="B182" s="38"/>
      <c r="C182" s="38"/>
      <c r="F182" s="20"/>
      <c r="J182" s="21"/>
    </row>
    <row r="183">
      <c r="B183" s="35"/>
      <c r="C183" s="35"/>
      <c r="F183" s="33"/>
      <c r="J183" s="34"/>
    </row>
    <row r="184">
      <c r="B184" s="38"/>
      <c r="C184" s="38"/>
      <c r="F184" s="20"/>
      <c r="J184" s="21"/>
    </row>
    <row r="185">
      <c r="B185" s="35"/>
      <c r="C185" s="35"/>
      <c r="F185" s="33"/>
      <c r="J185" s="34"/>
    </row>
    <row r="186">
      <c r="B186" s="38"/>
      <c r="C186" s="38"/>
      <c r="F186" s="20"/>
      <c r="J186" s="21"/>
    </row>
    <row r="187">
      <c r="B187" s="35"/>
      <c r="C187" s="35"/>
      <c r="F187" s="33"/>
      <c r="J187" s="34"/>
    </row>
    <row r="188">
      <c r="B188" s="38"/>
      <c r="C188" s="38"/>
      <c r="F188" s="20"/>
      <c r="J188" s="21"/>
    </row>
    <row r="189">
      <c r="B189" s="35"/>
      <c r="C189" s="35"/>
      <c r="F189" s="33"/>
      <c r="J189" s="34"/>
    </row>
    <row r="190">
      <c r="B190" s="38"/>
      <c r="C190" s="38"/>
      <c r="F190" s="20"/>
      <c r="J190" s="21"/>
    </row>
    <row r="191">
      <c r="B191" s="35"/>
      <c r="C191" s="35"/>
      <c r="F191" s="33"/>
      <c r="J191" s="34"/>
    </row>
    <row r="192">
      <c r="B192" s="38"/>
      <c r="C192" s="38"/>
      <c r="F192" s="20"/>
      <c r="J192" s="21"/>
    </row>
    <row r="193">
      <c r="B193" s="35"/>
      <c r="C193" s="35"/>
      <c r="F193" s="33"/>
      <c r="J193" s="34"/>
    </row>
    <row r="194">
      <c r="B194" s="38"/>
      <c r="C194" s="38"/>
      <c r="F194" s="20"/>
      <c r="J194" s="21"/>
    </row>
    <row r="195">
      <c r="B195" s="35"/>
      <c r="C195" s="35"/>
      <c r="F195" s="33"/>
      <c r="J195" s="34"/>
    </row>
    <row r="196">
      <c r="B196" s="38"/>
      <c r="C196" s="38"/>
      <c r="F196" s="20"/>
      <c r="J196" s="21"/>
    </row>
    <row r="197">
      <c r="B197" s="35"/>
      <c r="C197" s="35"/>
      <c r="F197" s="33"/>
      <c r="J197" s="34"/>
    </row>
    <row r="198">
      <c r="B198" s="38"/>
      <c r="C198" s="38"/>
      <c r="F198" s="20"/>
      <c r="J198" s="21"/>
    </row>
    <row r="199">
      <c r="B199" s="35"/>
      <c r="C199" s="35"/>
      <c r="F199" s="33"/>
      <c r="J199" s="34"/>
    </row>
    <row r="200">
      <c r="B200" s="38"/>
      <c r="C200" s="38"/>
      <c r="F200" s="20"/>
      <c r="J200" s="21"/>
    </row>
    <row r="201">
      <c r="B201" s="35"/>
      <c r="C201" s="35"/>
      <c r="F201" s="33"/>
      <c r="J201" s="34"/>
    </row>
    <row r="202">
      <c r="B202" s="38"/>
      <c r="C202" s="38"/>
      <c r="F202" s="20"/>
      <c r="J202" s="21"/>
    </row>
    <row r="203">
      <c r="B203" s="35"/>
      <c r="C203" s="35"/>
      <c r="F203" s="33"/>
      <c r="J203" s="34"/>
    </row>
    <row r="204">
      <c r="B204" s="38"/>
      <c r="C204" s="38"/>
      <c r="F204" s="20"/>
      <c r="J204" s="21"/>
    </row>
    <row r="205">
      <c r="B205" s="35"/>
      <c r="C205" s="35"/>
      <c r="F205" s="33"/>
      <c r="J205" s="34"/>
    </row>
    <row r="206">
      <c r="B206" s="38"/>
      <c r="C206" s="38"/>
      <c r="F206" s="20"/>
      <c r="J206" s="21"/>
    </row>
    <row r="207">
      <c r="B207" s="35"/>
      <c r="C207" s="35"/>
      <c r="F207" s="33"/>
      <c r="J207" s="34"/>
    </row>
    <row r="208">
      <c r="B208" s="38"/>
      <c r="C208" s="38"/>
      <c r="F208" s="20"/>
      <c r="J208" s="21"/>
    </row>
    <row r="209">
      <c r="B209" s="35"/>
      <c r="C209" s="35"/>
      <c r="F209" s="33"/>
      <c r="J209" s="34"/>
    </row>
    <row r="210">
      <c r="B210" s="38"/>
      <c r="C210" s="38"/>
      <c r="F210" s="20"/>
      <c r="J210" s="21"/>
    </row>
    <row r="211">
      <c r="B211" s="35"/>
      <c r="C211" s="35"/>
      <c r="F211" s="33"/>
      <c r="J211" s="34"/>
    </row>
    <row r="212">
      <c r="B212" s="38"/>
      <c r="C212" s="38"/>
      <c r="F212" s="20"/>
      <c r="J212" s="21"/>
    </row>
    <row r="213">
      <c r="B213" s="35"/>
      <c r="C213" s="35"/>
      <c r="F213" s="33"/>
      <c r="J213" s="34"/>
    </row>
    <row r="214">
      <c r="B214" s="38"/>
      <c r="C214" s="38"/>
      <c r="F214" s="20"/>
      <c r="J214" s="21"/>
    </row>
    <row r="215">
      <c r="B215" s="35"/>
      <c r="C215" s="35"/>
      <c r="F215" s="33"/>
      <c r="J215" s="34"/>
    </row>
    <row r="216">
      <c r="B216" s="38"/>
      <c r="C216" s="38"/>
      <c r="F216" s="20"/>
      <c r="J216" s="21"/>
    </row>
    <row r="217">
      <c r="B217" s="35"/>
      <c r="C217" s="35"/>
      <c r="F217" s="33"/>
      <c r="J217" s="34"/>
    </row>
    <row r="218">
      <c r="B218" s="38"/>
      <c r="C218" s="38"/>
      <c r="F218" s="20"/>
      <c r="J218" s="21"/>
    </row>
    <row r="219">
      <c r="B219" s="35"/>
      <c r="C219" s="35"/>
      <c r="F219" s="33"/>
      <c r="J219" s="34"/>
    </row>
    <row r="220">
      <c r="B220" s="38"/>
      <c r="C220" s="38"/>
      <c r="F220" s="20"/>
      <c r="J220" s="21"/>
    </row>
    <row r="221">
      <c r="B221" s="35"/>
      <c r="C221" s="35"/>
      <c r="F221" s="33"/>
      <c r="J221" s="34"/>
    </row>
    <row r="222">
      <c r="B222" s="38"/>
      <c r="C222" s="38"/>
      <c r="F222" s="20"/>
      <c r="J222" s="21"/>
    </row>
    <row r="223">
      <c r="B223" s="35"/>
      <c r="C223" s="35"/>
      <c r="F223" s="33"/>
      <c r="J223" s="34"/>
    </row>
    <row r="224">
      <c r="B224" s="38"/>
      <c r="C224" s="38"/>
      <c r="F224" s="20"/>
      <c r="J224" s="21"/>
    </row>
    <row r="225">
      <c r="B225" s="35"/>
      <c r="C225" s="35"/>
      <c r="F225" s="33"/>
      <c r="J225" s="34"/>
    </row>
    <row r="226">
      <c r="B226" s="38"/>
      <c r="C226" s="38"/>
      <c r="F226" s="20"/>
      <c r="J226" s="21"/>
    </row>
    <row r="227">
      <c r="B227" s="35"/>
      <c r="C227" s="35"/>
      <c r="F227" s="33"/>
      <c r="J227" s="34"/>
    </row>
    <row r="228">
      <c r="B228" s="38"/>
      <c r="C228" s="38"/>
      <c r="F228" s="20"/>
      <c r="J228" s="21"/>
    </row>
    <row r="229">
      <c r="B229" s="35"/>
      <c r="C229" s="35"/>
      <c r="F229" s="33"/>
      <c r="J229" s="34"/>
    </row>
    <row r="230">
      <c r="B230" s="38"/>
      <c r="C230" s="38"/>
      <c r="F230" s="20"/>
      <c r="J230" s="21"/>
    </row>
    <row r="231">
      <c r="B231" s="35"/>
      <c r="C231" s="35"/>
      <c r="F231" s="33"/>
      <c r="J231" s="34"/>
    </row>
    <row r="232">
      <c r="B232" s="38"/>
      <c r="C232" s="38"/>
      <c r="F232" s="20"/>
      <c r="J232" s="21"/>
    </row>
    <row r="233">
      <c r="B233" s="35"/>
      <c r="C233" s="35"/>
      <c r="F233" s="33"/>
      <c r="J233" s="34"/>
    </row>
    <row r="234">
      <c r="B234" s="38"/>
      <c r="C234" s="38"/>
      <c r="F234" s="20"/>
      <c r="J234" s="21"/>
    </row>
    <row r="235">
      <c r="B235" s="35"/>
      <c r="C235" s="35"/>
      <c r="F235" s="33"/>
      <c r="J235" s="34"/>
    </row>
    <row r="236">
      <c r="B236" s="38"/>
      <c r="C236" s="38"/>
      <c r="F236" s="20"/>
      <c r="J236" s="21"/>
    </row>
    <row r="237">
      <c r="B237" s="35"/>
      <c r="C237" s="35"/>
      <c r="F237" s="33"/>
      <c r="J237" s="34"/>
    </row>
    <row r="238">
      <c r="B238" s="38"/>
      <c r="C238" s="38"/>
      <c r="F238" s="20"/>
      <c r="J238" s="21"/>
    </row>
    <row r="239">
      <c r="B239" s="35"/>
      <c r="C239" s="35"/>
      <c r="F239" s="33"/>
      <c r="J239" s="34"/>
    </row>
    <row r="240">
      <c r="B240" s="38"/>
      <c r="C240" s="38"/>
      <c r="F240" s="20"/>
      <c r="J240" s="21"/>
    </row>
    <row r="241">
      <c r="B241" s="35"/>
      <c r="C241" s="35"/>
      <c r="F241" s="33"/>
      <c r="J241" s="34"/>
    </row>
    <row r="242">
      <c r="B242" s="38"/>
      <c r="C242" s="38"/>
      <c r="F242" s="20"/>
      <c r="J242" s="21"/>
    </row>
    <row r="243">
      <c r="B243" s="35"/>
      <c r="C243" s="35"/>
      <c r="F243" s="33"/>
      <c r="J243" s="34"/>
    </row>
    <row r="244">
      <c r="B244" s="38"/>
      <c r="C244" s="38"/>
      <c r="F244" s="20"/>
      <c r="J244" s="21"/>
    </row>
    <row r="245">
      <c r="B245" s="35"/>
      <c r="C245" s="35"/>
      <c r="F245" s="33"/>
      <c r="J245" s="34"/>
    </row>
    <row r="246">
      <c r="B246" s="38"/>
      <c r="C246" s="38"/>
      <c r="F246" s="20"/>
      <c r="J246" s="21"/>
    </row>
    <row r="247">
      <c r="B247" s="35"/>
      <c r="C247" s="35"/>
      <c r="F247" s="33"/>
      <c r="J247" s="34"/>
    </row>
    <row r="248">
      <c r="B248" s="38"/>
      <c r="C248" s="38"/>
      <c r="F248" s="20"/>
      <c r="J248" s="21"/>
    </row>
    <row r="249">
      <c r="B249" s="35"/>
      <c r="C249" s="35"/>
      <c r="F249" s="33"/>
      <c r="J249" s="34"/>
    </row>
    <row r="250">
      <c r="B250" s="38"/>
      <c r="C250" s="38"/>
      <c r="F250" s="20"/>
      <c r="J250" s="21"/>
    </row>
    <row r="251">
      <c r="B251" s="35"/>
      <c r="C251" s="35"/>
      <c r="F251" s="33"/>
      <c r="J251" s="34"/>
    </row>
    <row r="252">
      <c r="B252" s="38"/>
      <c r="C252" s="38"/>
      <c r="F252" s="20"/>
      <c r="J252" s="21"/>
    </row>
    <row r="253">
      <c r="B253" s="35"/>
      <c r="C253" s="35"/>
      <c r="F253" s="33"/>
      <c r="J253" s="34"/>
    </row>
    <row r="254">
      <c r="B254" s="38"/>
      <c r="C254" s="38"/>
      <c r="F254" s="20"/>
      <c r="J254" s="21"/>
    </row>
    <row r="255">
      <c r="B255" s="35"/>
      <c r="C255" s="35"/>
      <c r="F255" s="33"/>
      <c r="J255" s="34"/>
    </row>
    <row r="256">
      <c r="B256" s="38"/>
      <c r="C256" s="38"/>
      <c r="F256" s="20"/>
      <c r="J256" s="21"/>
    </row>
    <row r="257">
      <c r="B257" s="35"/>
      <c r="C257" s="35"/>
      <c r="F257" s="33"/>
      <c r="J257" s="34"/>
    </row>
    <row r="258">
      <c r="B258" s="38"/>
      <c r="C258" s="38"/>
      <c r="F258" s="20"/>
      <c r="J258" s="21"/>
    </row>
    <row r="259">
      <c r="B259" s="35"/>
      <c r="C259" s="35"/>
      <c r="F259" s="33"/>
      <c r="J259" s="34"/>
    </row>
    <row r="260">
      <c r="B260" s="38"/>
      <c r="C260" s="38"/>
      <c r="F260" s="20"/>
      <c r="J260" s="21"/>
    </row>
    <row r="261">
      <c r="B261" s="35"/>
      <c r="C261" s="35"/>
      <c r="F261" s="33"/>
      <c r="J261" s="34"/>
    </row>
    <row r="262">
      <c r="B262" s="38"/>
      <c r="C262" s="38"/>
      <c r="F262" s="20"/>
      <c r="J262" s="21"/>
    </row>
    <row r="263">
      <c r="B263" s="35"/>
      <c r="C263" s="35"/>
      <c r="F263" s="33"/>
      <c r="J263" s="34"/>
    </row>
    <row r="264">
      <c r="B264" s="38"/>
      <c r="C264" s="38"/>
      <c r="F264" s="20"/>
      <c r="J264" s="21"/>
    </row>
    <row r="265">
      <c r="B265" s="35"/>
      <c r="C265" s="35"/>
      <c r="F265" s="33"/>
      <c r="J265" s="34"/>
    </row>
    <row r="266">
      <c r="B266" s="38"/>
      <c r="C266" s="38"/>
      <c r="F266" s="20"/>
      <c r="J266" s="21"/>
    </row>
    <row r="267">
      <c r="B267" s="35"/>
      <c r="C267" s="35"/>
      <c r="F267" s="33"/>
      <c r="J267" s="34"/>
    </row>
    <row r="268">
      <c r="B268" s="38"/>
      <c r="C268" s="38"/>
      <c r="F268" s="20"/>
      <c r="J268" s="21"/>
    </row>
    <row r="269">
      <c r="B269" s="35"/>
      <c r="C269" s="35"/>
      <c r="F269" s="33"/>
      <c r="J269" s="34"/>
    </row>
    <row r="270">
      <c r="B270" s="38"/>
      <c r="C270" s="38"/>
      <c r="F270" s="20"/>
      <c r="J270" s="21"/>
    </row>
    <row r="271">
      <c r="B271" s="35"/>
      <c r="C271" s="35"/>
      <c r="F271" s="33"/>
      <c r="J271" s="34"/>
    </row>
    <row r="272">
      <c r="B272" s="38"/>
      <c r="C272" s="38"/>
      <c r="F272" s="20"/>
      <c r="J272" s="21"/>
    </row>
    <row r="273">
      <c r="B273" s="35"/>
      <c r="C273" s="35"/>
      <c r="F273" s="33"/>
      <c r="J273" s="34"/>
    </row>
    <row r="274">
      <c r="B274" s="38"/>
      <c r="C274" s="38"/>
      <c r="F274" s="20"/>
      <c r="J274" s="21"/>
    </row>
    <row r="275">
      <c r="B275" s="35"/>
      <c r="C275" s="35"/>
      <c r="F275" s="33"/>
      <c r="J275" s="34"/>
    </row>
    <row r="276">
      <c r="B276" s="38"/>
      <c r="C276" s="38"/>
      <c r="F276" s="20"/>
      <c r="J276" s="21"/>
    </row>
    <row r="277">
      <c r="B277" s="35"/>
      <c r="C277" s="35"/>
      <c r="F277" s="33"/>
      <c r="J277" s="34"/>
    </row>
    <row r="278">
      <c r="B278" s="38"/>
      <c r="C278" s="38"/>
      <c r="F278" s="20"/>
      <c r="J278" s="21"/>
    </row>
    <row r="279">
      <c r="B279" s="35"/>
      <c r="C279" s="35"/>
      <c r="F279" s="33"/>
      <c r="J279" s="34"/>
    </row>
    <row r="280">
      <c r="B280" s="38"/>
      <c r="C280" s="38"/>
      <c r="F280" s="20"/>
      <c r="J280" s="21"/>
    </row>
    <row r="281">
      <c r="B281" s="35"/>
      <c r="C281" s="35"/>
      <c r="F281" s="33"/>
      <c r="J281" s="34"/>
    </row>
    <row r="282">
      <c r="B282" s="38"/>
      <c r="C282" s="38"/>
      <c r="F282" s="20"/>
      <c r="J282" s="21"/>
    </row>
    <row r="283">
      <c r="B283" s="35"/>
      <c r="C283" s="35"/>
      <c r="F283" s="33"/>
      <c r="J283" s="34"/>
    </row>
    <row r="284">
      <c r="B284" s="38"/>
      <c r="C284" s="38"/>
      <c r="F284" s="20"/>
      <c r="J284" s="21"/>
    </row>
    <row r="285">
      <c r="B285" s="35"/>
      <c r="C285" s="35"/>
      <c r="F285" s="33"/>
      <c r="J285" s="34"/>
    </row>
    <row r="286">
      <c r="B286" s="38"/>
      <c r="C286" s="38"/>
      <c r="F286" s="20"/>
      <c r="J286" s="21"/>
    </row>
    <row r="287">
      <c r="B287" s="35"/>
      <c r="C287" s="35"/>
      <c r="F287" s="33"/>
      <c r="J287" s="34"/>
    </row>
    <row r="288">
      <c r="B288" s="38"/>
      <c r="C288" s="38"/>
      <c r="F288" s="20"/>
      <c r="J288" s="21"/>
    </row>
    <row r="289">
      <c r="B289" s="35"/>
      <c r="C289" s="35"/>
      <c r="F289" s="33"/>
      <c r="J289" s="34"/>
    </row>
    <row r="290">
      <c r="B290" s="38"/>
      <c r="C290" s="38"/>
      <c r="F290" s="20"/>
      <c r="J290" s="21"/>
    </row>
    <row r="291">
      <c r="B291" s="35"/>
      <c r="C291" s="35"/>
      <c r="F291" s="33"/>
      <c r="J291" s="34"/>
    </row>
    <row r="292">
      <c r="B292" s="38"/>
      <c r="C292" s="38"/>
      <c r="F292" s="20"/>
      <c r="J292" s="21"/>
    </row>
    <row r="293">
      <c r="B293" s="35"/>
      <c r="C293" s="35"/>
      <c r="F293" s="33"/>
      <c r="J293" s="34"/>
    </row>
    <row r="294">
      <c r="B294" s="38"/>
      <c r="C294" s="38"/>
      <c r="F294" s="20"/>
      <c r="J294" s="21"/>
    </row>
    <row r="295">
      <c r="B295" s="35"/>
      <c r="C295" s="35"/>
      <c r="F295" s="33"/>
      <c r="J295" s="34"/>
    </row>
    <row r="296">
      <c r="B296" s="38"/>
      <c r="C296" s="38"/>
      <c r="F296" s="20"/>
      <c r="J296" s="21"/>
    </row>
    <row r="297">
      <c r="B297" s="35"/>
      <c r="C297" s="35"/>
      <c r="F297" s="33"/>
      <c r="J297" s="34"/>
    </row>
    <row r="298">
      <c r="B298" s="38"/>
      <c r="C298" s="38"/>
      <c r="F298" s="20"/>
      <c r="J298" s="21"/>
    </row>
    <row r="299">
      <c r="B299" s="35"/>
      <c r="C299" s="35"/>
      <c r="F299" s="33"/>
      <c r="J299" s="34"/>
    </row>
    <row r="300">
      <c r="B300" s="38"/>
      <c r="C300" s="38"/>
      <c r="F300" s="20"/>
      <c r="J300" s="21"/>
    </row>
    <row r="301">
      <c r="B301" s="35"/>
      <c r="C301" s="35"/>
      <c r="F301" s="33"/>
      <c r="J301" s="34"/>
    </row>
    <row r="302">
      <c r="B302" s="38"/>
      <c r="C302" s="38"/>
      <c r="F302" s="20"/>
      <c r="J302" s="21"/>
    </row>
    <row r="303">
      <c r="B303" s="35"/>
      <c r="C303" s="35"/>
      <c r="F303" s="33"/>
      <c r="J303" s="34"/>
    </row>
    <row r="304">
      <c r="B304" s="38"/>
      <c r="C304" s="38"/>
      <c r="F304" s="20"/>
      <c r="J304" s="21"/>
    </row>
    <row r="305">
      <c r="B305" s="35"/>
      <c r="C305" s="35"/>
      <c r="F305" s="33"/>
      <c r="J305" s="34"/>
    </row>
    <row r="306">
      <c r="B306" s="38"/>
      <c r="C306" s="38"/>
      <c r="F306" s="20"/>
      <c r="J306" s="21"/>
    </row>
    <row r="307">
      <c r="B307" s="35"/>
      <c r="C307" s="35"/>
      <c r="F307" s="33"/>
      <c r="J307" s="34"/>
    </row>
    <row r="308">
      <c r="B308" s="38"/>
      <c r="C308" s="38"/>
      <c r="F308" s="20"/>
      <c r="J308" s="21"/>
    </row>
    <row r="309">
      <c r="B309" s="35"/>
      <c r="C309" s="35"/>
      <c r="F309" s="33"/>
      <c r="J309" s="34"/>
    </row>
    <row r="310">
      <c r="B310" s="38"/>
      <c r="C310" s="38"/>
      <c r="F310" s="20"/>
      <c r="J310" s="21"/>
    </row>
    <row r="311">
      <c r="B311" s="35"/>
      <c r="C311" s="35"/>
      <c r="F311" s="33"/>
      <c r="J311" s="34"/>
    </row>
    <row r="312">
      <c r="B312" s="38"/>
      <c r="C312" s="38"/>
      <c r="F312" s="20"/>
      <c r="J312" s="21"/>
    </row>
    <row r="313">
      <c r="B313" s="35"/>
      <c r="C313" s="35"/>
      <c r="F313" s="33"/>
      <c r="J313" s="34"/>
    </row>
    <row r="314">
      <c r="B314" s="38"/>
      <c r="C314" s="38"/>
      <c r="F314" s="20"/>
      <c r="J314" s="21"/>
    </row>
    <row r="315">
      <c r="B315" s="35"/>
      <c r="C315" s="35"/>
      <c r="F315" s="33"/>
      <c r="J315" s="34"/>
    </row>
    <row r="316">
      <c r="B316" s="38"/>
      <c r="C316" s="38"/>
      <c r="F316" s="20"/>
      <c r="J316" s="21"/>
    </row>
    <row r="317">
      <c r="B317" s="35"/>
      <c r="C317" s="35"/>
      <c r="F317" s="33"/>
      <c r="J317" s="34"/>
    </row>
    <row r="318">
      <c r="B318" s="38"/>
      <c r="C318" s="38"/>
      <c r="F318" s="20"/>
      <c r="J318" s="21"/>
    </row>
    <row r="319">
      <c r="B319" s="35"/>
      <c r="C319" s="35"/>
      <c r="F319" s="33"/>
      <c r="J319" s="34"/>
    </row>
    <row r="320">
      <c r="B320" s="38"/>
      <c r="C320" s="38"/>
      <c r="F320" s="20"/>
      <c r="J320" s="21"/>
    </row>
    <row r="321">
      <c r="B321" s="35"/>
      <c r="C321" s="35"/>
      <c r="F321" s="33"/>
      <c r="J321" s="34"/>
    </row>
    <row r="322">
      <c r="B322" s="38"/>
      <c r="C322" s="38"/>
      <c r="F322" s="20"/>
      <c r="J322" s="21"/>
    </row>
    <row r="323">
      <c r="B323" s="35"/>
      <c r="C323" s="35"/>
      <c r="F323" s="33"/>
      <c r="J323" s="34"/>
    </row>
    <row r="324">
      <c r="B324" s="38"/>
      <c r="C324" s="38"/>
      <c r="F324" s="20"/>
      <c r="J324" s="21"/>
    </row>
    <row r="325">
      <c r="B325" s="35"/>
      <c r="C325" s="35"/>
      <c r="F325" s="33"/>
      <c r="J325" s="34"/>
    </row>
    <row r="326">
      <c r="B326" s="38"/>
      <c r="C326" s="38"/>
      <c r="F326" s="20"/>
      <c r="J326" s="21"/>
    </row>
    <row r="327">
      <c r="B327" s="35"/>
      <c r="C327" s="35"/>
      <c r="F327" s="33"/>
      <c r="J327" s="34"/>
    </row>
    <row r="328">
      <c r="B328" s="38"/>
      <c r="C328" s="38"/>
      <c r="F328" s="20"/>
      <c r="J328" s="21"/>
    </row>
    <row r="329">
      <c r="B329" s="35"/>
      <c r="C329" s="35"/>
      <c r="F329" s="33"/>
      <c r="J329" s="34"/>
    </row>
    <row r="330">
      <c r="B330" s="38"/>
      <c r="C330" s="38"/>
      <c r="F330" s="20"/>
      <c r="J330" s="21"/>
    </row>
    <row r="331">
      <c r="B331" s="35"/>
      <c r="C331" s="35"/>
      <c r="F331" s="33"/>
      <c r="J331" s="34"/>
    </row>
    <row r="332">
      <c r="B332" s="38"/>
      <c r="C332" s="38"/>
      <c r="F332" s="20"/>
      <c r="J332" s="21"/>
    </row>
    <row r="333">
      <c r="B333" s="35"/>
      <c r="C333" s="35"/>
      <c r="F333" s="33"/>
      <c r="J333" s="34"/>
    </row>
    <row r="334">
      <c r="B334" s="38"/>
      <c r="C334" s="38"/>
      <c r="F334" s="20"/>
      <c r="J334" s="21"/>
    </row>
    <row r="335">
      <c r="B335" s="35"/>
      <c r="C335" s="35"/>
      <c r="F335" s="33"/>
      <c r="J335" s="34"/>
    </row>
    <row r="336">
      <c r="B336" s="38"/>
      <c r="C336" s="38"/>
      <c r="F336" s="20"/>
      <c r="J336" s="21"/>
    </row>
    <row r="337">
      <c r="B337" s="35"/>
      <c r="C337" s="35"/>
      <c r="F337" s="33"/>
      <c r="J337" s="34"/>
    </row>
    <row r="338">
      <c r="B338" s="38"/>
      <c r="C338" s="38"/>
      <c r="F338" s="20"/>
      <c r="J338" s="21"/>
    </row>
    <row r="339">
      <c r="B339" s="35"/>
      <c r="C339" s="35"/>
      <c r="F339" s="33"/>
      <c r="J339" s="34"/>
    </row>
    <row r="340">
      <c r="B340" s="38"/>
      <c r="C340" s="38"/>
      <c r="F340" s="20"/>
      <c r="J340" s="21"/>
    </row>
    <row r="341">
      <c r="B341" s="35"/>
      <c r="C341" s="35"/>
      <c r="F341" s="33"/>
      <c r="J341" s="34"/>
    </row>
    <row r="342">
      <c r="B342" s="38"/>
      <c r="C342" s="38"/>
      <c r="F342" s="20"/>
      <c r="J342" s="21"/>
    </row>
    <row r="343">
      <c r="B343" s="35"/>
      <c r="C343" s="35"/>
      <c r="F343" s="33"/>
      <c r="J343" s="34"/>
    </row>
    <row r="344">
      <c r="B344" s="38"/>
      <c r="C344" s="38"/>
      <c r="F344" s="20"/>
      <c r="J344" s="21"/>
    </row>
    <row r="345">
      <c r="B345" s="35"/>
      <c r="C345" s="35"/>
      <c r="F345" s="33"/>
      <c r="J345" s="34"/>
    </row>
    <row r="346">
      <c r="B346" s="38"/>
      <c r="C346" s="38"/>
      <c r="F346" s="20"/>
      <c r="J346" s="21"/>
    </row>
    <row r="347">
      <c r="B347" s="35"/>
      <c r="C347" s="35"/>
      <c r="F347" s="33"/>
      <c r="J347" s="34"/>
    </row>
    <row r="348">
      <c r="B348" s="38"/>
      <c r="C348" s="38"/>
      <c r="F348" s="20"/>
      <c r="J348" s="21"/>
    </row>
    <row r="349">
      <c r="B349" s="35"/>
      <c r="C349" s="35"/>
      <c r="F349" s="33"/>
      <c r="J349" s="34"/>
    </row>
    <row r="350">
      <c r="B350" s="38"/>
      <c r="C350" s="38"/>
      <c r="F350" s="20"/>
      <c r="J350" s="21"/>
    </row>
    <row r="351">
      <c r="B351" s="35"/>
      <c r="C351" s="35"/>
      <c r="F351" s="33"/>
      <c r="J351" s="34"/>
    </row>
    <row r="352">
      <c r="B352" s="38"/>
      <c r="C352" s="38"/>
      <c r="F352" s="20"/>
      <c r="J352" s="21"/>
    </row>
    <row r="353">
      <c r="B353" s="35"/>
      <c r="C353" s="35"/>
      <c r="F353" s="33"/>
      <c r="J353" s="34"/>
    </row>
    <row r="354">
      <c r="B354" s="38"/>
      <c r="C354" s="38"/>
      <c r="F354" s="20"/>
      <c r="J354" s="21"/>
    </row>
    <row r="355">
      <c r="B355" s="35"/>
      <c r="C355" s="35"/>
      <c r="F355" s="33"/>
      <c r="J355" s="34"/>
    </row>
    <row r="356">
      <c r="B356" s="38"/>
      <c r="C356" s="38"/>
      <c r="F356" s="20"/>
      <c r="J356" s="21"/>
    </row>
    <row r="357">
      <c r="B357" s="35"/>
      <c r="C357" s="35"/>
      <c r="F357" s="33"/>
      <c r="J357" s="34"/>
    </row>
    <row r="358">
      <c r="B358" s="38"/>
      <c r="C358" s="38"/>
      <c r="F358" s="20"/>
      <c r="J358" s="21"/>
    </row>
    <row r="359">
      <c r="B359" s="35"/>
      <c r="C359" s="35"/>
      <c r="F359" s="33"/>
      <c r="J359" s="34"/>
    </row>
    <row r="360">
      <c r="B360" s="38"/>
      <c r="C360" s="38"/>
      <c r="F360" s="20"/>
      <c r="J360" s="21"/>
    </row>
    <row r="361">
      <c r="B361" s="35"/>
      <c r="C361" s="35"/>
      <c r="F361" s="33"/>
      <c r="J361" s="34"/>
    </row>
    <row r="362">
      <c r="B362" s="38"/>
      <c r="C362" s="38"/>
      <c r="F362" s="20"/>
      <c r="J362" s="21"/>
    </row>
    <row r="363">
      <c r="B363" s="35"/>
      <c r="C363" s="35"/>
      <c r="F363" s="33"/>
      <c r="J363" s="34"/>
    </row>
    <row r="364">
      <c r="B364" s="38"/>
      <c r="C364" s="38"/>
      <c r="F364" s="20"/>
      <c r="J364" s="21"/>
    </row>
    <row r="365">
      <c r="B365" s="35"/>
      <c r="C365" s="35"/>
      <c r="F365" s="33"/>
      <c r="J365" s="34"/>
    </row>
    <row r="366">
      <c r="B366" s="38"/>
      <c r="C366" s="38"/>
      <c r="F366" s="20"/>
      <c r="J366" s="21"/>
    </row>
    <row r="367">
      <c r="B367" s="35"/>
      <c r="C367" s="35"/>
      <c r="F367" s="33"/>
      <c r="J367" s="34"/>
    </row>
    <row r="368">
      <c r="B368" s="38"/>
      <c r="C368" s="38"/>
      <c r="F368" s="20"/>
      <c r="J368" s="21"/>
    </row>
    <row r="369">
      <c r="B369" s="35"/>
      <c r="C369" s="35"/>
      <c r="F369" s="33"/>
      <c r="J369" s="34"/>
    </row>
    <row r="370">
      <c r="B370" s="38"/>
      <c r="C370" s="38"/>
      <c r="F370" s="20"/>
      <c r="J370" s="21"/>
    </row>
    <row r="371">
      <c r="B371" s="35"/>
      <c r="C371" s="35"/>
      <c r="F371" s="33"/>
      <c r="J371" s="34"/>
    </row>
    <row r="372">
      <c r="B372" s="38"/>
      <c r="C372" s="38"/>
      <c r="F372" s="20"/>
      <c r="J372" s="21"/>
    </row>
    <row r="373">
      <c r="B373" s="35"/>
      <c r="C373" s="35"/>
      <c r="F373" s="33"/>
      <c r="J373" s="34"/>
    </row>
    <row r="374">
      <c r="B374" s="38"/>
      <c r="C374" s="38"/>
      <c r="F374" s="20"/>
      <c r="J374" s="21"/>
    </row>
    <row r="375">
      <c r="B375" s="35"/>
      <c r="C375" s="35"/>
      <c r="F375" s="33"/>
      <c r="J375" s="34"/>
    </row>
    <row r="376">
      <c r="B376" s="38"/>
      <c r="C376" s="38"/>
      <c r="F376" s="20"/>
      <c r="J376" s="21"/>
    </row>
    <row r="377">
      <c r="B377" s="35"/>
      <c r="C377" s="35"/>
      <c r="F377" s="33"/>
      <c r="J377" s="34"/>
    </row>
    <row r="378">
      <c r="B378" s="38"/>
      <c r="C378" s="38"/>
      <c r="F378" s="20"/>
      <c r="J378" s="21"/>
    </row>
    <row r="379">
      <c r="B379" s="35"/>
      <c r="C379" s="35"/>
      <c r="F379" s="33"/>
      <c r="J379" s="34"/>
    </row>
    <row r="380">
      <c r="B380" s="38"/>
      <c r="C380" s="38"/>
      <c r="F380" s="20"/>
      <c r="J380" s="21"/>
    </row>
    <row r="381">
      <c r="B381" s="35"/>
      <c r="C381" s="35"/>
      <c r="F381" s="33"/>
      <c r="J381" s="34"/>
    </row>
    <row r="382">
      <c r="B382" s="38"/>
      <c r="C382" s="38"/>
      <c r="F382" s="20"/>
      <c r="J382" s="21"/>
    </row>
    <row r="383">
      <c r="B383" s="35"/>
      <c r="C383" s="35"/>
      <c r="F383" s="33"/>
      <c r="J383" s="34"/>
    </row>
    <row r="384">
      <c r="B384" s="38"/>
      <c r="C384" s="38"/>
      <c r="F384" s="20"/>
      <c r="J384" s="21"/>
    </row>
    <row r="385">
      <c r="B385" s="35"/>
      <c r="C385" s="35"/>
      <c r="F385" s="33"/>
      <c r="J385" s="34"/>
    </row>
    <row r="386">
      <c r="B386" s="38"/>
      <c r="C386" s="38"/>
      <c r="F386" s="20"/>
      <c r="J386" s="21"/>
    </row>
    <row r="387">
      <c r="B387" s="35"/>
      <c r="C387" s="35"/>
      <c r="F387" s="33"/>
      <c r="J387" s="34"/>
    </row>
    <row r="388">
      <c r="B388" s="38"/>
      <c r="C388" s="38"/>
      <c r="F388" s="20"/>
      <c r="J388" s="21"/>
    </row>
    <row r="389">
      <c r="B389" s="35"/>
      <c r="C389" s="35"/>
      <c r="F389" s="33"/>
      <c r="J389" s="34"/>
    </row>
    <row r="390">
      <c r="B390" s="38"/>
      <c r="C390" s="38"/>
      <c r="F390" s="20"/>
      <c r="J390" s="21"/>
    </row>
    <row r="391">
      <c r="B391" s="35"/>
      <c r="C391" s="35"/>
      <c r="F391" s="33"/>
      <c r="J391" s="34"/>
    </row>
    <row r="392">
      <c r="B392" s="38"/>
      <c r="C392" s="38"/>
      <c r="F392" s="20"/>
      <c r="J392" s="21"/>
    </row>
    <row r="393">
      <c r="B393" s="35"/>
      <c r="C393" s="35"/>
      <c r="F393" s="33"/>
      <c r="J393" s="34"/>
    </row>
    <row r="394">
      <c r="B394" s="38"/>
      <c r="C394" s="38"/>
      <c r="F394" s="20"/>
      <c r="J394" s="21"/>
    </row>
    <row r="395">
      <c r="B395" s="35"/>
      <c r="C395" s="35"/>
      <c r="F395" s="33"/>
      <c r="J395" s="34"/>
    </row>
    <row r="396">
      <c r="B396" s="38"/>
      <c r="C396" s="38"/>
      <c r="F396" s="20"/>
      <c r="J396" s="21"/>
    </row>
    <row r="397">
      <c r="B397" s="35"/>
      <c r="C397" s="35"/>
      <c r="F397" s="33"/>
      <c r="J397" s="34"/>
    </row>
    <row r="398">
      <c r="B398" s="38"/>
      <c r="C398" s="38"/>
      <c r="F398" s="20"/>
      <c r="J398" s="21"/>
    </row>
    <row r="399">
      <c r="B399" s="35"/>
      <c r="C399" s="35"/>
      <c r="F399" s="33"/>
      <c r="J399" s="34"/>
    </row>
    <row r="400">
      <c r="B400" s="38"/>
      <c r="C400" s="38"/>
      <c r="F400" s="20"/>
      <c r="J400" s="21"/>
    </row>
    <row r="401">
      <c r="B401" s="35"/>
      <c r="C401" s="35"/>
      <c r="F401" s="33"/>
      <c r="J401" s="34"/>
    </row>
    <row r="402">
      <c r="B402" s="38"/>
      <c r="C402" s="38"/>
      <c r="F402" s="20"/>
      <c r="J402" s="21"/>
    </row>
    <row r="403">
      <c r="B403" s="35"/>
      <c r="C403" s="35"/>
      <c r="F403" s="33"/>
      <c r="J403" s="34"/>
    </row>
    <row r="404">
      <c r="B404" s="38"/>
      <c r="C404" s="38"/>
      <c r="F404" s="20"/>
      <c r="J404" s="21"/>
    </row>
    <row r="405">
      <c r="B405" s="35"/>
      <c r="C405" s="35"/>
      <c r="F405" s="33"/>
      <c r="J405" s="34"/>
    </row>
    <row r="406">
      <c r="B406" s="38"/>
      <c r="C406" s="38"/>
      <c r="F406" s="20"/>
      <c r="J406" s="21"/>
    </row>
    <row r="407">
      <c r="B407" s="35"/>
      <c r="C407" s="35"/>
      <c r="F407" s="33"/>
      <c r="J407" s="34"/>
    </row>
    <row r="408">
      <c r="B408" s="38"/>
      <c r="C408" s="38"/>
      <c r="F408" s="20"/>
      <c r="J408" s="21"/>
    </row>
    <row r="409">
      <c r="B409" s="35"/>
      <c r="C409" s="35"/>
      <c r="F409" s="33"/>
      <c r="J409" s="34"/>
    </row>
    <row r="410">
      <c r="B410" s="38"/>
      <c r="C410" s="38"/>
      <c r="F410" s="20"/>
      <c r="J410" s="21"/>
    </row>
    <row r="411">
      <c r="B411" s="35"/>
      <c r="C411" s="35"/>
      <c r="F411" s="33"/>
      <c r="J411" s="34"/>
    </row>
    <row r="412">
      <c r="B412" s="38"/>
      <c r="C412" s="38"/>
      <c r="F412" s="20"/>
      <c r="J412" s="21"/>
    </row>
    <row r="413">
      <c r="B413" s="35"/>
      <c r="C413" s="35"/>
      <c r="F413" s="33"/>
      <c r="J413" s="34"/>
    </row>
    <row r="414">
      <c r="B414" s="38"/>
      <c r="C414" s="38"/>
      <c r="F414" s="20"/>
      <c r="J414" s="21"/>
    </row>
    <row r="415">
      <c r="B415" s="35"/>
      <c r="C415" s="35"/>
      <c r="F415" s="33"/>
      <c r="J415" s="34"/>
    </row>
    <row r="416">
      <c r="B416" s="38"/>
      <c r="C416" s="38"/>
      <c r="F416" s="20"/>
      <c r="J416" s="21"/>
    </row>
    <row r="417">
      <c r="B417" s="35"/>
      <c r="C417" s="35"/>
      <c r="F417" s="33"/>
      <c r="J417" s="34"/>
    </row>
    <row r="418">
      <c r="B418" s="38"/>
      <c r="C418" s="38"/>
      <c r="F418" s="20"/>
      <c r="J418" s="21"/>
    </row>
    <row r="419">
      <c r="B419" s="35"/>
      <c r="C419" s="35"/>
      <c r="F419" s="33"/>
      <c r="J419" s="34"/>
    </row>
    <row r="420">
      <c r="B420" s="38"/>
      <c r="C420" s="38"/>
      <c r="F420" s="20"/>
      <c r="J420" s="21"/>
    </row>
    <row r="421">
      <c r="B421" s="35"/>
      <c r="C421" s="35"/>
      <c r="F421" s="33"/>
      <c r="J421" s="34"/>
    </row>
    <row r="422">
      <c r="B422" s="38"/>
      <c r="C422" s="38"/>
      <c r="F422" s="20"/>
      <c r="J422" s="21"/>
    </row>
    <row r="423">
      <c r="B423" s="35"/>
      <c r="C423" s="35"/>
      <c r="F423" s="33"/>
      <c r="J423" s="34"/>
    </row>
    <row r="424">
      <c r="B424" s="38"/>
      <c r="C424" s="38"/>
      <c r="F424" s="20"/>
      <c r="J424" s="21"/>
    </row>
    <row r="425">
      <c r="B425" s="35"/>
      <c r="C425" s="35"/>
      <c r="F425" s="33"/>
      <c r="J425" s="34"/>
    </row>
    <row r="426">
      <c r="B426" s="38"/>
      <c r="C426" s="38"/>
      <c r="F426" s="20"/>
      <c r="J426" s="21"/>
    </row>
    <row r="427">
      <c r="B427" s="35"/>
      <c r="C427" s="35"/>
      <c r="F427" s="33"/>
      <c r="J427" s="34"/>
    </row>
    <row r="428">
      <c r="B428" s="38"/>
      <c r="C428" s="38"/>
      <c r="F428" s="20"/>
      <c r="J428" s="21"/>
    </row>
    <row r="429">
      <c r="B429" s="35"/>
      <c r="C429" s="35"/>
      <c r="F429" s="33"/>
      <c r="J429" s="34"/>
    </row>
    <row r="430">
      <c r="B430" s="38"/>
      <c r="C430" s="38"/>
      <c r="F430" s="20"/>
      <c r="J430" s="21"/>
    </row>
    <row r="431">
      <c r="B431" s="35"/>
      <c r="C431" s="35"/>
      <c r="F431" s="33"/>
      <c r="J431" s="34"/>
    </row>
    <row r="432">
      <c r="B432" s="38"/>
      <c r="C432" s="38"/>
      <c r="F432" s="20"/>
      <c r="J432" s="21"/>
    </row>
    <row r="433">
      <c r="B433" s="35"/>
      <c r="C433" s="35"/>
      <c r="F433" s="33"/>
      <c r="J433" s="34"/>
    </row>
    <row r="434">
      <c r="B434" s="38"/>
      <c r="C434" s="38"/>
      <c r="F434" s="20"/>
      <c r="J434" s="21"/>
    </row>
    <row r="435">
      <c r="B435" s="35"/>
      <c r="C435" s="35"/>
      <c r="F435" s="33"/>
      <c r="J435" s="34"/>
    </row>
    <row r="436">
      <c r="B436" s="38"/>
      <c r="C436" s="38"/>
      <c r="F436" s="20"/>
      <c r="J436" s="21"/>
    </row>
    <row r="437">
      <c r="B437" s="35"/>
      <c r="C437" s="35"/>
      <c r="F437" s="33"/>
      <c r="J437" s="34"/>
    </row>
    <row r="438">
      <c r="B438" s="38"/>
      <c r="C438" s="38"/>
      <c r="F438" s="20"/>
      <c r="J438" s="21"/>
    </row>
    <row r="439">
      <c r="B439" s="35"/>
      <c r="C439" s="35"/>
      <c r="F439" s="33"/>
      <c r="J439" s="34"/>
    </row>
    <row r="440">
      <c r="B440" s="38"/>
      <c r="C440" s="38"/>
      <c r="F440" s="20"/>
      <c r="J440" s="21"/>
    </row>
    <row r="441">
      <c r="B441" s="35"/>
      <c r="C441" s="35"/>
      <c r="F441" s="33"/>
      <c r="J441" s="34"/>
    </row>
    <row r="442">
      <c r="B442" s="38"/>
      <c r="C442" s="38"/>
      <c r="F442" s="20"/>
      <c r="J442" s="21"/>
    </row>
    <row r="443">
      <c r="B443" s="35"/>
      <c r="C443" s="35"/>
      <c r="F443" s="33"/>
      <c r="J443" s="34"/>
    </row>
    <row r="444">
      <c r="B444" s="38"/>
      <c r="C444" s="38"/>
      <c r="F444" s="20"/>
      <c r="J444" s="21"/>
    </row>
    <row r="445">
      <c r="B445" s="35"/>
      <c r="C445" s="35"/>
      <c r="F445" s="33"/>
      <c r="J445" s="34"/>
    </row>
    <row r="446">
      <c r="B446" s="38"/>
      <c r="C446" s="38"/>
      <c r="F446" s="20"/>
      <c r="J446" s="21"/>
    </row>
    <row r="447">
      <c r="B447" s="35"/>
      <c r="C447" s="35"/>
      <c r="F447" s="33"/>
      <c r="J447" s="34"/>
    </row>
    <row r="448">
      <c r="B448" s="38"/>
      <c r="C448" s="38"/>
      <c r="F448" s="20"/>
      <c r="J448" s="21"/>
    </row>
    <row r="449">
      <c r="B449" s="35"/>
      <c r="C449" s="35"/>
      <c r="F449" s="33"/>
      <c r="J449" s="34"/>
    </row>
    <row r="450">
      <c r="B450" s="38"/>
      <c r="C450" s="38"/>
      <c r="F450" s="20"/>
      <c r="J450" s="21"/>
    </row>
    <row r="451">
      <c r="B451" s="35"/>
      <c r="C451" s="35"/>
      <c r="F451" s="33"/>
      <c r="J451" s="34"/>
    </row>
    <row r="452">
      <c r="B452" s="38"/>
      <c r="C452" s="38"/>
      <c r="F452" s="20"/>
      <c r="J452" s="21"/>
    </row>
    <row r="453">
      <c r="B453" s="35"/>
      <c r="C453" s="35"/>
      <c r="F453" s="33"/>
      <c r="J453" s="34"/>
    </row>
    <row r="454">
      <c r="B454" s="38"/>
      <c r="C454" s="38"/>
      <c r="F454" s="20"/>
      <c r="J454" s="21"/>
    </row>
    <row r="455">
      <c r="B455" s="35"/>
      <c r="C455" s="35"/>
      <c r="F455" s="33"/>
      <c r="J455" s="34"/>
    </row>
    <row r="456">
      <c r="B456" s="38"/>
      <c r="C456" s="38"/>
      <c r="F456" s="20"/>
      <c r="J456" s="21"/>
    </row>
    <row r="457">
      <c r="B457" s="35"/>
      <c r="C457" s="35"/>
      <c r="F457" s="33"/>
      <c r="J457" s="34"/>
    </row>
    <row r="458">
      <c r="B458" s="38"/>
      <c r="C458" s="38"/>
      <c r="F458" s="20"/>
      <c r="J458" s="21"/>
    </row>
    <row r="459">
      <c r="B459" s="35"/>
      <c r="C459" s="35"/>
      <c r="F459" s="33"/>
      <c r="J459" s="34"/>
    </row>
    <row r="460">
      <c r="B460" s="38"/>
      <c r="C460" s="38"/>
      <c r="F460" s="20"/>
      <c r="J460" s="21"/>
    </row>
    <row r="461">
      <c r="B461" s="35"/>
      <c r="C461" s="35"/>
      <c r="F461" s="33"/>
      <c r="J461" s="34"/>
    </row>
    <row r="462">
      <c r="B462" s="38"/>
      <c r="C462" s="38"/>
      <c r="F462" s="20"/>
      <c r="J462" s="21"/>
    </row>
    <row r="463">
      <c r="B463" s="35"/>
      <c r="C463" s="35"/>
      <c r="F463" s="33"/>
      <c r="J463" s="34"/>
    </row>
    <row r="464">
      <c r="B464" s="38"/>
      <c r="C464" s="38"/>
      <c r="F464" s="20"/>
      <c r="J464" s="21"/>
    </row>
    <row r="465">
      <c r="B465" s="35"/>
      <c r="C465" s="35"/>
      <c r="F465" s="33"/>
      <c r="J465" s="34"/>
    </row>
    <row r="466">
      <c r="B466" s="38"/>
      <c r="C466" s="38"/>
      <c r="F466" s="20"/>
      <c r="J466" s="21"/>
    </row>
    <row r="467">
      <c r="B467" s="35"/>
      <c r="C467" s="35"/>
      <c r="F467" s="33"/>
      <c r="J467" s="34"/>
    </row>
    <row r="468">
      <c r="B468" s="38"/>
      <c r="C468" s="38"/>
      <c r="F468" s="20"/>
      <c r="J468" s="21"/>
    </row>
    <row r="469">
      <c r="B469" s="35"/>
      <c r="C469" s="35"/>
      <c r="F469" s="33"/>
      <c r="J469" s="34"/>
    </row>
    <row r="470">
      <c r="B470" s="38"/>
      <c r="C470" s="38"/>
      <c r="F470" s="20"/>
      <c r="J470" s="21"/>
    </row>
    <row r="471">
      <c r="B471" s="35"/>
      <c r="C471" s="35"/>
      <c r="F471" s="33"/>
      <c r="J471" s="34"/>
    </row>
    <row r="472">
      <c r="B472" s="38"/>
      <c r="C472" s="38"/>
      <c r="F472" s="20"/>
      <c r="J472" s="21"/>
    </row>
    <row r="473">
      <c r="B473" s="35"/>
      <c r="C473" s="35"/>
      <c r="F473" s="33"/>
      <c r="J473" s="34"/>
    </row>
    <row r="474">
      <c r="B474" s="38"/>
      <c r="C474" s="38"/>
      <c r="F474" s="20"/>
      <c r="J474" s="21"/>
    </row>
    <row r="475">
      <c r="B475" s="35"/>
      <c r="C475" s="35"/>
      <c r="F475" s="33"/>
      <c r="J475" s="34"/>
    </row>
    <row r="476">
      <c r="B476" s="38"/>
      <c r="C476" s="38"/>
      <c r="F476" s="20"/>
      <c r="J476" s="21"/>
    </row>
    <row r="477">
      <c r="B477" s="35"/>
      <c r="C477" s="35"/>
      <c r="F477" s="33"/>
      <c r="J477" s="34"/>
    </row>
    <row r="478">
      <c r="B478" s="38"/>
      <c r="C478" s="38"/>
      <c r="F478" s="20"/>
      <c r="J478" s="21"/>
    </row>
    <row r="479">
      <c r="B479" s="35"/>
      <c r="C479" s="35"/>
      <c r="F479" s="33"/>
      <c r="J479" s="34"/>
    </row>
    <row r="480">
      <c r="B480" s="38"/>
      <c r="C480" s="38"/>
      <c r="F480" s="20"/>
      <c r="J480" s="21"/>
    </row>
    <row r="481">
      <c r="B481" s="35"/>
      <c r="C481" s="35"/>
      <c r="F481" s="33"/>
      <c r="J481" s="34"/>
    </row>
    <row r="482">
      <c r="B482" s="38"/>
      <c r="C482" s="38"/>
      <c r="F482" s="20"/>
      <c r="J482" s="21"/>
    </row>
    <row r="483">
      <c r="B483" s="35"/>
      <c r="C483" s="35"/>
      <c r="F483" s="33"/>
      <c r="J483" s="34"/>
    </row>
    <row r="484">
      <c r="B484" s="38"/>
      <c r="C484" s="38"/>
      <c r="F484" s="20"/>
      <c r="J484" s="21"/>
    </row>
    <row r="485">
      <c r="B485" s="35"/>
      <c r="C485" s="35"/>
      <c r="F485" s="33"/>
      <c r="J485" s="34"/>
    </row>
    <row r="486">
      <c r="B486" s="38"/>
      <c r="C486" s="38"/>
      <c r="F486" s="20"/>
      <c r="J486" s="21"/>
    </row>
    <row r="487">
      <c r="B487" s="35"/>
      <c r="C487" s="35"/>
      <c r="F487" s="33"/>
      <c r="J487" s="34"/>
    </row>
    <row r="488">
      <c r="B488" s="38"/>
      <c r="C488" s="38"/>
      <c r="F488" s="20"/>
      <c r="J488" s="21"/>
    </row>
    <row r="489">
      <c r="B489" s="35"/>
      <c r="C489" s="35"/>
      <c r="F489" s="33"/>
      <c r="J489" s="34"/>
    </row>
    <row r="490">
      <c r="B490" s="38"/>
      <c r="C490" s="38"/>
      <c r="F490" s="20"/>
      <c r="J490" s="21"/>
    </row>
    <row r="491">
      <c r="B491" s="35"/>
      <c r="C491" s="35"/>
      <c r="F491" s="33"/>
      <c r="J491" s="34"/>
    </row>
    <row r="492">
      <c r="B492" s="38"/>
      <c r="C492" s="38"/>
      <c r="F492" s="20"/>
      <c r="J492" s="21"/>
    </row>
    <row r="493">
      <c r="B493" s="35"/>
      <c r="C493" s="35"/>
      <c r="F493" s="33"/>
      <c r="J493" s="34"/>
    </row>
    <row r="494">
      <c r="B494" s="38"/>
      <c r="C494" s="38"/>
      <c r="F494" s="20"/>
      <c r="J494" s="21"/>
    </row>
    <row r="495">
      <c r="B495" s="35"/>
      <c r="C495" s="35"/>
      <c r="F495" s="33"/>
      <c r="J495" s="34"/>
    </row>
    <row r="496">
      <c r="B496" s="38"/>
      <c r="C496" s="38"/>
      <c r="F496" s="20"/>
      <c r="J496" s="21"/>
    </row>
    <row r="497">
      <c r="B497" s="35"/>
      <c r="C497" s="35"/>
      <c r="F497" s="33"/>
      <c r="J497" s="34"/>
    </row>
    <row r="498">
      <c r="B498" s="38"/>
      <c r="C498" s="38"/>
      <c r="F498" s="20"/>
      <c r="J498" s="21"/>
    </row>
    <row r="499">
      <c r="B499" s="35"/>
      <c r="C499" s="35"/>
      <c r="F499" s="33"/>
      <c r="J499" s="34"/>
    </row>
    <row r="500">
      <c r="B500" s="38"/>
      <c r="C500" s="38"/>
      <c r="F500" s="20"/>
      <c r="J500" s="21"/>
    </row>
    <row r="501">
      <c r="B501" s="35"/>
      <c r="C501" s="35"/>
      <c r="F501" s="33"/>
      <c r="J501" s="34"/>
    </row>
    <row r="502">
      <c r="B502" s="38"/>
      <c r="C502" s="38"/>
      <c r="F502" s="20"/>
      <c r="J502" s="21"/>
    </row>
    <row r="503">
      <c r="B503" s="35"/>
      <c r="C503" s="35"/>
      <c r="F503" s="33"/>
      <c r="J503" s="34"/>
    </row>
    <row r="504">
      <c r="B504" s="38"/>
      <c r="C504" s="38"/>
      <c r="F504" s="20"/>
      <c r="J504" s="21"/>
    </row>
    <row r="505">
      <c r="B505" s="35"/>
      <c r="C505" s="35"/>
      <c r="F505" s="33"/>
      <c r="J505" s="34"/>
    </row>
    <row r="506">
      <c r="B506" s="38"/>
      <c r="C506" s="38"/>
      <c r="F506" s="20"/>
      <c r="J506" s="21"/>
    </row>
    <row r="507">
      <c r="B507" s="35"/>
      <c r="C507" s="35"/>
      <c r="F507" s="33"/>
      <c r="J507" s="34"/>
    </row>
    <row r="508">
      <c r="B508" s="38"/>
      <c r="C508" s="38"/>
      <c r="F508" s="20"/>
      <c r="J508" s="21"/>
    </row>
    <row r="509">
      <c r="B509" s="35"/>
      <c r="C509" s="35"/>
      <c r="F509" s="33"/>
      <c r="J509" s="34"/>
    </row>
    <row r="510">
      <c r="B510" s="38"/>
      <c r="C510" s="38"/>
      <c r="F510" s="20"/>
      <c r="J510" s="21"/>
    </row>
    <row r="511">
      <c r="B511" s="35"/>
      <c r="C511" s="35"/>
      <c r="F511" s="33"/>
      <c r="J511" s="34"/>
    </row>
    <row r="512">
      <c r="B512" s="38"/>
      <c r="C512" s="38"/>
      <c r="F512" s="20"/>
      <c r="J512" s="21"/>
    </row>
    <row r="513">
      <c r="B513" s="35"/>
      <c r="C513" s="35"/>
      <c r="F513" s="33"/>
      <c r="J513" s="34"/>
    </row>
    <row r="514">
      <c r="B514" s="38"/>
      <c r="C514" s="38"/>
      <c r="F514" s="20"/>
      <c r="J514" s="21"/>
    </row>
    <row r="515">
      <c r="B515" s="35"/>
      <c r="C515" s="35"/>
      <c r="F515" s="33"/>
      <c r="J515" s="34"/>
    </row>
    <row r="516">
      <c r="B516" s="38"/>
      <c r="C516" s="38"/>
      <c r="F516" s="20"/>
      <c r="J516" s="21"/>
    </row>
    <row r="517">
      <c r="B517" s="35"/>
      <c r="C517" s="35"/>
      <c r="F517" s="33"/>
      <c r="J517" s="34"/>
    </row>
    <row r="518">
      <c r="B518" s="38"/>
      <c r="C518" s="38"/>
      <c r="F518" s="20"/>
      <c r="J518" s="21"/>
    </row>
    <row r="519">
      <c r="B519" s="35"/>
      <c r="C519" s="35"/>
      <c r="F519" s="33"/>
      <c r="J519" s="34"/>
    </row>
    <row r="520">
      <c r="B520" s="38"/>
      <c r="C520" s="38"/>
      <c r="F520" s="20"/>
      <c r="J520" s="21"/>
    </row>
    <row r="521">
      <c r="B521" s="35"/>
      <c r="C521" s="35"/>
      <c r="F521" s="33"/>
      <c r="J521" s="34"/>
    </row>
    <row r="522">
      <c r="B522" s="38"/>
      <c r="C522" s="38"/>
      <c r="F522" s="20"/>
      <c r="J522" s="21"/>
    </row>
    <row r="523">
      <c r="B523" s="35"/>
      <c r="C523" s="35"/>
      <c r="F523" s="33"/>
      <c r="J523" s="34"/>
    </row>
    <row r="524">
      <c r="B524" s="38"/>
      <c r="C524" s="38"/>
      <c r="F524" s="20"/>
      <c r="J524" s="21"/>
    </row>
    <row r="525">
      <c r="B525" s="35"/>
      <c r="C525" s="35"/>
      <c r="F525" s="33"/>
      <c r="J525" s="34"/>
    </row>
    <row r="526">
      <c r="B526" s="38"/>
      <c r="C526" s="38"/>
      <c r="F526" s="20"/>
      <c r="J526" s="21"/>
    </row>
    <row r="527">
      <c r="B527" s="35"/>
      <c r="C527" s="35"/>
      <c r="F527" s="33"/>
      <c r="J527" s="34"/>
    </row>
    <row r="528">
      <c r="B528" s="38"/>
      <c r="C528" s="38"/>
      <c r="F528" s="20"/>
      <c r="J528" s="21"/>
    </row>
    <row r="529">
      <c r="B529" s="35"/>
      <c r="C529" s="35"/>
      <c r="F529" s="33"/>
      <c r="J529" s="34"/>
    </row>
    <row r="530">
      <c r="B530" s="38"/>
      <c r="C530" s="38"/>
      <c r="F530" s="20"/>
      <c r="J530" s="21"/>
    </row>
    <row r="531">
      <c r="B531" s="35"/>
      <c r="C531" s="35"/>
      <c r="F531" s="33"/>
      <c r="J531" s="34"/>
    </row>
    <row r="532">
      <c r="B532" s="38"/>
      <c r="C532" s="38"/>
      <c r="F532" s="20"/>
      <c r="J532" s="21"/>
    </row>
    <row r="533">
      <c r="B533" s="35"/>
      <c r="C533" s="35"/>
      <c r="F533" s="33"/>
      <c r="J533" s="34"/>
    </row>
    <row r="534">
      <c r="B534" s="38"/>
      <c r="C534" s="38"/>
      <c r="F534" s="20"/>
      <c r="J534" s="21"/>
    </row>
    <row r="535">
      <c r="B535" s="35"/>
      <c r="C535" s="35"/>
      <c r="F535" s="33"/>
      <c r="J535" s="34"/>
    </row>
    <row r="536">
      <c r="B536" s="38"/>
      <c r="C536" s="38"/>
      <c r="F536" s="20"/>
      <c r="J536" s="21"/>
    </row>
    <row r="537">
      <c r="B537" s="35"/>
      <c r="C537" s="35"/>
      <c r="F537" s="33"/>
      <c r="J537" s="34"/>
    </row>
    <row r="538">
      <c r="B538" s="38"/>
      <c r="C538" s="38"/>
      <c r="F538" s="20"/>
      <c r="J538" s="21"/>
    </row>
    <row r="539">
      <c r="B539" s="35"/>
      <c r="C539" s="35"/>
      <c r="F539" s="33"/>
      <c r="J539" s="34"/>
    </row>
    <row r="540">
      <c r="B540" s="38"/>
      <c r="C540" s="38"/>
      <c r="F540" s="20"/>
      <c r="J540" s="21"/>
    </row>
    <row r="541">
      <c r="B541" s="35"/>
      <c r="C541" s="35"/>
      <c r="F541" s="33"/>
      <c r="J541" s="34"/>
    </row>
    <row r="542">
      <c r="B542" s="38"/>
      <c r="C542" s="38"/>
      <c r="F542" s="20"/>
      <c r="J542" s="21"/>
    </row>
    <row r="543">
      <c r="B543" s="35"/>
      <c r="C543" s="35"/>
      <c r="F543" s="33"/>
      <c r="J543" s="34"/>
    </row>
    <row r="544">
      <c r="B544" s="38"/>
      <c r="C544" s="38"/>
      <c r="F544" s="20"/>
      <c r="J544" s="21"/>
    </row>
    <row r="545">
      <c r="B545" s="35"/>
      <c r="C545" s="35"/>
      <c r="F545" s="33"/>
      <c r="J545" s="34"/>
    </row>
    <row r="546">
      <c r="B546" s="38"/>
      <c r="C546" s="38"/>
      <c r="F546" s="20"/>
      <c r="J546" s="21"/>
    </row>
    <row r="547">
      <c r="B547" s="35"/>
      <c r="C547" s="35"/>
      <c r="F547" s="33"/>
      <c r="J547" s="34"/>
    </row>
    <row r="548">
      <c r="B548" s="38"/>
      <c r="C548" s="38"/>
      <c r="F548" s="20"/>
      <c r="J548" s="21"/>
    </row>
    <row r="549">
      <c r="B549" s="35"/>
      <c r="C549" s="35"/>
      <c r="F549" s="33"/>
      <c r="J549" s="34"/>
    </row>
    <row r="550">
      <c r="B550" s="38"/>
      <c r="C550" s="38"/>
      <c r="F550" s="20"/>
      <c r="J550" s="21"/>
    </row>
    <row r="551">
      <c r="B551" s="35"/>
      <c r="C551" s="35"/>
      <c r="F551" s="33"/>
      <c r="J551" s="34"/>
    </row>
    <row r="552">
      <c r="B552" s="38"/>
      <c r="C552" s="38"/>
      <c r="F552" s="20"/>
      <c r="J552" s="21"/>
    </row>
    <row r="553">
      <c r="B553" s="35"/>
      <c r="C553" s="35"/>
      <c r="F553" s="33"/>
      <c r="J553" s="34"/>
    </row>
    <row r="554">
      <c r="B554" s="38"/>
      <c r="C554" s="38"/>
      <c r="F554" s="20"/>
      <c r="J554" s="21"/>
    </row>
    <row r="555">
      <c r="B555" s="35"/>
      <c r="C555" s="35"/>
      <c r="F555" s="33"/>
      <c r="J555" s="34"/>
    </row>
    <row r="556">
      <c r="B556" s="38"/>
      <c r="C556" s="38"/>
      <c r="F556" s="20"/>
      <c r="J556" s="21"/>
    </row>
    <row r="557">
      <c r="B557" s="35"/>
      <c r="C557" s="35"/>
      <c r="F557" s="33"/>
      <c r="J557" s="34"/>
    </row>
    <row r="558">
      <c r="B558" s="38"/>
      <c r="C558" s="38"/>
      <c r="F558" s="20"/>
      <c r="J558" s="21"/>
    </row>
    <row r="559">
      <c r="B559" s="35"/>
      <c r="C559" s="35"/>
      <c r="F559" s="33"/>
      <c r="J559" s="34"/>
    </row>
    <row r="560">
      <c r="B560" s="38"/>
      <c r="C560" s="38"/>
      <c r="F560" s="20"/>
      <c r="J560" s="21"/>
    </row>
    <row r="561">
      <c r="B561" s="35"/>
      <c r="C561" s="35"/>
      <c r="F561" s="33"/>
      <c r="J561" s="34"/>
    </row>
    <row r="562">
      <c r="B562" s="38"/>
      <c r="C562" s="38"/>
      <c r="F562" s="20"/>
      <c r="J562" s="21"/>
    </row>
    <row r="563">
      <c r="B563" s="35"/>
      <c r="C563" s="35"/>
      <c r="F563" s="33"/>
      <c r="J563" s="34"/>
    </row>
    <row r="564">
      <c r="B564" s="38"/>
      <c r="C564" s="38"/>
      <c r="F564" s="20"/>
      <c r="J564" s="21"/>
    </row>
    <row r="565">
      <c r="B565" s="35"/>
      <c r="C565" s="35"/>
      <c r="F565" s="33"/>
      <c r="J565" s="34"/>
    </row>
    <row r="566">
      <c r="B566" s="38"/>
      <c r="C566" s="38"/>
      <c r="F566" s="20"/>
      <c r="J566" s="21"/>
    </row>
    <row r="567">
      <c r="B567" s="35"/>
      <c r="C567" s="35"/>
      <c r="F567" s="33"/>
      <c r="J567" s="34"/>
    </row>
    <row r="568">
      <c r="B568" s="38"/>
      <c r="C568" s="38"/>
      <c r="F568" s="20"/>
      <c r="J568" s="21"/>
    </row>
    <row r="569">
      <c r="B569" s="35"/>
      <c r="C569" s="35"/>
      <c r="F569" s="33"/>
      <c r="J569" s="34"/>
    </row>
    <row r="570">
      <c r="B570" s="38"/>
      <c r="C570" s="38"/>
      <c r="F570" s="20"/>
      <c r="J570" s="21"/>
    </row>
    <row r="571">
      <c r="B571" s="35"/>
      <c r="C571" s="35"/>
      <c r="F571" s="33"/>
      <c r="J571" s="34"/>
    </row>
    <row r="572">
      <c r="B572" s="38"/>
      <c r="C572" s="38"/>
      <c r="F572" s="20"/>
      <c r="J572" s="21"/>
    </row>
    <row r="573">
      <c r="B573" s="35"/>
      <c r="C573" s="35"/>
      <c r="F573" s="33"/>
      <c r="J573" s="34"/>
    </row>
    <row r="574">
      <c r="B574" s="38"/>
      <c r="C574" s="38"/>
      <c r="F574" s="20"/>
      <c r="J574" s="21"/>
    </row>
    <row r="575">
      <c r="B575" s="35"/>
      <c r="C575" s="35"/>
      <c r="F575" s="33"/>
      <c r="J575" s="34"/>
    </row>
    <row r="576">
      <c r="B576" s="38"/>
      <c r="C576" s="38"/>
      <c r="F576" s="20"/>
      <c r="J576" s="21"/>
    </row>
    <row r="577">
      <c r="B577" s="35"/>
      <c r="C577" s="35"/>
      <c r="F577" s="33"/>
      <c r="J577" s="34"/>
    </row>
    <row r="578">
      <c r="B578" s="38"/>
      <c r="C578" s="38"/>
      <c r="F578" s="20"/>
      <c r="J578" s="21"/>
    </row>
    <row r="579">
      <c r="B579" s="35"/>
      <c r="C579" s="35"/>
      <c r="F579" s="33"/>
      <c r="J579" s="34"/>
    </row>
    <row r="580">
      <c r="B580" s="38"/>
      <c r="C580" s="38"/>
      <c r="F580" s="20"/>
      <c r="J580" s="21"/>
    </row>
    <row r="581">
      <c r="B581" s="35"/>
      <c r="C581" s="35"/>
      <c r="F581" s="33"/>
      <c r="J581" s="34"/>
    </row>
    <row r="582">
      <c r="B582" s="38"/>
      <c r="C582" s="38"/>
      <c r="F582" s="20"/>
      <c r="J582" s="21"/>
    </row>
    <row r="583">
      <c r="B583" s="35"/>
      <c r="C583" s="35"/>
      <c r="F583" s="33"/>
      <c r="J583" s="34"/>
    </row>
    <row r="584">
      <c r="B584" s="38"/>
      <c r="C584" s="38"/>
      <c r="F584" s="20"/>
      <c r="J584" s="21"/>
    </row>
    <row r="585">
      <c r="B585" s="35"/>
      <c r="C585" s="35"/>
      <c r="F585" s="33"/>
      <c r="J585" s="34"/>
    </row>
    <row r="586">
      <c r="B586" s="38"/>
      <c r="C586" s="38"/>
      <c r="F586" s="20"/>
      <c r="J586" s="21"/>
    </row>
    <row r="587">
      <c r="B587" s="35"/>
      <c r="C587" s="35"/>
      <c r="F587" s="33"/>
      <c r="J587" s="34"/>
    </row>
    <row r="588">
      <c r="B588" s="38"/>
      <c r="C588" s="38"/>
      <c r="F588" s="20"/>
      <c r="J588" s="21"/>
    </row>
    <row r="589">
      <c r="B589" s="35"/>
      <c r="C589" s="35"/>
      <c r="F589" s="33"/>
      <c r="J589" s="34"/>
    </row>
    <row r="590">
      <c r="B590" s="38"/>
      <c r="C590" s="38"/>
      <c r="F590" s="20"/>
      <c r="J590" s="21"/>
    </row>
    <row r="591">
      <c r="B591" s="35"/>
      <c r="C591" s="35"/>
      <c r="F591" s="33"/>
      <c r="J591" s="34"/>
    </row>
    <row r="592">
      <c r="B592" s="38"/>
      <c r="C592" s="38"/>
      <c r="F592" s="20"/>
      <c r="J592" s="21"/>
    </row>
    <row r="593">
      <c r="B593" s="35"/>
      <c r="C593" s="35"/>
      <c r="F593" s="33"/>
      <c r="J593" s="34"/>
    </row>
    <row r="594">
      <c r="B594" s="38"/>
      <c r="C594" s="38"/>
      <c r="F594" s="20"/>
      <c r="J594" s="21"/>
    </row>
    <row r="595">
      <c r="B595" s="35"/>
      <c r="C595" s="35"/>
      <c r="F595" s="33"/>
      <c r="J595" s="34"/>
    </row>
    <row r="596">
      <c r="B596" s="38"/>
      <c r="C596" s="38"/>
      <c r="F596" s="20"/>
      <c r="J596" s="21"/>
    </row>
    <row r="597">
      <c r="B597" s="35"/>
      <c r="C597" s="35"/>
      <c r="F597" s="33"/>
      <c r="J597" s="34"/>
    </row>
    <row r="598">
      <c r="B598" s="38"/>
      <c r="C598" s="38"/>
      <c r="F598" s="20"/>
      <c r="J598" s="21"/>
    </row>
    <row r="599">
      <c r="B599" s="35"/>
      <c r="C599" s="35"/>
      <c r="F599" s="33"/>
      <c r="J599" s="34"/>
    </row>
    <row r="600">
      <c r="B600" s="38"/>
      <c r="C600" s="38"/>
      <c r="F600" s="20"/>
      <c r="J600" s="21"/>
    </row>
    <row r="601">
      <c r="B601" s="35"/>
      <c r="C601" s="35"/>
      <c r="F601" s="33"/>
      <c r="J601" s="34"/>
    </row>
    <row r="602">
      <c r="B602" s="38"/>
      <c r="C602" s="38"/>
      <c r="F602" s="20"/>
      <c r="J602" s="21"/>
    </row>
    <row r="603">
      <c r="B603" s="35"/>
      <c r="C603" s="35"/>
      <c r="F603" s="33"/>
      <c r="J603" s="34"/>
    </row>
    <row r="604">
      <c r="B604" s="38"/>
      <c r="C604" s="38"/>
      <c r="F604" s="20"/>
      <c r="J604" s="21"/>
    </row>
    <row r="605">
      <c r="B605" s="35"/>
      <c r="C605" s="35"/>
      <c r="F605" s="33"/>
      <c r="J605" s="34"/>
    </row>
    <row r="606">
      <c r="B606" s="38"/>
      <c r="C606" s="38"/>
      <c r="F606" s="20"/>
      <c r="J606" s="21"/>
    </row>
    <row r="607">
      <c r="B607" s="35"/>
      <c r="C607" s="35"/>
      <c r="F607" s="33"/>
      <c r="J607" s="34"/>
    </row>
    <row r="608">
      <c r="B608" s="38"/>
      <c r="C608" s="38"/>
      <c r="F608" s="20"/>
      <c r="J608" s="21"/>
    </row>
    <row r="609">
      <c r="B609" s="35"/>
      <c r="C609" s="35"/>
      <c r="F609" s="33"/>
      <c r="J609" s="34"/>
    </row>
    <row r="610">
      <c r="B610" s="38"/>
      <c r="C610" s="38"/>
      <c r="F610" s="20"/>
      <c r="J610" s="21"/>
    </row>
    <row r="611">
      <c r="B611" s="35"/>
      <c r="C611" s="35"/>
      <c r="F611" s="33"/>
      <c r="J611" s="34"/>
    </row>
    <row r="612">
      <c r="B612" s="38"/>
      <c r="C612" s="38"/>
      <c r="F612" s="20"/>
      <c r="J612" s="21"/>
    </row>
    <row r="613">
      <c r="B613" s="35"/>
      <c r="C613" s="35"/>
      <c r="F613" s="33"/>
      <c r="J613" s="34"/>
    </row>
    <row r="614">
      <c r="B614" s="38"/>
      <c r="C614" s="38"/>
      <c r="F614" s="20"/>
      <c r="J614" s="21"/>
    </row>
    <row r="615">
      <c r="B615" s="35"/>
      <c r="C615" s="35"/>
      <c r="F615" s="33"/>
      <c r="J615" s="34"/>
    </row>
    <row r="616">
      <c r="B616" s="38"/>
      <c r="C616" s="38"/>
      <c r="F616" s="20"/>
      <c r="J616" s="21"/>
    </row>
    <row r="617">
      <c r="B617" s="35"/>
      <c r="C617" s="35"/>
      <c r="F617" s="33"/>
      <c r="J617" s="34"/>
    </row>
    <row r="618">
      <c r="B618" s="38"/>
      <c r="C618" s="38"/>
      <c r="F618" s="20"/>
      <c r="J618" s="21"/>
    </row>
    <row r="619">
      <c r="B619" s="35"/>
      <c r="C619" s="35"/>
      <c r="F619" s="33"/>
      <c r="J619" s="34"/>
    </row>
    <row r="620">
      <c r="B620" s="38"/>
      <c r="C620" s="38"/>
      <c r="F620" s="20"/>
      <c r="J620" s="21"/>
    </row>
    <row r="621">
      <c r="B621" s="35"/>
      <c r="C621" s="35"/>
      <c r="F621" s="33"/>
      <c r="J621" s="34"/>
    </row>
    <row r="622">
      <c r="B622" s="38"/>
      <c r="C622" s="38"/>
      <c r="F622" s="20"/>
      <c r="J622" s="21"/>
    </row>
    <row r="623">
      <c r="B623" s="35"/>
      <c r="C623" s="35"/>
      <c r="F623" s="33"/>
      <c r="J623" s="34"/>
    </row>
    <row r="624">
      <c r="B624" s="38"/>
      <c r="C624" s="38"/>
      <c r="F624" s="20"/>
      <c r="J624" s="21"/>
    </row>
    <row r="625">
      <c r="B625" s="35"/>
      <c r="C625" s="35"/>
      <c r="F625" s="33"/>
      <c r="J625" s="34"/>
    </row>
    <row r="626">
      <c r="B626" s="38"/>
      <c r="C626" s="38"/>
      <c r="F626" s="20"/>
      <c r="J626" s="21"/>
    </row>
    <row r="627">
      <c r="B627" s="35"/>
      <c r="C627" s="35"/>
      <c r="F627" s="33"/>
      <c r="J627" s="34"/>
    </row>
    <row r="628">
      <c r="B628" s="38"/>
      <c r="C628" s="38"/>
      <c r="F628" s="20"/>
      <c r="J628" s="21"/>
    </row>
    <row r="629">
      <c r="B629" s="35"/>
      <c r="C629" s="35"/>
      <c r="F629" s="33"/>
      <c r="J629" s="34"/>
    </row>
    <row r="630">
      <c r="B630" s="38"/>
      <c r="C630" s="38"/>
      <c r="F630" s="20"/>
      <c r="J630" s="21"/>
    </row>
    <row r="631">
      <c r="B631" s="35"/>
      <c r="C631" s="35"/>
      <c r="F631" s="33"/>
      <c r="J631" s="34"/>
    </row>
    <row r="632">
      <c r="B632" s="38"/>
      <c r="C632" s="38"/>
      <c r="F632" s="20"/>
      <c r="J632" s="21"/>
    </row>
    <row r="633">
      <c r="B633" s="35"/>
      <c r="C633" s="35"/>
      <c r="F633" s="33"/>
      <c r="J633" s="34"/>
    </row>
    <row r="634">
      <c r="B634" s="38"/>
      <c r="C634" s="38"/>
      <c r="F634" s="20"/>
      <c r="J634" s="21"/>
    </row>
    <row r="635">
      <c r="B635" s="35"/>
      <c r="C635" s="35"/>
      <c r="F635" s="33"/>
      <c r="J635" s="34"/>
    </row>
    <row r="636">
      <c r="B636" s="38"/>
      <c r="C636" s="38"/>
      <c r="F636" s="20"/>
      <c r="J636" s="21"/>
    </row>
    <row r="637">
      <c r="B637" s="35"/>
      <c r="C637" s="35"/>
      <c r="F637" s="33"/>
      <c r="J637" s="34"/>
    </row>
    <row r="638">
      <c r="B638" s="38"/>
      <c r="C638" s="38"/>
      <c r="F638" s="20"/>
      <c r="J638" s="21"/>
    </row>
    <row r="639">
      <c r="B639" s="35"/>
      <c r="C639" s="35"/>
      <c r="F639" s="33"/>
      <c r="J639" s="34"/>
    </row>
    <row r="640">
      <c r="B640" s="38"/>
      <c r="C640" s="38"/>
      <c r="F640" s="20"/>
      <c r="J640" s="21"/>
    </row>
    <row r="641">
      <c r="B641" s="35"/>
      <c r="C641" s="35"/>
      <c r="F641" s="33"/>
      <c r="J641" s="34"/>
    </row>
    <row r="642">
      <c r="B642" s="38"/>
      <c r="C642" s="38"/>
      <c r="F642" s="20"/>
      <c r="J642" s="21"/>
    </row>
    <row r="643">
      <c r="B643" s="35"/>
      <c r="C643" s="35"/>
      <c r="F643" s="33"/>
      <c r="J643" s="34"/>
    </row>
    <row r="644">
      <c r="B644" s="38"/>
      <c r="C644" s="38"/>
      <c r="F644" s="20"/>
      <c r="J644" s="21"/>
    </row>
    <row r="645">
      <c r="B645" s="35"/>
      <c r="C645" s="35"/>
      <c r="F645" s="33"/>
      <c r="J645" s="34"/>
    </row>
    <row r="646">
      <c r="B646" s="38"/>
      <c r="C646" s="38"/>
      <c r="F646" s="20"/>
      <c r="J646" s="21"/>
    </row>
    <row r="647">
      <c r="B647" s="35"/>
      <c r="C647" s="35"/>
      <c r="F647" s="33"/>
      <c r="J647" s="34"/>
    </row>
    <row r="648">
      <c r="B648" s="38"/>
      <c r="C648" s="38"/>
      <c r="F648" s="20"/>
      <c r="J648" s="21"/>
    </row>
    <row r="649">
      <c r="B649" s="35"/>
      <c r="C649" s="35"/>
      <c r="F649" s="33"/>
      <c r="J649" s="34"/>
    </row>
    <row r="650">
      <c r="B650" s="38"/>
      <c r="C650" s="38"/>
      <c r="F650" s="20"/>
      <c r="J650" s="21"/>
    </row>
    <row r="651">
      <c r="B651" s="35"/>
      <c r="C651" s="35"/>
      <c r="F651" s="33"/>
      <c r="J651" s="34"/>
    </row>
    <row r="652">
      <c r="B652" s="38"/>
      <c r="C652" s="38"/>
      <c r="F652" s="20"/>
      <c r="J652" s="21"/>
    </row>
    <row r="653">
      <c r="B653" s="35"/>
      <c r="C653" s="35"/>
      <c r="F653" s="33"/>
      <c r="J653" s="34"/>
    </row>
    <row r="654">
      <c r="B654" s="38"/>
      <c r="C654" s="38"/>
      <c r="F654" s="20"/>
      <c r="J654" s="21"/>
    </row>
    <row r="655">
      <c r="B655" s="35"/>
      <c r="C655" s="35"/>
      <c r="F655" s="33"/>
      <c r="J655" s="34"/>
    </row>
    <row r="656">
      <c r="B656" s="38"/>
      <c r="C656" s="38"/>
      <c r="F656" s="20"/>
      <c r="J656" s="21"/>
    </row>
    <row r="657">
      <c r="B657" s="35"/>
      <c r="C657" s="35"/>
      <c r="F657" s="33"/>
      <c r="J657" s="34"/>
    </row>
    <row r="658">
      <c r="B658" s="38"/>
      <c r="C658" s="38"/>
      <c r="F658" s="20"/>
      <c r="J658" s="21"/>
    </row>
    <row r="659">
      <c r="B659" s="35"/>
      <c r="C659" s="35"/>
      <c r="F659" s="33"/>
      <c r="J659" s="34"/>
    </row>
    <row r="660">
      <c r="B660" s="38"/>
      <c r="C660" s="38"/>
      <c r="F660" s="20"/>
      <c r="J660" s="21"/>
    </row>
    <row r="661">
      <c r="B661" s="35"/>
      <c r="C661" s="35"/>
      <c r="F661" s="33"/>
      <c r="J661" s="34"/>
    </row>
    <row r="662">
      <c r="B662" s="38"/>
      <c r="C662" s="38"/>
      <c r="F662" s="20"/>
      <c r="J662" s="21"/>
    </row>
    <row r="663">
      <c r="B663" s="35"/>
      <c r="C663" s="35"/>
      <c r="F663" s="33"/>
      <c r="J663" s="34"/>
    </row>
    <row r="664">
      <c r="B664" s="38"/>
      <c r="C664" s="38"/>
      <c r="F664" s="20"/>
      <c r="J664" s="21"/>
    </row>
    <row r="665">
      <c r="B665" s="35"/>
      <c r="C665" s="35"/>
      <c r="F665" s="33"/>
      <c r="J665" s="34"/>
    </row>
    <row r="666">
      <c r="B666" s="38"/>
      <c r="C666" s="38"/>
      <c r="F666" s="20"/>
      <c r="J666" s="21"/>
    </row>
    <row r="667">
      <c r="B667" s="35"/>
      <c r="C667" s="35"/>
      <c r="F667" s="33"/>
      <c r="J667" s="34"/>
    </row>
    <row r="668">
      <c r="B668" s="38"/>
      <c r="C668" s="38"/>
      <c r="F668" s="20"/>
      <c r="J668" s="21"/>
    </row>
    <row r="669">
      <c r="B669" s="35"/>
      <c r="C669" s="35"/>
      <c r="F669" s="33"/>
      <c r="J669" s="34"/>
    </row>
    <row r="670">
      <c r="B670" s="38"/>
      <c r="C670" s="38"/>
      <c r="F670" s="20"/>
      <c r="J670" s="21"/>
    </row>
    <row r="671">
      <c r="B671" s="35"/>
      <c r="C671" s="35"/>
      <c r="F671" s="33"/>
      <c r="J671" s="34"/>
    </row>
    <row r="672">
      <c r="B672" s="38"/>
      <c r="C672" s="38"/>
      <c r="F672" s="20"/>
      <c r="J672" s="21"/>
    </row>
    <row r="673">
      <c r="B673" s="35"/>
      <c r="C673" s="35"/>
      <c r="F673" s="33"/>
      <c r="J673" s="34"/>
    </row>
    <row r="674">
      <c r="B674" s="38"/>
      <c r="C674" s="38"/>
      <c r="F674" s="20"/>
      <c r="J674" s="21"/>
    </row>
    <row r="675">
      <c r="B675" s="35"/>
      <c r="C675" s="35"/>
      <c r="F675" s="33"/>
      <c r="J675" s="34"/>
    </row>
    <row r="676">
      <c r="B676" s="38"/>
      <c r="C676" s="38"/>
      <c r="F676" s="20"/>
      <c r="J676" s="21"/>
    </row>
    <row r="677">
      <c r="B677" s="35"/>
      <c r="C677" s="35"/>
      <c r="F677" s="33"/>
      <c r="J677" s="34"/>
    </row>
    <row r="678">
      <c r="B678" s="38"/>
      <c r="C678" s="38"/>
      <c r="F678" s="20"/>
      <c r="J678" s="21"/>
    </row>
    <row r="679">
      <c r="B679" s="35"/>
      <c r="C679" s="35"/>
      <c r="F679" s="33"/>
      <c r="J679" s="34"/>
    </row>
    <row r="680">
      <c r="B680" s="38"/>
      <c r="C680" s="38"/>
      <c r="F680" s="20"/>
      <c r="J680" s="21"/>
    </row>
    <row r="681">
      <c r="B681" s="35"/>
      <c r="C681" s="35"/>
      <c r="F681" s="33"/>
      <c r="J681" s="34"/>
    </row>
    <row r="682">
      <c r="B682" s="38"/>
      <c r="C682" s="38"/>
      <c r="F682" s="20"/>
      <c r="J682" s="21"/>
    </row>
    <row r="683">
      <c r="B683" s="35"/>
      <c r="C683" s="35"/>
      <c r="F683" s="33"/>
      <c r="J683" s="34"/>
    </row>
    <row r="684">
      <c r="B684" s="38"/>
      <c r="C684" s="38"/>
      <c r="F684" s="20"/>
      <c r="J684" s="21"/>
    </row>
    <row r="685">
      <c r="B685" s="35"/>
      <c r="C685" s="35"/>
      <c r="F685" s="33"/>
      <c r="J685" s="34"/>
    </row>
    <row r="686">
      <c r="B686" s="38"/>
      <c r="C686" s="38"/>
      <c r="F686" s="20"/>
      <c r="J686" s="21"/>
    </row>
    <row r="687">
      <c r="B687" s="35"/>
      <c r="C687" s="35"/>
      <c r="F687" s="33"/>
      <c r="J687" s="34"/>
    </row>
    <row r="688">
      <c r="B688" s="38"/>
      <c r="C688" s="38"/>
      <c r="F688" s="20"/>
      <c r="J688" s="21"/>
    </row>
    <row r="689">
      <c r="B689" s="35"/>
      <c r="C689" s="35"/>
      <c r="F689" s="33"/>
      <c r="J689" s="34"/>
    </row>
    <row r="690">
      <c r="B690" s="38"/>
      <c r="C690" s="38"/>
      <c r="F690" s="20"/>
      <c r="J690" s="21"/>
    </row>
    <row r="691">
      <c r="B691" s="35"/>
      <c r="C691" s="35"/>
      <c r="F691" s="33"/>
      <c r="J691" s="34"/>
    </row>
    <row r="692">
      <c r="B692" s="38"/>
      <c r="C692" s="38"/>
      <c r="F692" s="20"/>
      <c r="J692" s="21"/>
    </row>
    <row r="693">
      <c r="B693" s="35"/>
      <c r="C693" s="35"/>
      <c r="F693" s="33"/>
      <c r="J693" s="34"/>
    </row>
    <row r="694">
      <c r="B694" s="38"/>
      <c r="C694" s="38"/>
      <c r="F694" s="20"/>
      <c r="J694" s="21"/>
    </row>
    <row r="695">
      <c r="B695" s="35"/>
      <c r="C695" s="35"/>
      <c r="F695" s="33"/>
      <c r="J695" s="34"/>
    </row>
    <row r="696">
      <c r="B696" s="38"/>
      <c r="C696" s="38"/>
      <c r="F696" s="20"/>
      <c r="J696" s="21"/>
    </row>
    <row r="697">
      <c r="B697" s="35"/>
      <c r="C697" s="35"/>
      <c r="F697" s="33"/>
      <c r="J697" s="34"/>
    </row>
    <row r="698">
      <c r="B698" s="38"/>
      <c r="C698" s="38"/>
      <c r="F698" s="20"/>
      <c r="J698" s="21"/>
    </row>
    <row r="699">
      <c r="B699" s="35"/>
      <c r="C699" s="35"/>
      <c r="F699" s="33"/>
      <c r="J699" s="34"/>
    </row>
    <row r="700">
      <c r="B700" s="38"/>
      <c r="C700" s="38"/>
      <c r="F700" s="20"/>
      <c r="J700" s="21"/>
    </row>
    <row r="701">
      <c r="B701" s="35"/>
      <c r="C701" s="35"/>
      <c r="F701" s="33"/>
      <c r="J701" s="34"/>
    </row>
    <row r="702">
      <c r="B702" s="38"/>
      <c r="C702" s="38"/>
      <c r="F702" s="20"/>
      <c r="J702" s="21"/>
    </row>
    <row r="703">
      <c r="B703" s="35"/>
      <c r="C703" s="35"/>
      <c r="F703" s="33"/>
      <c r="J703" s="34"/>
    </row>
    <row r="704">
      <c r="B704" s="38"/>
      <c r="C704" s="38"/>
      <c r="F704" s="20"/>
      <c r="J704" s="21"/>
    </row>
    <row r="705">
      <c r="B705" s="35"/>
      <c r="C705" s="35"/>
      <c r="F705" s="33"/>
      <c r="J705" s="34"/>
    </row>
    <row r="706">
      <c r="B706" s="38"/>
      <c r="C706" s="38"/>
      <c r="F706" s="20"/>
      <c r="J706" s="21"/>
    </row>
    <row r="707">
      <c r="B707" s="35"/>
      <c r="C707" s="35"/>
      <c r="F707" s="33"/>
      <c r="J707" s="34"/>
    </row>
    <row r="708">
      <c r="B708" s="38"/>
      <c r="C708" s="38"/>
      <c r="F708" s="20"/>
      <c r="J708" s="21"/>
    </row>
    <row r="709">
      <c r="B709" s="35"/>
      <c r="C709" s="35"/>
      <c r="F709" s="33"/>
      <c r="J709" s="34"/>
    </row>
    <row r="710">
      <c r="B710" s="38"/>
      <c r="C710" s="38"/>
      <c r="F710" s="20"/>
      <c r="J710" s="21"/>
    </row>
    <row r="711">
      <c r="B711" s="35"/>
      <c r="C711" s="35"/>
      <c r="F711" s="33"/>
      <c r="J711" s="34"/>
    </row>
    <row r="712">
      <c r="B712" s="38"/>
      <c r="C712" s="38"/>
      <c r="F712" s="20"/>
      <c r="J712" s="21"/>
    </row>
    <row r="713">
      <c r="B713" s="35"/>
      <c r="C713" s="35"/>
      <c r="F713" s="33"/>
      <c r="J713" s="34"/>
    </row>
    <row r="714">
      <c r="B714" s="38"/>
      <c r="C714" s="38"/>
      <c r="F714" s="20"/>
      <c r="J714" s="21"/>
    </row>
    <row r="715">
      <c r="B715" s="35"/>
      <c r="C715" s="35"/>
      <c r="F715" s="33"/>
      <c r="J715" s="34"/>
    </row>
    <row r="716">
      <c r="B716" s="38"/>
      <c r="C716" s="38"/>
      <c r="F716" s="20"/>
      <c r="J716" s="21"/>
    </row>
    <row r="717">
      <c r="B717" s="35"/>
      <c r="C717" s="35"/>
      <c r="F717" s="33"/>
      <c r="J717" s="34"/>
    </row>
    <row r="718">
      <c r="B718" s="38"/>
      <c r="C718" s="38"/>
      <c r="F718" s="20"/>
      <c r="J718" s="21"/>
    </row>
    <row r="719">
      <c r="B719" s="35"/>
      <c r="C719" s="35"/>
      <c r="F719" s="33"/>
      <c r="J719" s="34"/>
    </row>
    <row r="720">
      <c r="B720" s="38"/>
      <c r="C720" s="38"/>
      <c r="F720" s="20"/>
      <c r="J720" s="21"/>
    </row>
    <row r="721">
      <c r="B721" s="35"/>
      <c r="C721" s="35"/>
      <c r="F721" s="33"/>
      <c r="J721" s="34"/>
    </row>
    <row r="722">
      <c r="B722" s="38"/>
      <c r="C722" s="38"/>
      <c r="F722" s="20"/>
      <c r="J722" s="21"/>
    </row>
    <row r="723">
      <c r="B723" s="35"/>
      <c r="C723" s="35"/>
      <c r="F723" s="33"/>
      <c r="J723" s="34"/>
    </row>
    <row r="724">
      <c r="B724" s="38"/>
      <c r="C724" s="38"/>
      <c r="F724" s="20"/>
      <c r="J724" s="21"/>
    </row>
    <row r="725">
      <c r="B725" s="35"/>
      <c r="C725" s="35"/>
      <c r="F725" s="33"/>
      <c r="J725" s="34"/>
    </row>
    <row r="726">
      <c r="B726" s="38"/>
      <c r="C726" s="38"/>
      <c r="F726" s="20"/>
      <c r="J726" s="21"/>
    </row>
    <row r="727">
      <c r="B727" s="35"/>
      <c r="C727" s="35"/>
      <c r="F727" s="33"/>
      <c r="J727" s="34"/>
    </row>
    <row r="728">
      <c r="B728" s="38"/>
      <c r="C728" s="38"/>
      <c r="F728" s="20"/>
      <c r="J728" s="21"/>
    </row>
    <row r="729">
      <c r="B729" s="35"/>
      <c r="C729" s="35"/>
      <c r="F729" s="33"/>
      <c r="J729" s="34"/>
    </row>
    <row r="730">
      <c r="B730" s="38"/>
      <c r="C730" s="38"/>
      <c r="F730" s="20"/>
      <c r="J730" s="21"/>
    </row>
    <row r="731">
      <c r="B731" s="35"/>
      <c r="C731" s="35"/>
      <c r="F731" s="33"/>
      <c r="J731" s="34"/>
    </row>
    <row r="732">
      <c r="B732" s="38"/>
      <c r="C732" s="38"/>
      <c r="F732" s="20"/>
      <c r="J732" s="21"/>
    </row>
    <row r="733">
      <c r="B733" s="35"/>
      <c r="C733" s="35"/>
      <c r="F733" s="33"/>
      <c r="J733" s="34"/>
    </row>
    <row r="734">
      <c r="B734" s="38"/>
      <c r="C734" s="38"/>
      <c r="F734" s="20"/>
      <c r="J734" s="21"/>
    </row>
    <row r="735">
      <c r="B735" s="35"/>
      <c r="C735" s="35"/>
      <c r="F735" s="33"/>
      <c r="J735" s="34"/>
    </row>
    <row r="736">
      <c r="B736" s="38"/>
      <c r="C736" s="38"/>
      <c r="F736" s="20"/>
      <c r="J736" s="21"/>
    </row>
    <row r="737">
      <c r="B737" s="35"/>
      <c r="C737" s="35"/>
      <c r="F737" s="33"/>
      <c r="J737" s="34"/>
    </row>
    <row r="738">
      <c r="B738" s="38"/>
      <c r="C738" s="38"/>
      <c r="F738" s="20"/>
      <c r="J738" s="21"/>
    </row>
    <row r="739">
      <c r="B739" s="35"/>
      <c r="C739" s="35"/>
      <c r="F739" s="33"/>
      <c r="J739" s="34"/>
    </row>
    <row r="740">
      <c r="B740" s="38"/>
      <c r="C740" s="38"/>
      <c r="F740" s="20"/>
      <c r="J740" s="21"/>
    </row>
    <row r="741">
      <c r="B741" s="35"/>
      <c r="C741" s="35"/>
      <c r="F741" s="33"/>
      <c r="J741" s="34"/>
    </row>
    <row r="742">
      <c r="B742" s="38"/>
      <c r="C742" s="38"/>
      <c r="F742" s="20"/>
      <c r="J742" s="21"/>
    </row>
    <row r="743">
      <c r="B743" s="35"/>
      <c r="C743" s="35"/>
      <c r="F743" s="33"/>
      <c r="J743" s="34"/>
    </row>
    <row r="744">
      <c r="B744" s="38"/>
      <c r="C744" s="38"/>
      <c r="F744" s="20"/>
      <c r="J744" s="21"/>
    </row>
    <row r="745">
      <c r="B745" s="35"/>
      <c r="C745" s="35"/>
      <c r="F745" s="33"/>
      <c r="J745" s="34"/>
    </row>
    <row r="746">
      <c r="B746" s="38"/>
      <c r="C746" s="38"/>
      <c r="F746" s="20"/>
      <c r="J746" s="21"/>
    </row>
    <row r="747">
      <c r="B747" s="35"/>
      <c r="C747" s="35"/>
      <c r="F747" s="33"/>
      <c r="J747" s="34"/>
    </row>
    <row r="748">
      <c r="B748" s="38"/>
      <c r="C748" s="38"/>
      <c r="F748" s="20"/>
      <c r="J748" s="21"/>
    </row>
    <row r="749">
      <c r="B749" s="35"/>
      <c r="C749" s="35"/>
      <c r="F749" s="33"/>
      <c r="J749" s="34"/>
    </row>
    <row r="750">
      <c r="B750" s="38"/>
      <c r="C750" s="38"/>
      <c r="F750" s="20"/>
      <c r="J750" s="21"/>
    </row>
    <row r="751">
      <c r="B751" s="35"/>
      <c r="C751" s="35"/>
      <c r="F751" s="33"/>
      <c r="J751" s="34"/>
    </row>
    <row r="752">
      <c r="B752" s="38"/>
      <c r="C752" s="38"/>
      <c r="F752" s="20"/>
      <c r="J752" s="21"/>
    </row>
    <row r="753">
      <c r="B753" s="35"/>
      <c r="C753" s="35"/>
      <c r="F753" s="33"/>
      <c r="J753" s="34"/>
    </row>
    <row r="754">
      <c r="B754" s="38"/>
      <c r="C754" s="38"/>
      <c r="F754" s="20"/>
      <c r="J754" s="21"/>
    </row>
    <row r="755">
      <c r="B755" s="35"/>
      <c r="C755" s="35"/>
      <c r="F755" s="33"/>
      <c r="J755" s="34"/>
    </row>
    <row r="756">
      <c r="B756" s="38"/>
      <c r="C756" s="38"/>
      <c r="F756" s="20"/>
      <c r="J756" s="21"/>
    </row>
    <row r="757">
      <c r="B757" s="35"/>
      <c r="C757" s="35"/>
      <c r="F757" s="33"/>
      <c r="J757" s="34"/>
    </row>
    <row r="758">
      <c r="B758" s="38"/>
      <c r="C758" s="38"/>
      <c r="F758" s="20"/>
      <c r="J758" s="21"/>
    </row>
    <row r="759">
      <c r="B759" s="35"/>
      <c r="C759" s="35"/>
      <c r="F759" s="33"/>
      <c r="J759" s="34"/>
    </row>
    <row r="760">
      <c r="B760" s="38"/>
      <c r="C760" s="38"/>
      <c r="F760" s="20"/>
      <c r="J760" s="21"/>
    </row>
    <row r="761">
      <c r="B761" s="35"/>
      <c r="C761" s="35"/>
      <c r="F761" s="33"/>
      <c r="J761" s="34"/>
    </row>
    <row r="762">
      <c r="B762" s="38"/>
      <c r="C762" s="38"/>
      <c r="F762" s="20"/>
      <c r="J762" s="21"/>
    </row>
    <row r="763">
      <c r="B763" s="35"/>
      <c r="C763" s="35"/>
      <c r="F763" s="33"/>
      <c r="J763" s="34"/>
    </row>
    <row r="764">
      <c r="B764" s="48"/>
      <c r="C764" s="48"/>
      <c r="F764" s="49"/>
      <c r="J764" s="50"/>
    </row>
  </sheetData>
  <dataValidations>
    <dataValidation type="list" allowBlank="1" showInputMessage="1" showErrorMessage="1" prompt="Cliquez ici et saisissez une valeur dans la liste des éléments" sqref="I2:I45 I47:I53 I55:I66 I69:I73 I76:I81 I83:I93">
      <formula1>"Abritel,Airbnb,Chèque,Espèces,HomeExchange,Virement,A définir"</formula1>
    </dataValidation>
    <dataValidation type="custom" allowBlank="1" showDropDown="1" sqref="B2:C764">
      <formula1>OR(NOT(ISERROR(DATEVALUE(B2))), AND(ISNUMBER(B2), LEFT(CELL("format", B2))="D"))</formula1>
    </dataValidation>
    <dataValidation type="custom" allowBlank="1" showDropDown="1" sqref="J2:J764">
      <formula1>AND(ISNUMBER(J2),(NOT(OR(NOT(ISERROR(DATEVALUE(J2))), AND(ISNUMBER(J2), LEFT(CELL("format", J2))="D")))))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3" width="11.13"/>
    <col customWidth="1" min="4" max="4" width="13.88"/>
    <col customWidth="1" min="5" max="5" width="15.13"/>
    <col customWidth="1" min="6" max="6" width="16.88"/>
    <col customWidth="1" min="7" max="7" width="13.0"/>
    <col customWidth="1" min="8" max="8" width="11.75"/>
    <col customWidth="1" min="9" max="9" width="12.88"/>
    <col customWidth="1" min="10" max="10" width="21.75"/>
    <col customWidth="1" min="11" max="11" width="23.0"/>
    <col customWidth="1" min="12" max="20" width="13.13"/>
    <col customWidth="1" min="21" max="21" width="14.0"/>
    <col customWidth="1" min="22" max="27" width="13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2" t="s">
        <v>108</v>
      </c>
    </row>
    <row r="2">
      <c r="A2" s="13"/>
      <c r="B2" s="14"/>
      <c r="C2" s="14"/>
      <c r="D2" s="15"/>
      <c r="E2" s="16"/>
      <c r="F2" s="17"/>
      <c r="G2" s="18"/>
      <c r="H2" s="19"/>
      <c r="I2" s="20"/>
      <c r="J2" s="21"/>
      <c r="K2" s="22"/>
    </row>
    <row r="3">
      <c r="A3" s="23" t="s">
        <v>109</v>
      </c>
      <c r="B3" s="24">
        <v>45292.0</v>
      </c>
      <c r="C3" s="24">
        <v>45295.0</v>
      </c>
      <c r="D3" s="15" t="str">
        <f t="shared" ref="D3:D11" si="1">TEXT(B3 ,"mm (mmmm)")</f>
        <v>01 (janvier)</v>
      </c>
      <c r="E3" s="25">
        <f t="shared" ref="E3:E11" si="2">C3-B3</f>
        <v>3</v>
      </c>
      <c r="F3" s="26">
        <v>2.0</v>
      </c>
      <c r="G3" s="27">
        <v>65.0</v>
      </c>
      <c r="H3" s="28">
        <f t="shared" ref="H3:H11" si="3">G3*E3</f>
        <v>195</v>
      </c>
      <c r="I3" s="33" t="s">
        <v>27</v>
      </c>
      <c r="J3" s="34">
        <f t="shared" ref="J3:J11" si="4">F3*0.7*E3</f>
        <v>4.2</v>
      </c>
      <c r="K3" s="31">
        <f t="shared" ref="K3:K11" si="5">E3*F3</f>
        <v>6</v>
      </c>
    </row>
    <row r="4">
      <c r="A4" s="13" t="s">
        <v>110</v>
      </c>
      <c r="B4" s="14">
        <v>45295.0</v>
      </c>
      <c r="C4" s="14">
        <v>45296.0</v>
      </c>
      <c r="D4" s="15" t="str">
        <f t="shared" si="1"/>
        <v>01 (janvier)</v>
      </c>
      <c r="E4" s="16">
        <f t="shared" si="2"/>
        <v>1</v>
      </c>
      <c r="F4" s="17">
        <v>2.0</v>
      </c>
      <c r="G4" s="18">
        <v>48.0</v>
      </c>
      <c r="H4" s="19">
        <f t="shared" si="3"/>
        <v>48</v>
      </c>
      <c r="I4" s="32" t="s">
        <v>27</v>
      </c>
      <c r="J4" s="21">
        <f t="shared" si="4"/>
        <v>1.4</v>
      </c>
      <c r="K4" s="22">
        <f t="shared" si="5"/>
        <v>2</v>
      </c>
    </row>
    <row r="5">
      <c r="A5" s="23" t="s">
        <v>111</v>
      </c>
      <c r="B5" s="24">
        <v>45296.0</v>
      </c>
      <c r="C5" s="24">
        <v>45298.0</v>
      </c>
      <c r="D5" s="15" t="str">
        <f t="shared" si="1"/>
        <v>01 (janvier)</v>
      </c>
      <c r="E5" s="25">
        <f t="shared" si="2"/>
        <v>2</v>
      </c>
      <c r="F5" s="26">
        <v>2.0</v>
      </c>
      <c r="G5" s="27">
        <v>48.0</v>
      </c>
      <c r="H5" s="28">
        <f t="shared" si="3"/>
        <v>96</v>
      </c>
      <c r="I5" s="33" t="s">
        <v>27</v>
      </c>
      <c r="J5" s="34">
        <f t="shared" si="4"/>
        <v>2.8</v>
      </c>
      <c r="K5" s="31">
        <f t="shared" si="5"/>
        <v>4</v>
      </c>
    </row>
    <row r="6">
      <c r="A6" s="13" t="s">
        <v>58</v>
      </c>
      <c r="B6" s="14">
        <v>45300.0</v>
      </c>
      <c r="C6" s="14">
        <v>45301.0</v>
      </c>
      <c r="D6" s="15" t="str">
        <f t="shared" si="1"/>
        <v>01 (janvier)</v>
      </c>
      <c r="E6" s="16">
        <f t="shared" si="2"/>
        <v>1</v>
      </c>
      <c r="F6" s="17">
        <v>2.0</v>
      </c>
      <c r="G6" s="18">
        <v>65.0</v>
      </c>
      <c r="H6" s="19">
        <f t="shared" si="3"/>
        <v>65</v>
      </c>
      <c r="I6" s="32" t="s">
        <v>27</v>
      </c>
      <c r="J6" s="21">
        <f t="shared" si="4"/>
        <v>1.4</v>
      </c>
      <c r="K6" s="22">
        <f t="shared" si="5"/>
        <v>2</v>
      </c>
    </row>
    <row r="7">
      <c r="A7" s="23" t="s">
        <v>62</v>
      </c>
      <c r="B7" s="24">
        <v>45304.0</v>
      </c>
      <c r="C7" s="24">
        <v>45305.0</v>
      </c>
      <c r="D7" s="15" t="str">
        <f t="shared" si="1"/>
        <v>01 (janvier)</v>
      </c>
      <c r="E7" s="25">
        <f t="shared" si="2"/>
        <v>1</v>
      </c>
      <c r="F7" s="26">
        <v>2.0</v>
      </c>
      <c r="G7" s="27">
        <v>45.0</v>
      </c>
      <c r="H7" s="28">
        <f t="shared" si="3"/>
        <v>45</v>
      </c>
      <c r="I7" s="29" t="s">
        <v>27</v>
      </c>
      <c r="J7" s="34">
        <f t="shared" si="4"/>
        <v>1.4</v>
      </c>
      <c r="K7" s="31">
        <f t="shared" si="5"/>
        <v>2</v>
      </c>
    </row>
    <row r="8">
      <c r="A8" s="13" t="s">
        <v>112</v>
      </c>
      <c r="B8" s="14">
        <v>45306.0</v>
      </c>
      <c r="C8" s="14">
        <v>45308.0</v>
      </c>
      <c r="D8" s="15" t="str">
        <f t="shared" si="1"/>
        <v>01 (janvier)</v>
      </c>
      <c r="E8" s="16">
        <f t="shared" si="2"/>
        <v>2</v>
      </c>
      <c r="F8" s="17">
        <v>2.0</v>
      </c>
      <c r="G8" s="18">
        <v>53.0</v>
      </c>
      <c r="H8" s="19">
        <f t="shared" si="3"/>
        <v>106</v>
      </c>
      <c r="I8" s="32" t="s">
        <v>27</v>
      </c>
      <c r="J8" s="21">
        <f t="shared" si="4"/>
        <v>2.8</v>
      </c>
      <c r="K8" s="22">
        <f t="shared" si="5"/>
        <v>4</v>
      </c>
    </row>
    <row r="9">
      <c r="A9" s="23" t="s">
        <v>113</v>
      </c>
      <c r="B9" s="24">
        <v>45310.0</v>
      </c>
      <c r="C9" s="24">
        <v>45313.0</v>
      </c>
      <c r="D9" s="15" t="str">
        <f t="shared" si="1"/>
        <v>01 (janvier)</v>
      </c>
      <c r="E9" s="25">
        <f t="shared" si="2"/>
        <v>3</v>
      </c>
      <c r="F9" s="26">
        <v>2.0</v>
      </c>
      <c r="G9" s="27">
        <v>50.0</v>
      </c>
      <c r="H9" s="28">
        <f t="shared" si="3"/>
        <v>150</v>
      </c>
      <c r="I9" s="29" t="s">
        <v>29</v>
      </c>
      <c r="J9" s="34">
        <f t="shared" si="4"/>
        <v>4.2</v>
      </c>
      <c r="K9" s="31">
        <f t="shared" si="5"/>
        <v>6</v>
      </c>
    </row>
    <row r="10">
      <c r="A10" s="13" t="s">
        <v>114</v>
      </c>
      <c r="B10" s="14">
        <v>45313.0</v>
      </c>
      <c r="C10" s="14">
        <v>45316.0</v>
      </c>
      <c r="D10" s="15" t="str">
        <f t="shared" si="1"/>
        <v>01 (janvier)</v>
      </c>
      <c r="E10" s="16">
        <f t="shared" si="2"/>
        <v>3</v>
      </c>
      <c r="F10" s="17">
        <v>2.0</v>
      </c>
      <c r="G10" s="18">
        <v>53.0</v>
      </c>
      <c r="H10" s="19">
        <f t="shared" si="3"/>
        <v>159</v>
      </c>
      <c r="I10" s="32" t="s">
        <v>27</v>
      </c>
      <c r="J10" s="21">
        <f t="shared" si="4"/>
        <v>4.2</v>
      </c>
      <c r="K10" s="22">
        <f t="shared" si="5"/>
        <v>6</v>
      </c>
    </row>
    <row r="11">
      <c r="A11" s="23" t="s">
        <v>115</v>
      </c>
      <c r="B11" s="24">
        <v>45317.0</v>
      </c>
      <c r="C11" s="24">
        <v>45319.0</v>
      </c>
      <c r="D11" s="15" t="str">
        <f t="shared" si="1"/>
        <v>01 (janvier)</v>
      </c>
      <c r="E11" s="25">
        <f t="shared" si="2"/>
        <v>2</v>
      </c>
      <c r="F11" s="26">
        <v>2.0</v>
      </c>
      <c r="G11" s="27">
        <v>75.0</v>
      </c>
      <c r="H11" s="28">
        <f t="shared" si="3"/>
        <v>150</v>
      </c>
      <c r="I11" s="29" t="s">
        <v>29</v>
      </c>
      <c r="J11" s="34">
        <f t="shared" si="4"/>
        <v>2.8</v>
      </c>
      <c r="K11" s="31">
        <f t="shared" si="5"/>
        <v>4</v>
      </c>
    </row>
    <row r="12">
      <c r="A12" s="13"/>
      <c r="B12" s="14"/>
      <c r="C12" s="14"/>
      <c r="D12" s="15"/>
      <c r="E12" s="16"/>
      <c r="F12" s="17"/>
      <c r="G12" s="18"/>
      <c r="H12" s="19"/>
      <c r="I12" s="32"/>
      <c r="J12" s="21"/>
      <c r="K12" s="22"/>
    </row>
    <row r="13">
      <c r="A13" s="23" t="s">
        <v>116</v>
      </c>
      <c r="B13" s="24">
        <v>45323.0</v>
      </c>
      <c r="C13" s="24">
        <v>45324.0</v>
      </c>
      <c r="D13" s="15" t="str">
        <f t="shared" ref="D13:D15" si="6">TEXT(B13 ,"mm (mmmm)")</f>
        <v>02 (février)</v>
      </c>
      <c r="E13" s="25">
        <f t="shared" ref="E13:E15" si="7">C13-B13</f>
        <v>1</v>
      </c>
      <c r="F13" s="26">
        <v>2.0</v>
      </c>
      <c r="G13" s="27">
        <v>50.0</v>
      </c>
      <c r="H13" s="28">
        <f>G13*E13</f>
        <v>50</v>
      </c>
      <c r="I13" s="29" t="s">
        <v>27</v>
      </c>
      <c r="J13" s="34">
        <f t="shared" ref="J13:J15" si="8">F13*0.7*E13</f>
        <v>1.4</v>
      </c>
      <c r="K13" s="31">
        <f t="shared" ref="K13:K15" si="9">E13*F13</f>
        <v>2</v>
      </c>
    </row>
    <row r="14">
      <c r="A14" s="13" t="s">
        <v>117</v>
      </c>
      <c r="B14" s="14">
        <v>45327.0</v>
      </c>
      <c r="C14" s="14">
        <v>45344.0</v>
      </c>
      <c r="D14" s="15" t="str">
        <f t="shared" si="6"/>
        <v>02 (février)</v>
      </c>
      <c r="E14" s="16">
        <f t="shared" si="7"/>
        <v>17</v>
      </c>
      <c r="F14" s="17">
        <v>2.0</v>
      </c>
      <c r="G14" s="18">
        <v>24.0</v>
      </c>
      <c r="H14" s="51">
        <v>400.0</v>
      </c>
      <c r="I14" s="32" t="s">
        <v>29</v>
      </c>
      <c r="J14" s="21">
        <f t="shared" si="8"/>
        <v>23.8</v>
      </c>
      <c r="K14" s="22">
        <f t="shared" si="9"/>
        <v>34</v>
      </c>
    </row>
    <row r="15">
      <c r="A15" s="23" t="s">
        <v>118</v>
      </c>
      <c r="B15" s="24">
        <v>45348.0</v>
      </c>
      <c r="C15" s="24">
        <v>45354.0</v>
      </c>
      <c r="D15" s="15" t="str">
        <f t="shared" si="6"/>
        <v>02 (février)</v>
      </c>
      <c r="E15" s="25">
        <f t="shared" si="7"/>
        <v>6</v>
      </c>
      <c r="F15" s="26">
        <v>1.0</v>
      </c>
      <c r="G15" s="27">
        <v>75.0</v>
      </c>
      <c r="H15" s="28">
        <f>G15*E15</f>
        <v>450</v>
      </c>
      <c r="I15" s="29" t="s">
        <v>53</v>
      </c>
      <c r="J15" s="34">
        <f t="shared" si="8"/>
        <v>4.2</v>
      </c>
      <c r="K15" s="31">
        <f t="shared" si="9"/>
        <v>6</v>
      </c>
    </row>
    <row r="16">
      <c r="A16" s="13"/>
      <c r="B16" s="14"/>
      <c r="C16" s="14"/>
      <c r="D16" s="15"/>
      <c r="E16" s="16"/>
      <c r="F16" s="17"/>
      <c r="G16" s="18"/>
      <c r="H16" s="19"/>
      <c r="I16" s="32"/>
      <c r="J16" s="21"/>
      <c r="K16" s="22"/>
    </row>
    <row r="17">
      <c r="A17" s="23" t="s">
        <v>119</v>
      </c>
      <c r="B17" s="24">
        <v>45357.0</v>
      </c>
      <c r="C17" s="24">
        <v>45359.0</v>
      </c>
      <c r="D17" s="15" t="str">
        <f t="shared" ref="D17:D28" si="10">TEXT(B17 ,"mm (mmmm)")</f>
        <v>03 (mars)</v>
      </c>
      <c r="E17" s="25">
        <f t="shared" ref="E17:E28" si="11">C17-B17</f>
        <v>2</v>
      </c>
      <c r="F17" s="26">
        <v>1.0</v>
      </c>
      <c r="G17" s="27">
        <v>75.0</v>
      </c>
      <c r="H17" s="28">
        <f t="shared" ref="H17:H28" si="12">G17*E17</f>
        <v>150</v>
      </c>
      <c r="I17" s="29" t="s">
        <v>101</v>
      </c>
      <c r="J17" s="34">
        <f t="shared" ref="J17:J23" si="13">F17*0.7*E17</f>
        <v>1.4</v>
      </c>
      <c r="K17" s="31">
        <f t="shared" ref="K17:K28" si="14">E17*F17</f>
        <v>2</v>
      </c>
    </row>
    <row r="18">
      <c r="A18" s="13" t="s">
        <v>120</v>
      </c>
      <c r="B18" s="14">
        <v>45359.0</v>
      </c>
      <c r="C18" s="14">
        <v>45361.0</v>
      </c>
      <c r="D18" s="15" t="str">
        <f t="shared" si="10"/>
        <v>03 (mars)</v>
      </c>
      <c r="E18" s="16">
        <f t="shared" si="11"/>
        <v>2</v>
      </c>
      <c r="F18" s="17">
        <v>2.0</v>
      </c>
      <c r="G18" s="18">
        <v>56.0</v>
      </c>
      <c r="H18" s="19">
        <f t="shared" si="12"/>
        <v>112</v>
      </c>
      <c r="I18" s="32" t="s">
        <v>27</v>
      </c>
      <c r="J18" s="21">
        <f t="shared" si="13"/>
        <v>2.8</v>
      </c>
      <c r="K18" s="22">
        <f t="shared" si="14"/>
        <v>4</v>
      </c>
    </row>
    <row r="19">
      <c r="A19" s="23" t="s">
        <v>121</v>
      </c>
      <c r="B19" s="24">
        <v>45362.0</v>
      </c>
      <c r="C19" s="24">
        <v>45363.0</v>
      </c>
      <c r="D19" s="15" t="str">
        <f t="shared" si="10"/>
        <v>03 (mars)</v>
      </c>
      <c r="E19" s="25">
        <f t="shared" si="11"/>
        <v>1</v>
      </c>
      <c r="F19" s="26">
        <v>2.0</v>
      </c>
      <c r="G19" s="27">
        <v>46.0</v>
      </c>
      <c r="H19" s="28">
        <f t="shared" si="12"/>
        <v>46</v>
      </c>
      <c r="I19" s="29" t="s">
        <v>27</v>
      </c>
      <c r="J19" s="34">
        <f t="shared" si="13"/>
        <v>1.4</v>
      </c>
      <c r="K19" s="31">
        <f t="shared" si="14"/>
        <v>2</v>
      </c>
    </row>
    <row r="20">
      <c r="A20" s="13" t="s">
        <v>122</v>
      </c>
      <c r="B20" s="14">
        <v>45363.0</v>
      </c>
      <c r="C20" s="14">
        <v>45366.0</v>
      </c>
      <c r="D20" s="15" t="str">
        <f t="shared" si="10"/>
        <v>03 (mars)</v>
      </c>
      <c r="E20" s="16">
        <f t="shared" si="11"/>
        <v>3</v>
      </c>
      <c r="F20" s="17">
        <v>2.0</v>
      </c>
      <c r="G20" s="18">
        <v>46.0</v>
      </c>
      <c r="H20" s="19">
        <f t="shared" si="12"/>
        <v>138</v>
      </c>
      <c r="I20" s="32" t="s">
        <v>27</v>
      </c>
      <c r="J20" s="21">
        <f t="shared" si="13"/>
        <v>4.2</v>
      </c>
      <c r="K20" s="22">
        <f t="shared" si="14"/>
        <v>6</v>
      </c>
    </row>
    <row r="21">
      <c r="A21" s="23" t="s">
        <v>123</v>
      </c>
      <c r="B21" s="24">
        <v>45366.0</v>
      </c>
      <c r="C21" s="24">
        <v>45368.0</v>
      </c>
      <c r="D21" s="15" t="str">
        <f t="shared" si="10"/>
        <v>03 (mars)</v>
      </c>
      <c r="E21" s="25">
        <f t="shared" si="11"/>
        <v>2</v>
      </c>
      <c r="F21" s="26">
        <v>2.0</v>
      </c>
      <c r="G21" s="27">
        <v>69.0</v>
      </c>
      <c r="H21" s="28">
        <f t="shared" si="12"/>
        <v>138</v>
      </c>
      <c r="I21" s="29" t="s">
        <v>27</v>
      </c>
      <c r="J21" s="34">
        <f t="shared" si="13"/>
        <v>2.8</v>
      </c>
      <c r="K21" s="31">
        <f t="shared" si="14"/>
        <v>4</v>
      </c>
    </row>
    <row r="22">
      <c r="A22" s="13" t="s">
        <v>124</v>
      </c>
      <c r="B22" s="14">
        <v>45370.0</v>
      </c>
      <c r="C22" s="14">
        <v>45371.0</v>
      </c>
      <c r="D22" s="15" t="str">
        <f t="shared" si="10"/>
        <v>03 (mars)</v>
      </c>
      <c r="E22" s="16">
        <f t="shared" si="11"/>
        <v>1</v>
      </c>
      <c r="F22" s="17">
        <v>1.0</v>
      </c>
      <c r="G22" s="18">
        <v>49.0</v>
      </c>
      <c r="H22" s="19">
        <f t="shared" si="12"/>
        <v>49</v>
      </c>
      <c r="I22" s="32" t="s">
        <v>27</v>
      </c>
      <c r="J22" s="21">
        <f t="shared" si="13"/>
        <v>0.7</v>
      </c>
      <c r="K22" s="22">
        <f t="shared" si="14"/>
        <v>1</v>
      </c>
    </row>
    <row r="23">
      <c r="A23" s="23" t="s">
        <v>125</v>
      </c>
      <c r="B23" s="24">
        <v>45372.0</v>
      </c>
      <c r="C23" s="24">
        <v>45373.0</v>
      </c>
      <c r="D23" s="15" t="str">
        <f t="shared" si="10"/>
        <v>03 (mars)</v>
      </c>
      <c r="E23" s="25">
        <f t="shared" si="11"/>
        <v>1</v>
      </c>
      <c r="F23" s="26">
        <v>2.0</v>
      </c>
      <c r="G23" s="27">
        <v>49.0</v>
      </c>
      <c r="H23" s="28">
        <f t="shared" si="12"/>
        <v>49</v>
      </c>
      <c r="I23" s="29" t="s">
        <v>27</v>
      </c>
      <c r="J23" s="34">
        <f t="shared" si="13"/>
        <v>1.4</v>
      </c>
      <c r="K23" s="31">
        <f t="shared" si="14"/>
        <v>2</v>
      </c>
    </row>
    <row r="24">
      <c r="A24" s="13" t="s">
        <v>50</v>
      </c>
      <c r="B24" s="14">
        <v>45373.0</v>
      </c>
      <c r="C24" s="14">
        <v>45376.0</v>
      </c>
      <c r="D24" s="15" t="str">
        <f t="shared" si="10"/>
        <v>03 (mars)</v>
      </c>
      <c r="E24" s="16">
        <f t="shared" si="11"/>
        <v>3</v>
      </c>
      <c r="F24" s="17">
        <v>2.0</v>
      </c>
      <c r="G24" s="18">
        <v>70.0</v>
      </c>
      <c r="H24" s="19">
        <f t="shared" si="12"/>
        <v>210</v>
      </c>
      <c r="I24" s="32" t="s">
        <v>29</v>
      </c>
      <c r="J24" s="21"/>
      <c r="K24" s="22">
        <f t="shared" si="14"/>
        <v>6</v>
      </c>
    </row>
    <row r="25">
      <c r="A25" s="23" t="s">
        <v>126</v>
      </c>
      <c r="B25" s="24">
        <v>45376.0</v>
      </c>
      <c r="C25" s="24">
        <v>45378.0</v>
      </c>
      <c r="D25" s="15" t="str">
        <f t="shared" si="10"/>
        <v>03 (mars)</v>
      </c>
      <c r="E25" s="25">
        <f t="shared" si="11"/>
        <v>2</v>
      </c>
      <c r="F25" s="26">
        <v>1.0</v>
      </c>
      <c r="G25" s="27">
        <v>49.0</v>
      </c>
      <c r="H25" s="28">
        <f t="shared" si="12"/>
        <v>98</v>
      </c>
      <c r="I25" s="29" t="s">
        <v>27</v>
      </c>
      <c r="J25" s="34">
        <f t="shared" ref="J25:J28" si="15">F25*0.7*E25</f>
        <v>1.4</v>
      </c>
      <c r="K25" s="31">
        <f t="shared" si="14"/>
        <v>2</v>
      </c>
    </row>
    <row r="26">
      <c r="A26" s="13" t="s">
        <v>52</v>
      </c>
      <c r="B26" s="14">
        <v>45378.0</v>
      </c>
      <c r="C26" s="14">
        <v>45379.0</v>
      </c>
      <c r="D26" s="15" t="str">
        <f t="shared" si="10"/>
        <v>03 (mars)</v>
      </c>
      <c r="E26" s="16">
        <f t="shared" si="11"/>
        <v>1</v>
      </c>
      <c r="F26" s="17">
        <v>1.0</v>
      </c>
      <c r="G26" s="18">
        <v>70.0</v>
      </c>
      <c r="H26" s="19">
        <f t="shared" si="12"/>
        <v>70</v>
      </c>
      <c r="I26" s="32" t="s">
        <v>53</v>
      </c>
      <c r="J26" s="21">
        <f t="shared" si="15"/>
        <v>0.7</v>
      </c>
      <c r="K26" s="22">
        <f t="shared" si="14"/>
        <v>1</v>
      </c>
    </row>
    <row r="27">
      <c r="A27" s="23" t="s">
        <v>127</v>
      </c>
      <c r="B27" s="24">
        <v>45379.0</v>
      </c>
      <c r="C27" s="24">
        <v>45381.0</v>
      </c>
      <c r="D27" s="15" t="str">
        <f t="shared" si="10"/>
        <v>03 (mars)</v>
      </c>
      <c r="E27" s="25">
        <f t="shared" si="11"/>
        <v>2</v>
      </c>
      <c r="F27" s="26">
        <v>2.0</v>
      </c>
      <c r="G27" s="27">
        <v>49.0</v>
      </c>
      <c r="H27" s="28">
        <f t="shared" si="12"/>
        <v>98</v>
      </c>
      <c r="I27" s="29" t="s">
        <v>27</v>
      </c>
      <c r="J27" s="34">
        <f t="shared" si="15"/>
        <v>2.8</v>
      </c>
      <c r="K27" s="31">
        <f t="shared" si="14"/>
        <v>4</v>
      </c>
    </row>
    <row r="28">
      <c r="A28" s="13" t="s">
        <v>128</v>
      </c>
      <c r="B28" s="14">
        <v>45381.0</v>
      </c>
      <c r="C28" s="14">
        <v>45385.0</v>
      </c>
      <c r="D28" s="15" t="str">
        <f t="shared" si="10"/>
        <v>03 (mars)</v>
      </c>
      <c r="E28" s="16">
        <f t="shared" si="11"/>
        <v>4</v>
      </c>
      <c r="F28" s="17">
        <v>2.0</v>
      </c>
      <c r="G28" s="18">
        <v>70.0</v>
      </c>
      <c r="H28" s="19">
        <f t="shared" si="12"/>
        <v>280</v>
      </c>
      <c r="I28" s="32" t="s">
        <v>27</v>
      </c>
      <c r="J28" s="21">
        <f t="shared" si="15"/>
        <v>5.6</v>
      </c>
      <c r="K28" s="22">
        <f t="shared" si="14"/>
        <v>8</v>
      </c>
    </row>
    <row r="29">
      <c r="B29" s="35"/>
      <c r="C29" s="35"/>
      <c r="E29" s="52"/>
      <c r="F29" s="53"/>
      <c r="J29" s="34"/>
      <c r="K29" s="54"/>
    </row>
    <row r="30">
      <c r="A30" s="13" t="s">
        <v>129</v>
      </c>
      <c r="B30" s="14">
        <v>45388.0</v>
      </c>
      <c r="C30" s="14">
        <v>45390.0</v>
      </c>
      <c r="D30" s="15" t="str">
        <f t="shared" ref="D30:D35" si="16">TEXT(B30 ,"mm (mmmm)")</f>
        <v>04 (avril)</v>
      </c>
      <c r="E30" s="16">
        <f t="shared" ref="E30:E35" si="17">C30-B30</f>
        <v>2</v>
      </c>
      <c r="F30" s="17">
        <v>1.0</v>
      </c>
      <c r="G30" s="18">
        <v>70.0</v>
      </c>
      <c r="H30" s="19">
        <f t="shared" ref="H30:H35" si="18">G30*E30</f>
        <v>140</v>
      </c>
      <c r="I30" s="32" t="s">
        <v>29</v>
      </c>
      <c r="J30" s="21"/>
      <c r="K30" s="22">
        <f t="shared" ref="K30:K35" si="19">E30*F30</f>
        <v>2</v>
      </c>
    </row>
    <row r="31">
      <c r="A31" s="23" t="s">
        <v>130</v>
      </c>
      <c r="B31" s="24">
        <v>45392.0</v>
      </c>
      <c r="C31" s="24">
        <v>45396.0</v>
      </c>
      <c r="D31" s="15" t="str">
        <f t="shared" si="16"/>
        <v>04 (avril)</v>
      </c>
      <c r="E31" s="25">
        <f t="shared" si="17"/>
        <v>4</v>
      </c>
      <c r="F31" s="26">
        <v>1.0</v>
      </c>
      <c r="G31" s="27">
        <v>70.0</v>
      </c>
      <c r="H31" s="28">
        <f t="shared" si="18"/>
        <v>280</v>
      </c>
      <c r="I31" s="29" t="s">
        <v>53</v>
      </c>
      <c r="J31" s="34">
        <f t="shared" ref="J31:J32" si="20">F31*0.7*E31</f>
        <v>2.8</v>
      </c>
      <c r="K31" s="31">
        <f t="shared" si="19"/>
        <v>4</v>
      </c>
    </row>
    <row r="32">
      <c r="A32" s="13" t="s">
        <v>131</v>
      </c>
      <c r="B32" s="14">
        <v>45397.0</v>
      </c>
      <c r="C32" s="14">
        <v>45401.0</v>
      </c>
      <c r="D32" s="15" t="str">
        <f t="shared" si="16"/>
        <v>04 (avril)</v>
      </c>
      <c r="E32" s="16">
        <f t="shared" si="17"/>
        <v>4</v>
      </c>
      <c r="F32" s="17">
        <v>4.0</v>
      </c>
      <c r="G32" s="18">
        <v>73.0</v>
      </c>
      <c r="H32" s="19">
        <f t="shared" si="18"/>
        <v>292</v>
      </c>
      <c r="I32" s="32" t="s">
        <v>27</v>
      </c>
      <c r="J32" s="21">
        <f t="shared" si="20"/>
        <v>11.2</v>
      </c>
      <c r="K32" s="22">
        <f t="shared" si="19"/>
        <v>16</v>
      </c>
    </row>
    <row r="33">
      <c r="A33" s="23" t="s">
        <v>132</v>
      </c>
      <c r="B33" s="24">
        <v>45401.0</v>
      </c>
      <c r="C33" s="24">
        <v>45405.0</v>
      </c>
      <c r="D33" s="15" t="str">
        <f t="shared" si="16"/>
        <v>04 (avril)</v>
      </c>
      <c r="E33" s="25">
        <f t="shared" si="17"/>
        <v>4</v>
      </c>
      <c r="F33" s="26">
        <v>2.0</v>
      </c>
      <c r="G33" s="27">
        <v>75.0</v>
      </c>
      <c r="H33" s="28">
        <f t="shared" si="18"/>
        <v>300</v>
      </c>
      <c r="I33" s="29" t="s">
        <v>29</v>
      </c>
      <c r="J33" s="34"/>
      <c r="K33" s="31">
        <f t="shared" si="19"/>
        <v>8</v>
      </c>
    </row>
    <row r="34">
      <c r="A34" s="13" t="s">
        <v>133</v>
      </c>
      <c r="B34" s="14">
        <v>45405.0</v>
      </c>
      <c r="C34" s="14">
        <v>45408.0</v>
      </c>
      <c r="D34" s="15" t="str">
        <f t="shared" si="16"/>
        <v>04 (avril)</v>
      </c>
      <c r="E34" s="16">
        <f t="shared" si="17"/>
        <v>3</v>
      </c>
      <c r="F34" s="17">
        <v>2.0</v>
      </c>
      <c r="G34" s="18">
        <v>65.0</v>
      </c>
      <c r="H34" s="19">
        <f t="shared" si="18"/>
        <v>195</v>
      </c>
      <c r="I34" s="32" t="s">
        <v>27</v>
      </c>
      <c r="J34" s="21"/>
      <c r="K34" s="22">
        <f t="shared" si="19"/>
        <v>6</v>
      </c>
    </row>
    <row r="35">
      <c r="A35" s="23" t="s">
        <v>134</v>
      </c>
      <c r="B35" s="24">
        <v>45409.0</v>
      </c>
      <c r="C35" s="24">
        <v>45413.0</v>
      </c>
      <c r="D35" s="15" t="str">
        <f t="shared" si="16"/>
        <v>04 (avril)</v>
      </c>
      <c r="E35" s="25">
        <f t="shared" si="17"/>
        <v>4</v>
      </c>
      <c r="F35" s="26">
        <v>1.0</v>
      </c>
      <c r="G35" s="27">
        <v>75.0</v>
      </c>
      <c r="H35" s="28">
        <f t="shared" si="18"/>
        <v>300</v>
      </c>
      <c r="I35" s="29" t="s">
        <v>53</v>
      </c>
      <c r="J35" s="34">
        <f>F35*0.7*E35</f>
        <v>2.8</v>
      </c>
      <c r="K35" s="31">
        <f t="shared" si="19"/>
        <v>4</v>
      </c>
    </row>
    <row r="36">
      <c r="B36" s="38"/>
      <c r="C36" s="38"/>
      <c r="E36" s="55"/>
      <c r="F36" s="56"/>
      <c r="J36" s="21"/>
      <c r="K36" s="57"/>
    </row>
    <row r="37">
      <c r="A37" s="23" t="s">
        <v>134</v>
      </c>
      <c r="B37" s="24">
        <v>45413.0</v>
      </c>
      <c r="C37" s="24">
        <v>45416.0</v>
      </c>
      <c r="D37" s="15" t="str">
        <f t="shared" ref="D37:D42" si="21">TEXT(B37 ,"mm (mmmm)")</f>
        <v>05 (mai)</v>
      </c>
      <c r="E37" s="25">
        <f t="shared" ref="E37:E42" si="22">C37-B37</f>
        <v>3</v>
      </c>
      <c r="F37" s="26">
        <v>1.0</v>
      </c>
      <c r="G37" s="27">
        <v>75.0</v>
      </c>
      <c r="H37" s="28">
        <f t="shared" ref="H37:H42" si="23">G37*E37</f>
        <v>225</v>
      </c>
      <c r="I37" s="29" t="s">
        <v>53</v>
      </c>
      <c r="J37" s="34">
        <f t="shared" ref="J37:J42" si="24">F37*0.7*E37</f>
        <v>2.1</v>
      </c>
      <c r="K37" s="31">
        <f t="shared" ref="K37:K42" si="25">E37*F37</f>
        <v>3</v>
      </c>
    </row>
    <row r="38">
      <c r="A38" s="13" t="s">
        <v>135</v>
      </c>
      <c r="B38" s="14">
        <v>45416.0</v>
      </c>
      <c r="C38" s="14">
        <v>45421.0</v>
      </c>
      <c r="D38" s="15" t="str">
        <f t="shared" si="21"/>
        <v>05 (mai)</v>
      </c>
      <c r="E38" s="16">
        <f t="shared" si="22"/>
        <v>5</v>
      </c>
      <c r="F38" s="17">
        <v>1.0</v>
      </c>
      <c r="G38" s="18">
        <v>70.0</v>
      </c>
      <c r="H38" s="19">
        <f t="shared" si="23"/>
        <v>350</v>
      </c>
      <c r="I38" s="32" t="s">
        <v>27</v>
      </c>
      <c r="J38" s="21">
        <f t="shared" si="24"/>
        <v>3.5</v>
      </c>
      <c r="K38" s="22">
        <f t="shared" si="25"/>
        <v>5</v>
      </c>
    </row>
    <row r="39">
      <c r="A39" s="23" t="s">
        <v>110</v>
      </c>
      <c r="B39" s="24">
        <v>45421.0</v>
      </c>
      <c r="C39" s="24">
        <v>45424.0</v>
      </c>
      <c r="D39" s="15" t="str">
        <f t="shared" si="21"/>
        <v>05 (mai)</v>
      </c>
      <c r="E39" s="25">
        <f t="shared" si="22"/>
        <v>3</v>
      </c>
      <c r="F39" s="26">
        <v>1.0</v>
      </c>
      <c r="G39" s="27">
        <v>70.0</v>
      </c>
      <c r="H39" s="28">
        <f t="shared" si="23"/>
        <v>210</v>
      </c>
      <c r="I39" s="29" t="s">
        <v>27</v>
      </c>
      <c r="J39" s="34">
        <f t="shared" si="24"/>
        <v>2.1</v>
      </c>
      <c r="K39" s="31">
        <f t="shared" si="25"/>
        <v>3</v>
      </c>
    </row>
    <row r="40">
      <c r="A40" s="13" t="s">
        <v>136</v>
      </c>
      <c r="B40" s="14">
        <v>45425.0</v>
      </c>
      <c r="C40" s="14">
        <v>45429.0</v>
      </c>
      <c r="D40" s="15" t="str">
        <f t="shared" si="21"/>
        <v>05 (mai)</v>
      </c>
      <c r="E40" s="16">
        <f t="shared" si="22"/>
        <v>4</v>
      </c>
      <c r="F40" s="17">
        <v>2.0</v>
      </c>
      <c r="G40" s="18">
        <v>69.0</v>
      </c>
      <c r="H40" s="19">
        <f t="shared" si="23"/>
        <v>276</v>
      </c>
      <c r="I40" s="32" t="s">
        <v>27</v>
      </c>
      <c r="J40" s="21">
        <f t="shared" si="24"/>
        <v>5.6</v>
      </c>
      <c r="K40" s="22">
        <f t="shared" si="25"/>
        <v>8</v>
      </c>
    </row>
    <row r="41">
      <c r="A41" s="23" t="s">
        <v>137</v>
      </c>
      <c r="B41" s="24">
        <v>45430.0</v>
      </c>
      <c r="C41" s="24">
        <v>45434.0</v>
      </c>
      <c r="D41" s="15" t="str">
        <f t="shared" si="21"/>
        <v>05 (mai)</v>
      </c>
      <c r="E41" s="25">
        <f t="shared" si="22"/>
        <v>4</v>
      </c>
      <c r="F41" s="26">
        <v>2.0</v>
      </c>
      <c r="G41" s="27">
        <v>69.0</v>
      </c>
      <c r="H41" s="28">
        <f t="shared" si="23"/>
        <v>276</v>
      </c>
      <c r="I41" s="29" t="s">
        <v>27</v>
      </c>
      <c r="J41" s="34">
        <f t="shared" si="24"/>
        <v>5.6</v>
      </c>
      <c r="K41" s="31">
        <f t="shared" si="25"/>
        <v>8</v>
      </c>
    </row>
    <row r="42">
      <c r="A42" s="13" t="s">
        <v>138</v>
      </c>
      <c r="B42" s="14">
        <v>45436.0</v>
      </c>
      <c r="C42" s="14">
        <v>45437.0</v>
      </c>
      <c r="D42" s="15" t="str">
        <f t="shared" si="21"/>
        <v>05 (mai)</v>
      </c>
      <c r="E42" s="16">
        <f t="shared" si="22"/>
        <v>1</v>
      </c>
      <c r="F42" s="58">
        <v>1.0</v>
      </c>
      <c r="G42" s="18">
        <v>69.0</v>
      </c>
      <c r="H42" s="44">
        <f t="shared" si="23"/>
        <v>69</v>
      </c>
      <c r="I42" s="45" t="s">
        <v>27</v>
      </c>
      <c r="J42" s="46">
        <f t="shared" si="24"/>
        <v>0.7</v>
      </c>
      <c r="K42" s="47">
        <f t="shared" si="25"/>
        <v>1</v>
      </c>
    </row>
    <row r="43">
      <c r="B43" s="35"/>
      <c r="C43" s="35"/>
      <c r="E43" s="25"/>
      <c r="F43" s="26" t="s">
        <v>139</v>
      </c>
      <c r="G43" s="27" t="s">
        <v>139</v>
      </c>
      <c r="H43" s="27" t="s">
        <v>139</v>
      </c>
      <c r="I43" s="41"/>
      <c r="J43" s="59" t="s">
        <v>139</v>
      </c>
      <c r="K43" s="60" t="s">
        <v>139</v>
      </c>
    </row>
    <row r="44">
      <c r="A44" s="13" t="s">
        <v>140</v>
      </c>
      <c r="B44" s="61">
        <v>45443.0</v>
      </c>
      <c r="C44" s="14">
        <v>45445.0</v>
      </c>
      <c r="D44" s="15" t="str">
        <f t="shared" ref="D44:D51" si="26">TEXT(B44 ,"mm (mmmm)")</f>
        <v>05 (mai)</v>
      </c>
      <c r="E44" s="16">
        <f t="shared" ref="E44:E51" si="27">C44-B44</f>
        <v>2</v>
      </c>
      <c r="F44" s="58">
        <v>1.0</v>
      </c>
      <c r="G44" s="18">
        <v>70.0</v>
      </c>
      <c r="H44" s="44">
        <f t="shared" ref="H44:H51" si="28">G44*E44</f>
        <v>140</v>
      </c>
      <c r="I44" s="45" t="s">
        <v>29</v>
      </c>
      <c r="J44" s="46">
        <f t="shared" ref="J44:J51" si="29">F44*0.7*E44</f>
        <v>1.4</v>
      </c>
      <c r="K44" s="47">
        <f t="shared" ref="K44:K51" si="30">E44*F44</f>
        <v>2</v>
      </c>
    </row>
    <row r="45">
      <c r="A45" s="23" t="s">
        <v>141</v>
      </c>
      <c r="B45" s="24">
        <v>45447.0</v>
      </c>
      <c r="C45" s="24">
        <v>45449.0</v>
      </c>
      <c r="D45" s="15" t="str">
        <f t="shared" si="26"/>
        <v>06 (juin)</v>
      </c>
      <c r="E45" s="25">
        <f t="shared" si="27"/>
        <v>2</v>
      </c>
      <c r="F45" s="62">
        <v>1.0</v>
      </c>
      <c r="G45" s="27">
        <v>0.0</v>
      </c>
      <c r="H45" s="40">
        <f t="shared" si="28"/>
        <v>0</v>
      </c>
      <c r="I45" s="41" t="s">
        <v>41</v>
      </c>
      <c r="J45" s="42">
        <f t="shared" si="29"/>
        <v>1.4</v>
      </c>
      <c r="K45" s="43">
        <f t="shared" si="30"/>
        <v>2</v>
      </c>
    </row>
    <row r="46">
      <c r="A46" s="13" t="s">
        <v>142</v>
      </c>
      <c r="B46" s="14">
        <v>45449.0</v>
      </c>
      <c r="C46" s="14">
        <v>45450.0</v>
      </c>
      <c r="D46" s="15" t="str">
        <f t="shared" si="26"/>
        <v>06 (juin)</v>
      </c>
      <c r="E46" s="16">
        <f t="shared" si="27"/>
        <v>1</v>
      </c>
      <c r="F46" s="58">
        <v>1.0</v>
      </c>
      <c r="G46" s="18">
        <v>53.0</v>
      </c>
      <c r="H46" s="44">
        <f t="shared" si="28"/>
        <v>53</v>
      </c>
      <c r="I46" s="45" t="s">
        <v>27</v>
      </c>
      <c r="J46" s="46">
        <f t="shared" si="29"/>
        <v>0.7</v>
      </c>
      <c r="K46" s="47">
        <f t="shared" si="30"/>
        <v>1</v>
      </c>
    </row>
    <row r="47">
      <c r="A47" s="23" t="s">
        <v>143</v>
      </c>
      <c r="B47" s="24">
        <v>45451.0</v>
      </c>
      <c r="C47" s="24">
        <v>45452.0</v>
      </c>
      <c r="D47" s="15" t="str">
        <f t="shared" si="26"/>
        <v>06 (juin)</v>
      </c>
      <c r="E47" s="25">
        <f t="shared" si="27"/>
        <v>1</v>
      </c>
      <c r="F47" s="26">
        <v>2.0</v>
      </c>
      <c r="G47" s="27">
        <v>69.0</v>
      </c>
      <c r="H47" s="40">
        <f t="shared" si="28"/>
        <v>69</v>
      </c>
      <c r="I47" s="41" t="s">
        <v>27</v>
      </c>
      <c r="J47" s="42">
        <f t="shared" si="29"/>
        <v>1.4</v>
      </c>
      <c r="K47" s="43">
        <f t="shared" si="30"/>
        <v>2</v>
      </c>
      <c r="L47" s="43">
        <f>F47*G47</f>
        <v>138</v>
      </c>
    </row>
    <row r="48">
      <c r="A48" s="13" t="s">
        <v>144</v>
      </c>
      <c r="B48" s="14">
        <v>45453.0</v>
      </c>
      <c r="C48" s="14">
        <v>45454.0</v>
      </c>
      <c r="D48" s="15" t="str">
        <f t="shared" si="26"/>
        <v>06 (juin)</v>
      </c>
      <c r="E48" s="16">
        <f t="shared" si="27"/>
        <v>1</v>
      </c>
      <c r="F48" s="17">
        <v>3.0</v>
      </c>
      <c r="G48" s="18">
        <v>53.0</v>
      </c>
      <c r="H48" s="44">
        <f t="shared" si="28"/>
        <v>53</v>
      </c>
      <c r="I48" s="45" t="s">
        <v>27</v>
      </c>
      <c r="J48" s="46">
        <f t="shared" si="29"/>
        <v>2.1</v>
      </c>
      <c r="K48" s="47">
        <f t="shared" si="30"/>
        <v>3</v>
      </c>
    </row>
    <row r="49">
      <c r="A49" s="23" t="s">
        <v>145</v>
      </c>
      <c r="B49" s="24">
        <v>45455.0</v>
      </c>
      <c r="C49" s="24">
        <v>45456.0</v>
      </c>
      <c r="D49" s="15" t="str">
        <f t="shared" si="26"/>
        <v>06 (juin)</v>
      </c>
      <c r="E49" s="25">
        <f t="shared" si="27"/>
        <v>1</v>
      </c>
      <c r="F49" s="62">
        <v>1.0</v>
      </c>
      <c r="G49" s="27">
        <v>53.0</v>
      </c>
      <c r="H49" s="40">
        <f t="shared" si="28"/>
        <v>53</v>
      </c>
      <c r="I49" s="41" t="s">
        <v>27</v>
      </c>
      <c r="J49" s="42">
        <f t="shared" si="29"/>
        <v>0.7</v>
      </c>
      <c r="K49" s="43">
        <f t="shared" si="30"/>
        <v>1</v>
      </c>
    </row>
    <row r="50">
      <c r="A50" s="13" t="s">
        <v>84</v>
      </c>
      <c r="B50" s="14">
        <v>45464.0</v>
      </c>
      <c r="C50" s="14">
        <v>45467.0</v>
      </c>
      <c r="D50" s="15" t="str">
        <f t="shared" si="26"/>
        <v>06 (juin)</v>
      </c>
      <c r="E50" s="16">
        <f t="shared" si="27"/>
        <v>3</v>
      </c>
      <c r="F50" s="58">
        <v>1.0</v>
      </c>
      <c r="G50" s="18">
        <v>70.0</v>
      </c>
      <c r="H50" s="44">
        <f t="shared" si="28"/>
        <v>210</v>
      </c>
      <c r="I50" s="45" t="s">
        <v>27</v>
      </c>
      <c r="J50" s="46">
        <f t="shared" si="29"/>
        <v>2.1</v>
      </c>
      <c r="K50" s="47">
        <f t="shared" si="30"/>
        <v>3</v>
      </c>
    </row>
    <row r="51">
      <c r="A51" s="23" t="s">
        <v>146</v>
      </c>
      <c r="B51" s="24">
        <v>45467.0</v>
      </c>
      <c r="C51" s="24">
        <v>45473.0</v>
      </c>
      <c r="D51" s="15" t="str">
        <f t="shared" si="26"/>
        <v>06 (juin)</v>
      </c>
      <c r="E51" s="25">
        <f t="shared" si="27"/>
        <v>6</v>
      </c>
      <c r="F51" s="62">
        <v>1.0</v>
      </c>
      <c r="G51" s="27"/>
      <c r="H51" s="40">
        <f t="shared" si="28"/>
        <v>0</v>
      </c>
      <c r="I51" s="41" t="s">
        <v>41</v>
      </c>
      <c r="J51" s="42">
        <f t="shared" si="29"/>
        <v>4.2</v>
      </c>
      <c r="K51" s="43">
        <f t="shared" si="30"/>
        <v>6</v>
      </c>
    </row>
    <row r="52">
      <c r="B52" s="38"/>
      <c r="C52" s="38"/>
      <c r="E52" s="55"/>
      <c r="F52" s="56"/>
      <c r="J52" s="21"/>
      <c r="K52" s="57"/>
    </row>
    <row r="53">
      <c r="B53" s="35"/>
      <c r="C53" s="35"/>
      <c r="E53" s="52"/>
      <c r="F53" s="53"/>
      <c r="J53" s="34"/>
      <c r="K53" s="54"/>
    </row>
    <row r="54">
      <c r="A54" s="13" t="s">
        <v>147</v>
      </c>
      <c r="B54" s="14">
        <v>45474.0</v>
      </c>
      <c r="C54" s="14">
        <v>45476.0</v>
      </c>
      <c r="D54" s="15" t="str">
        <f t="shared" ref="D54:D59" si="31">TEXT(B54 ,"mm (mmmm)")</f>
        <v>07 (juillet)</v>
      </c>
      <c r="E54" s="16">
        <f t="shared" ref="E54:E59" si="32">C54-B54</f>
        <v>2</v>
      </c>
      <c r="F54" s="17">
        <v>2.0</v>
      </c>
      <c r="G54" s="18">
        <v>70.0</v>
      </c>
      <c r="H54" s="44">
        <f t="shared" ref="H54:H59" si="33">G54*E54</f>
        <v>140</v>
      </c>
      <c r="I54" s="45" t="s">
        <v>29</v>
      </c>
      <c r="J54" s="46">
        <f t="shared" ref="J54:J59" si="34">F54*0.7*E54</f>
        <v>2.8</v>
      </c>
      <c r="K54" s="47">
        <f t="shared" ref="K54:K59" si="35">E54*F54</f>
        <v>4</v>
      </c>
    </row>
    <row r="55">
      <c r="A55" s="23" t="s">
        <v>148</v>
      </c>
      <c r="B55" s="24">
        <v>45479.0</v>
      </c>
      <c r="C55" s="24">
        <v>45493.0</v>
      </c>
      <c r="D55" s="15" t="str">
        <f t="shared" si="31"/>
        <v>07 (juillet)</v>
      </c>
      <c r="E55" s="25">
        <f t="shared" si="32"/>
        <v>14</v>
      </c>
      <c r="F55" s="62">
        <v>1.0</v>
      </c>
      <c r="G55" s="27">
        <v>70.0</v>
      </c>
      <c r="H55" s="40">
        <f t="shared" si="33"/>
        <v>980</v>
      </c>
      <c r="I55" s="41" t="s">
        <v>53</v>
      </c>
      <c r="J55" s="42">
        <f t="shared" si="34"/>
        <v>9.8</v>
      </c>
      <c r="K55" s="43">
        <f t="shared" si="35"/>
        <v>14</v>
      </c>
    </row>
    <row r="56">
      <c r="A56" s="13" t="s">
        <v>149</v>
      </c>
      <c r="B56" s="14">
        <v>45493.0</v>
      </c>
      <c r="C56" s="14">
        <v>45495.0</v>
      </c>
      <c r="D56" s="15" t="str">
        <f t="shared" si="31"/>
        <v>07 (juillet)</v>
      </c>
      <c r="E56" s="16">
        <f t="shared" si="32"/>
        <v>2</v>
      </c>
      <c r="F56" s="17">
        <v>2.0</v>
      </c>
      <c r="G56" s="18">
        <v>72.0</v>
      </c>
      <c r="H56" s="44">
        <f t="shared" si="33"/>
        <v>144</v>
      </c>
      <c r="I56" s="45" t="s">
        <v>27</v>
      </c>
      <c r="J56" s="46">
        <f t="shared" si="34"/>
        <v>2.8</v>
      </c>
      <c r="K56" s="47">
        <f t="shared" si="35"/>
        <v>4</v>
      </c>
    </row>
    <row r="57">
      <c r="A57" s="23" t="s">
        <v>150</v>
      </c>
      <c r="B57" s="24">
        <v>45495.0</v>
      </c>
      <c r="C57" s="24">
        <v>45496.0</v>
      </c>
      <c r="D57" s="15" t="str">
        <f t="shared" si="31"/>
        <v>07 (juillet)</v>
      </c>
      <c r="E57" s="25">
        <f t="shared" si="32"/>
        <v>1</v>
      </c>
      <c r="F57" s="26">
        <v>2.0</v>
      </c>
      <c r="G57" s="27">
        <v>48.0</v>
      </c>
      <c r="H57" s="40">
        <f t="shared" si="33"/>
        <v>48</v>
      </c>
      <c r="I57" s="41" t="s">
        <v>27</v>
      </c>
      <c r="J57" s="42">
        <f t="shared" si="34"/>
        <v>1.4</v>
      </c>
      <c r="K57" s="43">
        <f t="shared" si="35"/>
        <v>2</v>
      </c>
    </row>
    <row r="58">
      <c r="A58" s="13" t="s">
        <v>151</v>
      </c>
      <c r="B58" s="14">
        <v>45496.0</v>
      </c>
      <c r="C58" s="14">
        <v>45497.0</v>
      </c>
      <c r="D58" s="15" t="str">
        <f t="shared" si="31"/>
        <v>07 (juillet)</v>
      </c>
      <c r="E58" s="16">
        <f t="shared" si="32"/>
        <v>1</v>
      </c>
      <c r="F58" s="17">
        <v>2.0</v>
      </c>
      <c r="G58" s="18">
        <v>48.0</v>
      </c>
      <c r="H58" s="44">
        <f t="shared" si="33"/>
        <v>48</v>
      </c>
      <c r="I58" s="45" t="s">
        <v>27</v>
      </c>
      <c r="J58" s="46">
        <f t="shared" si="34"/>
        <v>1.4</v>
      </c>
      <c r="K58" s="47">
        <f t="shared" si="35"/>
        <v>2</v>
      </c>
    </row>
    <row r="59">
      <c r="A59" s="23" t="s">
        <v>152</v>
      </c>
      <c r="B59" s="24">
        <v>45497.0</v>
      </c>
      <c r="C59" s="24">
        <v>45505.0</v>
      </c>
      <c r="D59" s="15" t="str">
        <f t="shared" si="31"/>
        <v>07 (juillet)</v>
      </c>
      <c r="E59" s="25">
        <f t="shared" si="32"/>
        <v>8</v>
      </c>
      <c r="F59" s="26">
        <v>1.0</v>
      </c>
      <c r="G59" s="27">
        <v>75.0</v>
      </c>
      <c r="H59" s="40">
        <f t="shared" si="33"/>
        <v>600</v>
      </c>
      <c r="I59" s="41" t="s">
        <v>53</v>
      </c>
      <c r="J59" s="42">
        <f t="shared" si="34"/>
        <v>5.6</v>
      </c>
      <c r="K59" s="43">
        <f t="shared" si="35"/>
        <v>8</v>
      </c>
    </row>
    <row r="60">
      <c r="B60" s="38"/>
      <c r="C60" s="38"/>
      <c r="E60" s="55"/>
      <c r="F60" s="56"/>
      <c r="J60" s="21"/>
      <c r="K60" s="57"/>
    </row>
    <row r="61">
      <c r="B61" s="35"/>
      <c r="C61" s="35"/>
      <c r="E61" s="52"/>
      <c r="F61" s="53"/>
      <c r="J61" s="34"/>
      <c r="K61" s="54"/>
    </row>
    <row r="62">
      <c r="A62" s="13" t="s">
        <v>153</v>
      </c>
      <c r="B62" s="14">
        <v>45505.0</v>
      </c>
      <c r="C62" s="14">
        <v>45507.0</v>
      </c>
      <c r="D62" s="15" t="str">
        <f t="shared" ref="D62:D68" si="36">TEXT(B62 ,"mm (mmmm)")</f>
        <v>08 (août)</v>
      </c>
      <c r="E62" s="16">
        <f t="shared" ref="E62:E68" si="37">C62-B62</f>
        <v>2</v>
      </c>
      <c r="F62" s="17">
        <v>2.0</v>
      </c>
      <c r="G62" s="18">
        <v>75.0</v>
      </c>
      <c r="H62" s="44">
        <f t="shared" ref="H62:H68" si="38">G62*E62</f>
        <v>150</v>
      </c>
      <c r="I62" s="45" t="s">
        <v>27</v>
      </c>
      <c r="J62" s="46">
        <f t="shared" ref="J62:J68" si="39">F62*0.7*E62</f>
        <v>2.8</v>
      </c>
      <c r="K62" s="47">
        <f t="shared" ref="K62:K68" si="40">E62*F62</f>
        <v>4</v>
      </c>
    </row>
    <row r="63">
      <c r="A63" s="23" t="s">
        <v>154</v>
      </c>
      <c r="B63" s="24">
        <v>45507.0</v>
      </c>
      <c r="C63" s="24">
        <v>45514.0</v>
      </c>
      <c r="D63" s="15" t="str">
        <f t="shared" si="36"/>
        <v>08 (août)</v>
      </c>
      <c r="E63" s="25">
        <f t="shared" si="37"/>
        <v>7</v>
      </c>
      <c r="F63" s="62">
        <v>1.0</v>
      </c>
      <c r="G63" s="27">
        <v>75.0</v>
      </c>
      <c r="H63" s="40">
        <f t="shared" si="38"/>
        <v>525</v>
      </c>
      <c r="I63" s="41" t="s">
        <v>101</v>
      </c>
      <c r="J63" s="42">
        <f t="shared" si="39"/>
        <v>4.9</v>
      </c>
      <c r="K63" s="43">
        <f t="shared" si="40"/>
        <v>7</v>
      </c>
    </row>
    <row r="64">
      <c r="A64" s="13" t="s">
        <v>155</v>
      </c>
      <c r="B64" s="14">
        <v>45514.0</v>
      </c>
      <c r="C64" s="14">
        <v>45515.0</v>
      </c>
      <c r="D64" s="15" t="str">
        <f t="shared" si="36"/>
        <v>08 (août)</v>
      </c>
      <c r="E64" s="16">
        <f t="shared" si="37"/>
        <v>1</v>
      </c>
      <c r="F64" s="58">
        <v>1.0</v>
      </c>
      <c r="G64" s="18">
        <v>74.0</v>
      </c>
      <c r="H64" s="44">
        <f t="shared" si="38"/>
        <v>74</v>
      </c>
      <c r="I64" s="45" t="s">
        <v>27</v>
      </c>
      <c r="J64" s="46">
        <f t="shared" si="39"/>
        <v>0.7</v>
      </c>
      <c r="K64" s="47">
        <f t="shared" si="40"/>
        <v>1</v>
      </c>
    </row>
    <row r="65">
      <c r="A65" s="23" t="s">
        <v>156</v>
      </c>
      <c r="B65" s="24">
        <v>45515.0</v>
      </c>
      <c r="C65" s="24">
        <v>45522.0</v>
      </c>
      <c r="D65" s="15" t="str">
        <f t="shared" si="36"/>
        <v>08 (août)</v>
      </c>
      <c r="E65" s="25">
        <f t="shared" si="37"/>
        <v>7</v>
      </c>
      <c r="F65" s="62">
        <v>1.0</v>
      </c>
      <c r="G65" s="27">
        <v>75.0</v>
      </c>
      <c r="H65" s="40">
        <f t="shared" si="38"/>
        <v>525</v>
      </c>
      <c r="I65" s="41" t="s">
        <v>53</v>
      </c>
      <c r="J65" s="42">
        <f t="shared" si="39"/>
        <v>4.9</v>
      </c>
      <c r="K65" s="43">
        <f t="shared" si="40"/>
        <v>7</v>
      </c>
    </row>
    <row r="66">
      <c r="A66" s="13" t="s">
        <v>59</v>
      </c>
      <c r="B66" s="14">
        <v>45523.0</v>
      </c>
      <c r="C66" s="14">
        <v>45527.0</v>
      </c>
      <c r="D66" s="15" t="str">
        <f t="shared" si="36"/>
        <v>08 (août)</v>
      </c>
      <c r="E66" s="16">
        <f t="shared" si="37"/>
        <v>4</v>
      </c>
      <c r="F66" s="58">
        <v>1.0</v>
      </c>
      <c r="G66" s="18">
        <v>75.0</v>
      </c>
      <c r="H66" s="44">
        <f t="shared" si="38"/>
        <v>300</v>
      </c>
      <c r="I66" s="45" t="s">
        <v>53</v>
      </c>
      <c r="J66" s="46">
        <f t="shared" si="39"/>
        <v>2.8</v>
      </c>
      <c r="K66" s="47">
        <f t="shared" si="40"/>
        <v>4</v>
      </c>
    </row>
    <row r="67">
      <c r="A67" s="23" t="s">
        <v>157</v>
      </c>
      <c r="B67" s="24">
        <v>45527.0</v>
      </c>
      <c r="C67" s="24">
        <v>45528.0</v>
      </c>
      <c r="D67" s="15" t="str">
        <f t="shared" si="36"/>
        <v>08 (août)</v>
      </c>
      <c r="E67" s="25">
        <f t="shared" si="37"/>
        <v>1</v>
      </c>
      <c r="F67" s="26">
        <v>2.0</v>
      </c>
      <c r="G67" s="27">
        <v>75.0</v>
      </c>
      <c r="H67" s="40">
        <f t="shared" si="38"/>
        <v>75</v>
      </c>
      <c r="I67" s="41" t="s">
        <v>27</v>
      </c>
      <c r="J67" s="42">
        <f t="shared" si="39"/>
        <v>1.4</v>
      </c>
      <c r="K67" s="43">
        <f t="shared" si="40"/>
        <v>2</v>
      </c>
    </row>
    <row r="68">
      <c r="A68" s="13" t="s">
        <v>158</v>
      </c>
      <c r="B68" s="14">
        <v>45528.0</v>
      </c>
      <c r="C68" s="14">
        <v>45535.0</v>
      </c>
      <c r="D68" s="15" t="str">
        <f t="shared" si="36"/>
        <v>08 (août)</v>
      </c>
      <c r="E68" s="16">
        <f t="shared" si="37"/>
        <v>7</v>
      </c>
      <c r="F68" s="58">
        <v>1.0</v>
      </c>
      <c r="G68" s="18">
        <v>75.0</v>
      </c>
      <c r="H68" s="44">
        <f t="shared" si="38"/>
        <v>525</v>
      </c>
      <c r="I68" s="45" t="s">
        <v>29</v>
      </c>
      <c r="J68" s="46">
        <f t="shared" si="39"/>
        <v>4.9</v>
      </c>
      <c r="K68" s="47">
        <f t="shared" si="40"/>
        <v>7</v>
      </c>
    </row>
    <row r="69">
      <c r="B69" s="35"/>
      <c r="C69" s="35"/>
      <c r="E69" s="52"/>
      <c r="F69" s="53"/>
      <c r="J69" s="34"/>
      <c r="K69" s="54"/>
    </row>
    <row r="70">
      <c r="B70" s="38"/>
      <c r="C70" s="38"/>
      <c r="E70" s="55"/>
      <c r="F70" s="56"/>
      <c r="J70" s="21"/>
      <c r="K70" s="57"/>
    </row>
    <row r="71">
      <c r="A71" s="23" t="s">
        <v>159</v>
      </c>
      <c r="B71" s="24">
        <v>45539.0</v>
      </c>
      <c r="C71" s="24">
        <v>45540.0</v>
      </c>
      <c r="D71" s="15" t="str">
        <f t="shared" ref="D71:D78" si="41">TEXT(B71 ,"mm (mmmm)")</f>
        <v>09 (septembre)</v>
      </c>
      <c r="E71" s="25">
        <f t="shared" ref="E71:E78" si="42">C71-B71</f>
        <v>1</v>
      </c>
      <c r="F71" s="62">
        <v>1.0</v>
      </c>
      <c r="G71" s="27">
        <v>60.0</v>
      </c>
      <c r="H71" s="40">
        <f t="shared" ref="H71:H78" si="43">G71*E71</f>
        <v>60</v>
      </c>
      <c r="I71" s="41" t="s">
        <v>27</v>
      </c>
      <c r="J71" s="42">
        <f t="shared" ref="J71:J78" si="44">F71*0.7*E71</f>
        <v>0.7</v>
      </c>
      <c r="K71" s="43">
        <f t="shared" ref="K71:K78" si="45">E71*F71</f>
        <v>1</v>
      </c>
    </row>
    <row r="72">
      <c r="A72" s="13" t="s">
        <v>160</v>
      </c>
      <c r="B72" s="14">
        <v>45541.0</v>
      </c>
      <c r="C72" s="14">
        <v>45544.0</v>
      </c>
      <c r="D72" s="15" t="str">
        <f t="shared" si="41"/>
        <v>09 (septembre)</v>
      </c>
      <c r="E72" s="16">
        <f t="shared" si="42"/>
        <v>3</v>
      </c>
      <c r="F72" s="58">
        <v>1.0</v>
      </c>
      <c r="G72" s="44">
        <v>70.0</v>
      </c>
      <c r="H72" s="44">
        <f t="shared" si="43"/>
        <v>210</v>
      </c>
      <c r="I72" s="45" t="s">
        <v>29</v>
      </c>
      <c r="J72" s="46">
        <f t="shared" si="44"/>
        <v>2.1</v>
      </c>
      <c r="K72" s="47">
        <f t="shared" si="45"/>
        <v>3</v>
      </c>
    </row>
    <row r="73">
      <c r="A73" s="23" t="s">
        <v>159</v>
      </c>
      <c r="B73" s="24">
        <v>45544.0</v>
      </c>
      <c r="C73" s="24">
        <v>45546.0</v>
      </c>
      <c r="D73" s="15" t="str">
        <f t="shared" si="41"/>
        <v>09 (septembre)</v>
      </c>
      <c r="E73" s="25">
        <f t="shared" si="42"/>
        <v>2</v>
      </c>
      <c r="F73" s="62">
        <v>1.0</v>
      </c>
      <c r="G73" s="27">
        <v>60.0</v>
      </c>
      <c r="H73" s="40">
        <f t="shared" si="43"/>
        <v>120</v>
      </c>
      <c r="I73" s="41" t="s">
        <v>29</v>
      </c>
      <c r="J73" s="42">
        <f t="shared" si="44"/>
        <v>1.4</v>
      </c>
      <c r="K73" s="43">
        <f t="shared" si="45"/>
        <v>2</v>
      </c>
    </row>
    <row r="74">
      <c r="A74" s="13" t="s">
        <v>161</v>
      </c>
      <c r="B74" s="14">
        <v>45549.0</v>
      </c>
      <c r="C74" s="14">
        <v>45550.0</v>
      </c>
      <c r="D74" s="15" t="str">
        <f t="shared" si="41"/>
        <v>09 (septembre)</v>
      </c>
      <c r="E74" s="16">
        <f t="shared" si="42"/>
        <v>1</v>
      </c>
      <c r="F74" s="58">
        <v>1.0</v>
      </c>
      <c r="G74" s="18">
        <v>61.0</v>
      </c>
      <c r="H74" s="44">
        <f t="shared" si="43"/>
        <v>61</v>
      </c>
      <c r="I74" s="45" t="s">
        <v>27</v>
      </c>
      <c r="J74" s="46">
        <f t="shared" si="44"/>
        <v>0.7</v>
      </c>
      <c r="K74" s="47">
        <f t="shared" si="45"/>
        <v>1</v>
      </c>
    </row>
    <row r="75">
      <c r="A75" s="23" t="s">
        <v>162</v>
      </c>
      <c r="B75" s="24">
        <v>45550.0</v>
      </c>
      <c r="C75" s="24">
        <v>45554.0</v>
      </c>
      <c r="D75" s="15" t="str">
        <f t="shared" si="41"/>
        <v>09 (septembre)</v>
      </c>
      <c r="E75" s="25">
        <f t="shared" si="42"/>
        <v>4</v>
      </c>
      <c r="F75" s="26">
        <v>2.0</v>
      </c>
      <c r="G75" s="40">
        <v>70.0</v>
      </c>
      <c r="H75" s="40">
        <f t="shared" si="43"/>
        <v>280</v>
      </c>
      <c r="I75" s="41" t="s">
        <v>53</v>
      </c>
      <c r="J75" s="42">
        <f t="shared" si="44"/>
        <v>5.6</v>
      </c>
      <c r="K75" s="43">
        <f t="shared" si="45"/>
        <v>8</v>
      </c>
    </row>
    <row r="76">
      <c r="A76" s="13" t="s">
        <v>163</v>
      </c>
      <c r="B76" s="14">
        <v>45555.0</v>
      </c>
      <c r="C76" s="14">
        <v>45557.0</v>
      </c>
      <c r="D76" s="15" t="str">
        <f t="shared" si="41"/>
        <v>09 (septembre)</v>
      </c>
      <c r="E76" s="16">
        <f t="shared" si="42"/>
        <v>2</v>
      </c>
      <c r="F76" s="17">
        <v>3.0</v>
      </c>
      <c r="G76" s="18">
        <v>65.0</v>
      </c>
      <c r="H76" s="44">
        <f t="shared" si="43"/>
        <v>130</v>
      </c>
      <c r="I76" s="45" t="s">
        <v>29</v>
      </c>
      <c r="J76" s="46">
        <f t="shared" si="44"/>
        <v>4.2</v>
      </c>
      <c r="K76" s="47">
        <f t="shared" si="45"/>
        <v>6</v>
      </c>
    </row>
    <row r="77">
      <c r="A77" s="23" t="s">
        <v>164</v>
      </c>
      <c r="B77" s="24">
        <v>45558.0</v>
      </c>
      <c r="C77" s="24">
        <v>45559.0</v>
      </c>
      <c r="D77" s="15" t="str">
        <f t="shared" si="41"/>
        <v>09 (septembre)</v>
      </c>
      <c r="E77" s="25">
        <f t="shared" si="42"/>
        <v>1</v>
      </c>
      <c r="F77" s="26">
        <v>1.0</v>
      </c>
      <c r="G77" s="27">
        <v>55.0</v>
      </c>
      <c r="H77" s="40">
        <f t="shared" si="43"/>
        <v>55</v>
      </c>
      <c r="I77" s="41" t="s">
        <v>29</v>
      </c>
      <c r="J77" s="42">
        <f t="shared" si="44"/>
        <v>0.7</v>
      </c>
      <c r="K77" s="43">
        <f t="shared" si="45"/>
        <v>1</v>
      </c>
    </row>
    <row r="78">
      <c r="A78" s="13" t="s">
        <v>165</v>
      </c>
      <c r="B78" s="14">
        <v>45562.0</v>
      </c>
      <c r="C78" s="14">
        <v>45564.0</v>
      </c>
      <c r="D78" s="15" t="str">
        <f t="shared" si="41"/>
        <v>09 (septembre)</v>
      </c>
      <c r="E78" s="16">
        <f t="shared" si="42"/>
        <v>2</v>
      </c>
      <c r="F78" s="17">
        <v>2.0</v>
      </c>
      <c r="G78" s="44">
        <v>70.0</v>
      </c>
      <c r="H78" s="44">
        <f t="shared" si="43"/>
        <v>140</v>
      </c>
      <c r="I78" s="45" t="s">
        <v>53</v>
      </c>
      <c r="J78" s="46">
        <f t="shared" si="44"/>
        <v>2.8</v>
      </c>
      <c r="K78" s="47">
        <f t="shared" si="45"/>
        <v>4</v>
      </c>
    </row>
    <row r="79">
      <c r="B79" s="35"/>
      <c r="C79" s="35"/>
      <c r="E79" s="52"/>
      <c r="F79" s="53"/>
      <c r="J79" s="34"/>
      <c r="K79" s="54"/>
    </row>
    <row r="80">
      <c r="B80" s="38"/>
      <c r="C80" s="38"/>
      <c r="E80" s="55"/>
      <c r="F80" s="56"/>
      <c r="J80" s="21"/>
      <c r="K80" s="57"/>
    </row>
    <row r="81">
      <c r="A81" s="23" t="s">
        <v>166</v>
      </c>
      <c r="B81" s="24">
        <v>45566.0</v>
      </c>
      <c r="C81" s="24">
        <v>45567.0</v>
      </c>
      <c r="D81" s="15" t="str">
        <f t="shared" ref="D81:D87" si="46">TEXT(B81 ,"mm (mmmm)")</f>
        <v>10 (octobre)</v>
      </c>
      <c r="E81" s="25">
        <f t="shared" ref="E81:E87" si="47">C81-B81</f>
        <v>1</v>
      </c>
      <c r="F81" s="26">
        <v>2.0</v>
      </c>
      <c r="G81" s="27">
        <v>55.0</v>
      </c>
      <c r="H81" s="40">
        <f t="shared" ref="H81:H87" si="48">G81*E81</f>
        <v>55</v>
      </c>
      <c r="I81" s="41" t="s">
        <v>27</v>
      </c>
      <c r="J81" s="42">
        <f t="shared" ref="J81:J87" si="49">F81*0.7*E81</f>
        <v>1.4</v>
      </c>
      <c r="K81" s="43">
        <f t="shared" ref="K81:K87" si="50">E81*F81</f>
        <v>2</v>
      </c>
    </row>
    <row r="82">
      <c r="A82" s="13" t="s">
        <v>167</v>
      </c>
      <c r="B82" s="14">
        <v>45567.0</v>
      </c>
      <c r="C82" s="14">
        <v>45571.0</v>
      </c>
      <c r="D82" s="15" t="str">
        <f t="shared" si="46"/>
        <v>10 (octobre)</v>
      </c>
      <c r="E82" s="16">
        <f t="shared" si="47"/>
        <v>4</v>
      </c>
      <c r="F82" s="17">
        <v>2.0</v>
      </c>
      <c r="G82" s="18">
        <v>50.0</v>
      </c>
      <c r="H82" s="44">
        <f t="shared" si="48"/>
        <v>200</v>
      </c>
      <c r="I82" s="45" t="s">
        <v>27</v>
      </c>
      <c r="J82" s="46">
        <f t="shared" si="49"/>
        <v>5.6</v>
      </c>
      <c r="K82" s="47">
        <f t="shared" si="50"/>
        <v>8</v>
      </c>
    </row>
    <row r="83">
      <c r="A83" s="23" t="s">
        <v>168</v>
      </c>
      <c r="B83" s="24">
        <v>45572.0</v>
      </c>
      <c r="C83" s="24">
        <v>45574.0</v>
      </c>
      <c r="D83" s="15" t="str">
        <f t="shared" si="46"/>
        <v>10 (octobre)</v>
      </c>
      <c r="E83" s="25">
        <f t="shared" si="47"/>
        <v>2</v>
      </c>
      <c r="F83" s="26">
        <v>2.0</v>
      </c>
      <c r="G83" s="27">
        <v>60.0</v>
      </c>
      <c r="H83" s="40">
        <f t="shared" si="48"/>
        <v>120</v>
      </c>
      <c r="I83" s="41" t="s">
        <v>29</v>
      </c>
      <c r="J83" s="42">
        <f t="shared" si="49"/>
        <v>2.8</v>
      </c>
      <c r="K83" s="43">
        <f t="shared" si="50"/>
        <v>4</v>
      </c>
    </row>
    <row r="84">
      <c r="A84" s="13" t="s">
        <v>169</v>
      </c>
      <c r="B84" s="14">
        <v>45576.0</v>
      </c>
      <c r="C84" s="14">
        <v>45579.0</v>
      </c>
      <c r="D84" s="15" t="str">
        <f t="shared" si="46"/>
        <v>10 (octobre)</v>
      </c>
      <c r="E84" s="16">
        <f t="shared" si="47"/>
        <v>3</v>
      </c>
      <c r="F84" s="17">
        <v>2.0</v>
      </c>
      <c r="G84" s="18">
        <v>70.0</v>
      </c>
      <c r="H84" s="44">
        <f t="shared" si="48"/>
        <v>210</v>
      </c>
      <c r="I84" s="45" t="s">
        <v>29</v>
      </c>
      <c r="J84" s="46">
        <f t="shared" si="49"/>
        <v>4.2</v>
      </c>
      <c r="K84" s="47">
        <f t="shared" si="50"/>
        <v>6</v>
      </c>
    </row>
    <row r="85">
      <c r="A85" s="23" t="s">
        <v>170</v>
      </c>
      <c r="B85" s="24">
        <v>45584.0</v>
      </c>
      <c r="C85" s="24">
        <v>45593.0</v>
      </c>
      <c r="D85" s="15" t="str">
        <f t="shared" si="46"/>
        <v>10 (octobre)</v>
      </c>
      <c r="E85" s="25">
        <f t="shared" si="47"/>
        <v>9</v>
      </c>
      <c r="F85" s="26">
        <v>1.0</v>
      </c>
      <c r="G85" s="27">
        <v>75.0</v>
      </c>
      <c r="H85" s="40">
        <f t="shared" si="48"/>
        <v>675</v>
      </c>
      <c r="I85" s="41" t="s">
        <v>53</v>
      </c>
      <c r="J85" s="42">
        <f t="shared" si="49"/>
        <v>6.3</v>
      </c>
      <c r="K85" s="43">
        <f t="shared" si="50"/>
        <v>9</v>
      </c>
    </row>
    <row r="86">
      <c r="A86" s="13" t="s">
        <v>171</v>
      </c>
      <c r="B86" s="14">
        <v>45593.0</v>
      </c>
      <c r="C86" s="14">
        <v>45594.0</v>
      </c>
      <c r="D86" s="15" t="str">
        <f t="shared" si="46"/>
        <v>10 (octobre)</v>
      </c>
      <c r="E86" s="16">
        <f t="shared" si="47"/>
        <v>1</v>
      </c>
      <c r="F86" s="17">
        <v>2.0</v>
      </c>
      <c r="G86" s="18">
        <v>72.0</v>
      </c>
      <c r="H86" s="44">
        <f t="shared" si="48"/>
        <v>72</v>
      </c>
      <c r="I86" s="45" t="s">
        <v>27</v>
      </c>
      <c r="J86" s="46">
        <f t="shared" si="49"/>
        <v>1.4</v>
      </c>
      <c r="K86" s="47">
        <f t="shared" si="50"/>
        <v>2</v>
      </c>
    </row>
    <row r="87">
      <c r="A87" s="23" t="s">
        <v>171</v>
      </c>
      <c r="B87" s="24">
        <v>45594.0</v>
      </c>
      <c r="C87" s="24">
        <v>45599.0</v>
      </c>
      <c r="D87" s="15" t="str">
        <f t="shared" si="46"/>
        <v>10 (octobre)</v>
      </c>
      <c r="E87" s="25">
        <f t="shared" si="47"/>
        <v>5</v>
      </c>
      <c r="F87" s="26">
        <v>2.0</v>
      </c>
      <c r="G87" s="27">
        <v>72.0</v>
      </c>
      <c r="H87" s="40">
        <f t="shared" si="48"/>
        <v>360</v>
      </c>
      <c r="I87" s="41" t="s">
        <v>27</v>
      </c>
      <c r="J87" s="42">
        <f t="shared" si="49"/>
        <v>7</v>
      </c>
      <c r="K87" s="43">
        <f t="shared" si="50"/>
        <v>10</v>
      </c>
    </row>
    <row r="88">
      <c r="B88" s="38"/>
      <c r="C88" s="38"/>
      <c r="D88" s="15"/>
      <c r="E88" s="16"/>
      <c r="F88" s="17"/>
      <c r="G88" s="18"/>
      <c r="H88" s="44"/>
      <c r="I88" s="45"/>
      <c r="J88" s="46"/>
      <c r="K88" s="47"/>
    </row>
    <row r="89">
      <c r="A89" s="23" t="s">
        <v>171</v>
      </c>
      <c r="B89" s="24">
        <v>45597.0</v>
      </c>
      <c r="C89" s="24">
        <v>45599.0</v>
      </c>
      <c r="D89" s="15" t="str">
        <f t="shared" ref="D89:D95" si="51">TEXT(B89 ,"mm (mmmm)")</f>
        <v>11 (novembre)</v>
      </c>
      <c r="E89" s="25">
        <f t="shared" ref="E89:E95" si="52">C89-B89</f>
        <v>2</v>
      </c>
      <c r="F89" s="26">
        <v>2.0</v>
      </c>
      <c r="G89" s="27">
        <v>72.0</v>
      </c>
      <c r="H89" s="40">
        <f t="shared" ref="H89:H95" si="53">G89*E89</f>
        <v>144</v>
      </c>
      <c r="I89" s="41" t="s">
        <v>27</v>
      </c>
      <c r="J89" s="42">
        <f t="shared" ref="J89:J95" si="54">F89*0.7*E89</f>
        <v>2.8</v>
      </c>
      <c r="K89" s="43">
        <f t="shared" ref="K89:K95" si="55">E89*F89</f>
        <v>4</v>
      </c>
    </row>
    <row r="90">
      <c r="A90" s="13" t="s">
        <v>168</v>
      </c>
      <c r="B90" s="14">
        <v>45600.0</v>
      </c>
      <c r="C90" s="14">
        <v>45602.0</v>
      </c>
      <c r="D90" s="15" t="str">
        <f t="shared" si="51"/>
        <v>11 (novembre)</v>
      </c>
      <c r="E90" s="16">
        <f t="shared" si="52"/>
        <v>2</v>
      </c>
      <c r="F90" s="17">
        <v>2.0</v>
      </c>
      <c r="G90" s="18">
        <v>50.0</v>
      </c>
      <c r="H90" s="44">
        <f t="shared" si="53"/>
        <v>100</v>
      </c>
      <c r="I90" s="45" t="s">
        <v>29</v>
      </c>
      <c r="J90" s="46">
        <f t="shared" si="54"/>
        <v>2.8</v>
      </c>
      <c r="K90" s="47">
        <f t="shared" si="55"/>
        <v>4</v>
      </c>
    </row>
    <row r="91">
      <c r="A91" s="23" t="s">
        <v>172</v>
      </c>
      <c r="B91" s="24">
        <v>45602.0</v>
      </c>
      <c r="C91" s="24">
        <v>45604.0</v>
      </c>
      <c r="D91" s="15" t="str">
        <f t="shared" si="51"/>
        <v>11 (novembre)</v>
      </c>
      <c r="E91" s="25">
        <f t="shared" si="52"/>
        <v>2</v>
      </c>
      <c r="F91" s="26">
        <v>2.0</v>
      </c>
      <c r="G91" s="27">
        <v>55.0</v>
      </c>
      <c r="H91" s="40">
        <f t="shared" si="53"/>
        <v>110</v>
      </c>
      <c r="I91" s="41" t="s">
        <v>27</v>
      </c>
      <c r="J91" s="42">
        <f t="shared" si="54"/>
        <v>2.8</v>
      </c>
      <c r="K91" s="43">
        <f t="shared" si="55"/>
        <v>4</v>
      </c>
    </row>
    <row r="92">
      <c r="A92" s="13" t="s">
        <v>173</v>
      </c>
      <c r="B92" s="14">
        <v>45604.0</v>
      </c>
      <c r="C92" s="14">
        <v>45607.0</v>
      </c>
      <c r="D92" s="15" t="str">
        <f t="shared" si="51"/>
        <v>11 (novembre)</v>
      </c>
      <c r="E92" s="16">
        <f t="shared" si="52"/>
        <v>3</v>
      </c>
      <c r="F92" s="17">
        <v>2.0</v>
      </c>
      <c r="G92" s="18">
        <v>70.0</v>
      </c>
      <c r="H92" s="44">
        <f t="shared" si="53"/>
        <v>210</v>
      </c>
      <c r="I92" s="45" t="s">
        <v>29</v>
      </c>
      <c r="J92" s="46">
        <f t="shared" si="54"/>
        <v>4.2</v>
      </c>
      <c r="K92" s="47">
        <f t="shared" si="55"/>
        <v>6</v>
      </c>
      <c r="L92" s="32" t="s">
        <v>174</v>
      </c>
    </row>
    <row r="93">
      <c r="A93" s="23" t="s">
        <v>175</v>
      </c>
      <c r="B93" s="24">
        <v>45609.0</v>
      </c>
      <c r="C93" s="24">
        <v>45613.0</v>
      </c>
      <c r="D93" s="15" t="str">
        <f t="shared" si="51"/>
        <v>11 (novembre)</v>
      </c>
      <c r="E93" s="25">
        <f t="shared" si="52"/>
        <v>4</v>
      </c>
      <c r="F93" s="26">
        <v>2.0</v>
      </c>
      <c r="G93" s="27">
        <v>59.0</v>
      </c>
      <c r="H93" s="40">
        <f t="shared" si="53"/>
        <v>236</v>
      </c>
      <c r="I93" s="41" t="s">
        <v>27</v>
      </c>
      <c r="J93" s="42">
        <f t="shared" si="54"/>
        <v>5.6</v>
      </c>
      <c r="K93" s="43">
        <f t="shared" si="55"/>
        <v>8</v>
      </c>
    </row>
    <row r="94">
      <c r="A94" s="13" t="s">
        <v>176</v>
      </c>
      <c r="B94" s="14">
        <v>45614.0</v>
      </c>
      <c r="C94" s="14">
        <v>45617.0</v>
      </c>
      <c r="D94" s="15" t="str">
        <f t="shared" si="51"/>
        <v>11 (novembre)</v>
      </c>
      <c r="E94" s="16">
        <f t="shared" si="52"/>
        <v>3</v>
      </c>
      <c r="F94" s="17">
        <v>2.0</v>
      </c>
      <c r="G94" s="18">
        <v>47.0</v>
      </c>
      <c r="H94" s="44">
        <f t="shared" si="53"/>
        <v>141</v>
      </c>
      <c r="I94" s="45" t="s">
        <v>27</v>
      </c>
      <c r="J94" s="46">
        <f t="shared" si="54"/>
        <v>4.2</v>
      </c>
      <c r="K94" s="47">
        <f t="shared" si="55"/>
        <v>6</v>
      </c>
    </row>
    <row r="95">
      <c r="A95" s="23" t="s">
        <v>177</v>
      </c>
      <c r="B95" s="24">
        <v>45618.0</v>
      </c>
      <c r="C95" s="24">
        <v>45620.0</v>
      </c>
      <c r="D95" s="15" t="str">
        <f t="shared" si="51"/>
        <v>11 (novembre)</v>
      </c>
      <c r="E95" s="25">
        <f t="shared" si="52"/>
        <v>2</v>
      </c>
      <c r="F95" s="26">
        <v>2.0</v>
      </c>
      <c r="G95" s="27">
        <v>50.0</v>
      </c>
      <c r="H95" s="40">
        <f t="shared" si="53"/>
        <v>100</v>
      </c>
      <c r="I95" s="41" t="s">
        <v>27</v>
      </c>
      <c r="J95" s="42">
        <f t="shared" si="54"/>
        <v>2.8</v>
      </c>
      <c r="K95" s="43">
        <f t="shared" si="55"/>
        <v>4</v>
      </c>
    </row>
    <row r="96">
      <c r="B96" s="38"/>
      <c r="C96" s="38"/>
      <c r="D96" s="15"/>
      <c r="E96" s="16"/>
      <c r="F96" s="17"/>
      <c r="G96" s="18"/>
      <c r="H96" s="44"/>
      <c r="I96" s="45"/>
      <c r="J96" s="46"/>
      <c r="K96" s="47"/>
    </row>
    <row r="97">
      <c r="A97" s="23" t="s">
        <v>178</v>
      </c>
      <c r="B97" s="24">
        <v>45628.0</v>
      </c>
      <c r="C97" s="24">
        <v>45630.0</v>
      </c>
      <c r="D97" s="15" t="str">
        <f t="shared" ref="D97:D100" si="56">TEXT(B97 ,"mm (mmmm)")</f>
        <v>12 (décembre)</v>
      </c>
      <c r="E97" s="25">
        <f t="shared" ref="E97:E100" si="57">C97-B97</f>
        <v>2</v>
      </c>
      <c r="F97" s="26">
        <v>2.0</v>
      </c>
      <c r="G97" s="27">
        <v>55.0</v>
      </c>
      <c r="H97" s="40">
        <f t="shared" ref="H97:H100" si="58">G97*E97</f>
        <v>110</v>
      </c>
      <c r="I97" s="41" t="s">
        <v>27</v>
      </c>
      <c r="J97" s="42">
        <f t="shared" ref="J97:J100" si="59">F97*0.7*E97</f>
        <v>2.8</v>
      </c>
      <c r="K97" s="43">
        <f t="shared" ref="K97:K100" si="60">E97*F97</f>
        <v>4</v>
      </c>
    </row>
    <row r="98">
      <c r="A98" s="13" t="s">
        <v>179</v>
      </c>
      <c r="B98" s="14">
        <v>45632.0</v>
      </c>
      <c r="C98" s="14">
        <v>45634.0</v>
      </c>
      <c r="D98" s="15" t="str">
        <f t="shared" si="56"/>
        <v>12 (décembre)</v>
      </c>
      <c r="E98" s="16">
        <f t="shared" si="57"/>
        <v>2</v>
      </c>
      <c r="F98" s="17">
        <v>2.0</v>
      </c>
      <c r="G98" s="18">
        <v>59.0</v>
      </c>
      <c r="H98" s="44">
        <f t="shared" si="58"/>
        <v>118</v>
      </c>
      <c r="I98" s="45" t="s">
        <v>27</v>
      </c>
      <c r="J98" s="46">
        <f t="shared" si="59"/>
        <v>2.8</v>
      </c>
      <c r="K98" s="47">
        <f t="shared" si="60"/>
        <v>4</v>
      </c>
    </row>
    <row r="99">
      <c r="A99" s="23" t="s">
        <v>180</v>
      </c>
      <c r="B99" s="24">
        <v>45648.0</v>
      </c>
      <c r="C99" s="24">
        <v>45655.0</v>
      </c>
      <c r="D99" s="15" t="str">
        <f t="shared" si="56"/>
        <v>12 (décembre)</v>
      </c>
      <c r="E99" s="25">
        <f t="shared" si="57"/>
        <v>7</v>
      </c>
      <c r="F99" s="26">
        <v>1.0</v>
      </c>
      <c r="G99" s="27">
        <v>78.0</v>
      </c>
      <c r="H99" s="40">
        <f t="shared" si="58"/>
        <v>546</v>
      </c>
      <c r="I99" s="41" t="s">
        <v>101</v>
      </c>
      <c r="J99" s="42">
        <f t="shared" si="59"/>
        <v>4.9</v>
      </c>
      <c r="K99" s="43">
        <f t="shared" si="60"/>
        <v>7</v>
      </c>
      <c r="L99" s="29" t="s">
        <v>181</v>
      </c>
    </row>
    <row r="100">
      <c r="A100" s="13" t="s">
        <v>182</v>
      </c>
      <c r="B100" s="14">
        <v>45656.0</v>
      </c>
      <c r="C100" s="14">
        <v>45658.0</v>
      </c>
      <c r="D100" s="15" t="str">
        <f t="shared" si="56"/>
        <v>12 (décembre)</v>
      </c>
      <c r="E100" s="16">
        <f t="shared" si="57"/>
        <v>2</v>
      </c>
      <c r="F100" s="17">
        <v>2.0</v>
      </c>
      <c r="G100" s="18">
        <v>63.0</v>
      </c>
      <c r="H100" s="44">
        <f t="shared" si="58"/>
        <v>126</v>
      </c>
      <c r="I100" s="45" t="s">
        <v>27</v>
      </c>
      <c r="J100" s="46">
        <f t="shared" si="59"/>
        <v>2.8</v>
      </c>
      <c r="K100" s="47">
        <f t="shared" si="60"/>
        <v>4</v>
      </c>
    </row>
    <row r="101">
      <c r="B101" s="24"/>
      <c r="C101" s="24"/>
      <c r="D101" s="15"/>
      <c r="E101" s="25"/>
      <c r="F101" s="26"/>
      <c r="G101" s="27"/>
      <c r="H101" s="40"/>
      <c r="I101" s="41"/>
      <c r="J101" s="42"/>
      <c r="K101" s="43"/>
    </row>
    <row r="102">
      <c r="B102" s="38"/>
      <c r="C102" s="38"/>
      <c r="E102" s="55"/>
      <c r="F102" s="56"/>
      <c r="J102" s="21"/>
      <c r="K102" s="57"/>
    </row>
    <row r="103">
      <c r="B103" s="35"/>
      <c r="C103" s="35"/>
      <c r="E103" s="52"/>
      <c r="F103" s="53"/>
      <c r="J103" s="34"/>
      <c r="K103" s="54"/>
    </row>
    <row r="104">
      <c r="B104" s="38"/>
      <c r="C104" s="38"/>
      <c r="E104" s="55"/>
      <c r="F104" s="56"/>
      <c r="J104" s="21"/>
      <c r="K104" s="57"/>
    </row>
    <row r="105">
      <c r="B105" s="35"/>
      <c r="C105" s="35"/>
      <c r="E105" s="52"/>
      <c r="F105" s="53"/>
      <c r="J105" s="34"/>
      <c r="K105" s="54"/>
    </row>
    <row r="106">
      <c r="B106" s="38"/>
      <c r="C106" s="38"/>
      <c r="E106" s="55"/>
      <c r="F106" s="56"/>
      <c r="J106" s="21"/>
      <c r="K106" s="57"/>
    </row>
    <row r="107">
      <c r="B107" s="35"/>
      <c r="C107" s="35"/>
      <c r="E107" s="52"/>
      <c r="F107" s="53"/>
      <c r="J107" s="34"/>
      <c r="K107" s="54"/>
    </row>
    <row r="108">
      <c r="B108" s="38"/>
      <c r="C108" s="38"/>
      <c r="E108" s="55"/>
      <c r="F108" s="56"/>
      <c r="J108" s="21"/>
      <c r="K108" s="57"/>
    </row>
    <row r="109">
      <c r="B109" s="35"/>
      <c r="C109" s="35"/>
      <c r="E109" s="52"/>
      <c r="F109" s="53"/>
      <c r="J109" s="34"/>
      <c r="K109" s="54"/>
    </row>
    <row r="110">
      <c r="B110" s="38"/>
      <c r="C110" s="38"/>
      <c r="E110" s="55"/>
      <c r="F110" s="56"/>
      <c r="J110" s="21"/>
      <c r="K110" s="57"/>
    </row>
    <row r="111">
      <c r="B111" s="35"/>
      <c r="C111" s="35"/>
      <c r="E111" s="52"/>
      <c r="F111" s="53"/>
      <c r="J111" s="34"/>
      <c r="K111" s="54"/>
    </row>
    <row r="112">
      <c r="B112" s="38"/>
      <c r="C112" s="38"/>
      <c r="E112" s="55"/>
      <c r="F112" s="56"/>
      <c r="J112" s="21"/>
      <c r="K112" s="57"/>
    </row>
    <row r="113">
      <c r="B113" s="35"/>
      <c r="C113" s="35"/>
      <c r="E113" s="52"/>
      <c r="F113" s="53"/>
      <c r="J113" s="34"/>
      <c r="K113" s="54"/>
    </row>
    <row r="114">
      <c r="B114" s="38"/>
      <c r="C114" s="38"/>
      <c r="E114" s="55"/>
      <c r="F114" s="56"/>
      <c r="J114" s="21"/>
      <c r="K114" s="57"/>
    </row>
    <row r="115">
      <c r="B115" s="35"/>
      <c r="C115" s="35"/>
      <c r="E115" s="52"/>
      <c r="F115" s="53"/>
      <c r="J115" s="34"/>
      <c r="K115" s="54"/>
    </row>
    <row r="116">
      <c r="B116" s="38"/>
      <c r="C116" s="38"/>
      <c r="E116" s="55"/>
      <c r="F116" s="56"/>
      <c r="J116" s="21"/>
      <c r="K116" s="57"/>
    </row>
    <row r="117">
      <c r="B117" s="35"/>
      <c r="C117" s="35"/>
      <c r="E117" s="52"/>
      <c r="F117" s="53"/>
      <c r="J117" s="34"/>
      <c r="K117" s="54"/>
    </row>
    <row r="118">
      <c r="B118" s="38"/>
      <c r="C118" s="38"/>
      <c r="E118" s="55"/>
      <c r="F118" s="56"/>
      <c r="J118" s="21"/>
      <c r="K118" s="57"/>
    </row>
    <row r="119">
      <c r="B119" s="35"/>
      <c r="C119" s="35"/>
      <c r="E119" s="52"/>
      <c r="F119" s="53"/>
      <c r="J119" s="34"/>
      <c r="K119" s="54"/>
    </row>
    <row r="120">
      <c r="B120" s="38"/>
      <c r="C120" s="38"/>
      <c r="E120" s="55"/>
      <c r="F120" s="56"/>
      <c r="J120" s="21"/>
      <c r="K120" s="57"/>
    </row>
    <row r="121">
      <c r="B121" s="35"/>
      <c r="C121" s="35"/>
      <c r="E121" s="52"/>
      <c r="F121" s="53"/>
      <c r="J121" s="34"/>
      <c r="K121" s="54"/>
    </row>
    <row r="122">
      <c r="B122" s="38"/>
      <c r="C122" s="38"/>
      <c r="E122" s="55"/>
      <c r="F122" s="56"/>
      <c r="J122" s="21"/>
      <c r="K122" s="57"/>
    </row>
    <row r="123">
      <c r="B123" s="35"/>
      <c r="C123" s="35"/>
      <c r="E123" s="52"/>
      <c r="F123" s="53"/>
      <c r="J123" s="34"/>
      <c r="K123" s="54"/>
    </row>
    <row r="124">
      <c r="B124" s="38"/>
      <c r="C124" s="38"/>
      <c r="E124" s="55"/>
      <c r="F124" s="56"/>
      <c r="J124" s="21"/>
      <c r="K124" s="57"/>
    </row>
    <row r="125">
      <c r="B125" s="35"/>
      <c r="C125" s="35"/>
      <c r="E125" s="52"/>
      <c r="F125" s="53"/>
      <c r="J125" s="34"/>
      <c r="K125" s="54"/>
    </row>
    <row r="126">
      <c r="B126" s="38"/>
      <c r="C126" s="38"/>
      <c r="E126" s="55"/>
      <c r="F126" s="56"/>
      <c r="J126" s="21"/>
      <c r="K126" s="57"/>
    </row>
    <row r="127">
      <c r="B127" s="35"/>
      <c r="C127" s="35"/>
      <c r="E127" s="52"/>
      <c r="F127" s="53"/>
      <c r="J127" s="34"/>
      <c r="K127" s="54"/>
    </row>
    <row r="128">
      <c r="B128" s="38"/>
      <c r="C128" s="38"/>
      <c r="E128" s="55"/>
      <c r="F128" s="56"/>
      <c r="J128" s="21"/>
      <c r="K128" s="57"/>
    </row>
    <row r="129">
      <c r="B129" s="35"/>
      <c r="C129" s="35"/>
      <c r="E129" s="52"/>
      <c r="F129" s="53"/>
      <c r="J129" s="34"/>
      <c r="K129" s="54"/>
    </row>
    <row r="130">
      <c r="B130" s="38"/>
      <c r="C130" s="38"/>
      <c r="E130" s="55"/>
      <c r="F130" s="56"/>
      <c r="J130" s="21"/>
      <c r="K130" s="57"/>
    </row>
    <row r="131">
      <c r="B131" s="35"/>
      <c r="C131" s="35"/>
      <c r="E131" s="52"/>
      <c r="F131" s="53"/>
      <c r="J131" s="34"/>
      <c r="K131" s="54"/>
    </row>
    <row r="132">
      <c r="B132" s="38"/>
      <c r="C132" s="38"/>
      <c r="E132" s="55"/>
      <c r="F132" s="56"/>
      <c r="J132" s="21"/>
      <c r="K132" s="57"/>
    </row>
    <row r="133">
      <c r="B133" s="35"/>
      <c r="C133" s="35"/>
      <c r="E133" s="52"/>
      <c r="F133" s="53"/>
      <c r="J133" s="34"/>
      <c r="K133" s="54"/>
    </row>
    <row r="134">
      <c r="B134" s="38"/>
      <c r="C134" s="38"/>
      <c r="E134" s="55"/>
      <c r="F134" s="56"/>
      <c r="J134" s="21"/>
      <c r="K134" s="57"/>
    </row>
    <row r="135">
      <c r="B135" s="35"/>
      <c r="C135" s="35"/>
      <c r="E135" s="52"/>
      <c r="F135" s="53"/>
      <c r="J135" s="34"/>
      <c r="K135" s="54"/>
    </row>
    <row r="136">
      <c r="B136" s="38"/>
      <c r="C136" s="38"/>
      <c r="E136" s="55"/>
      <c r="F136" s="56"/>
      <c r="J136" s="21"/>
      <c r="K136" s="57"/>
    </row>
    <row r="137">
      <c r="B137" s="35"/>
      <c r="C137" s="35"/>
      <c r="E137" s="52"/>
      <c r="F137" s="53"/>
      <c r="J137" s="34"/>
      <c r="K137" s="54"/>
    </row>
    <row r="138">
      <c r="B138" s="38"/>
      <c r="C138" s="38"/>
      <c r="E138" s="55"/>
      <c r="F138" s="56"/>
      <c r="J138" s="21"/>
      <c r="K138" s="57"/>
    </row>
    <row r="139">
      <c r="B139" s="35"/>
      <c r="C139" s="35"/>
      <c r="E139" s="52"/>
      <c r="F139" s="53"/>
      <c r="J139" s="34"/>
      <c r="K139" s="54"/>
    </row>
    <row r="140">
      <c r="B140" s="38"/>
      <c r="C140" s="38"/>
      <c r="E140" s="55"/>
      <c r="F140" s="56"/>
      <c r="J140" s="21"/>
      <c r="K140" s="57"/>
    </row>
    <row r="141">
      <c r="B141" s="35"/>
      <c r="C141" s="35"/>
      <c r="E141" s="52"/>
      <c r="F141" s="53"/>
      <c r="J141" s="34"/>
      <c r="K141" s="54"/>
    </row>
    <row r="142">
      <c r="B142" s="38"/>
      <c r="C142" s="38"/>
      <c r="E142" s="55"/>
      <c r="F142" s="56"/>
      <c r="J142" s="21"/>
      <c r="K142" s="57"/>
    </row>
    <row r="143">
      <c r="B143" s="35"/>
      <c r="C143" s="35"/>
      <c r="E143" s="52"/>
      <c r="F143" s="53"/>
      <c r="J143" s="34"/>
      <c r="K143" s="54"/>
    </row>
    <row r="144">
      <c r="B144" s="38"/>
      <c r="C144" s="38"/>
      <c r="E144" s="55"/>
      <c r="F144" s="56"/>
      <c r="J144" s="21"/>
      <c r="K144" s="57"/>
    </row>
    <row r="145">
      <c r="B145" s="35"/>
      <c r="C145" s="35"/>
      <c r="E145" s="52"/>
      <c r="F145" s="53"/>
      <c r="J145" s="34"/>
      <c r="K145" s="54"/>
    </row>
    <row r="146">
      <c r="B146" s="38"/>
      <c r="C146" s="38"/>
      <c r="E146" s="55"/>
      <c r="F146" s="56"/>
      <c r="J146" s="21"/>
      <c r="K146" s="57"/>
    </row>
    <row r="147">
      <c r="B147" s="35"/>
      <c r="C147" s="35"/>
      <c r="E147" s="52"/>
      <c r="F147" s="53"/>
      <c r="J147" s="34"/>
      <c r="K147" s="54"/>
    </row>
    <row r="148">
      <c r="B148" s="38"/>
      <c r="C148" s="38"/>
      <c r="E148" s="55"/>
      <c r="F148" s="56"/>
      <c r="J148" s="21"/>
      <c r="K148" s="57"/>
    </row>
    <row r="149">
      <c r="B149" s="35"/>
      <c r="C149" s="35"/>
      <c r="E149" s="52"/>
      <c r="F149" s="53"/>
      <c r="J149" s="34"/>
      <c r="K149" s="54"/>
    </row>
    <row r="150">
      <c r="B150" s="38"/>
      <c r="C150" s="38"/>
      <c r="E150" s="55"/>
      <c r="F150" s="56"/>
      <c r="J150" s="21"/>
      <c r="K150" s="57"/>
    </row>
    <row r="151">
      <c r="B151" s="35"/>
      <c r="C151" s="35"/>
      <c r="E151" s="52"/>
      <c r="F151" s="53"/>
      <c r="J151" s="34"/>
      <c r="K151" s="54"/>
    </row>
    <row r="152">
      <c r="B152" s="38"/>
      <c r="C152" s="38"/>
      <c r="E152" s="55"/>
      <c r="F152" s="56"/>
      <c r="J152" s="21"/>
      <c r="K152" s="57"/>
    </row>
    <row r="153">
      <c r="B153" s="35"/>
      <c r="C153" s="35"/>
      <c r="E153" s="52"/>
      <c r="F153" s="53"/>
      <c r="J153" s="34"/>
      <c r="K153" s="54"/>
    </row>
    <row r="154">
      <c r="B154" s="38"/>
      <c r="C154" s="38"/>
      <c r="E154" s="55"/>
      <c r="F154" s="56"/>
      <c r="J154" s="21"/>
      <c r="K154" s="57"/>
    </row>
    <row r="155">
      <c r="B155" s="35"/>
      <c r="C155" s="35"/>
      <c r="E155" s="52"/>
      <c r="F155" s="53"/>
      <c r="J155" s="34"/>
      <c r="K155" s="54"/>
    </row>
    <row r="156">
      <c r="B156" s="38"/>
      <c r="C156" s="38"/>
      <c r="E156" s="55"/>
      <c r="F156" s="56"/>
      <c r="J156" s="21"/>
      <c r="K156" s="57"/>
    </row>
    <row r="157">
      <c r="B157" s="35"/>
      <c r="C157" s="35"/>
      <c r="E157" s="52"/>
      <c r="F157" s="53"/>
      <c r="J157" s="34"/>
      <c r="K157" s="54"/>
    </row>
    <row r="158">
      <c r="B158" s="38"/>
      <c r="C158" s="38"/>
      <c r="E158" s="55"/>
      <c r="F158" s="56"/>
      <c r="J158" s="21"/>
      <c r="K158" s="57"/>
    </row>
    <row r="159">
      <c r="B159" s="35"/>
      <c r="C159" s="35"/>
      <c r="E159" s="52"/>
      <c r="F159" s="53"/>
      <c r="J159" s="34"/>
      <c r="K159" s="54"/>
    </row>
    <row r="160">
      <c r="B160" s="38"/>
      <c r="C160" s="38"/>
      <c r="E160" s="55"/>
      <c r="F160" s="56"/>
      <c r="J160" s="21"/>
      <c r="K160" s="57"/>
    </row>
    <row r="161">
      <c r="B161" s="35"/>
      <c r="C161" s="35"/>
      <c r="E161" s="52"/>
      <c r="F161" s="53"/>
      <c r="J161" s="34"/>
      <c r="K161" s="54"/>
    </row>
    <row r="162">
      <c r="B162" s="38"/>
      <c r="C162" s="38"/>
      <c r="E162" s="55"/>
      <c r="F162" s="56"/>
      <c r="J162" s="21"/>
      <c r="K162" s="57"/>
    </row>
    <row r="163">
      <c r="B163" s="35"/>
      <c r="C163" s="35"/>
      <c r="E163" s="52"/>
      <c r="F163" s="53"/>
      <c r="J163" s="34"/>
      <c r="K163" s="54"/>
    </row>
    <row r="164">
      <c r="B164" s="38"/>
      <c r="C164" s="38"/>
      <c r="E164" s="55"/>
      <c r="F164" s="56"/>
      <c r="J164" s="21"/>
      <c r="K164" s="57"/>
    </row>
    <row r="165">
      <c r="B165" s="35"/>
      <c r="C165" s="35"/>
      <c r="E165" s="52"/>
      <c r="F165" s="53"/>
      <c r="J165" s="34"/>
      <c r="K165" s="54"/>
    </row>
    <row r="166">
      <c r="B166" s="38"/>
      <c r="C166" s="38"/>
      <c r="E166" s="55"/>
      <c r="F166" s="56"/>
      <c r="J166" s="21"/>
      <c r="K166" s="57"/>
    </row>
    <row r="167">
      <c r="B167" s="35"/>
      <c r="C167" s="35"/>
      <c r="E167" s="52"/>
      <c r="F167" s="53"/>
      <c r="J167" s="34"/>
      <c r="K167" s="54"/>
    </row>
    <row r="168">
      <c r="B168" s="38"/>
      <c r="C168" s="38"/>
      <c r="E168" s="55"/>
      <c r="F168" s="56"/>
      <c r="J168" s="21"/>
      <c r="K168" s="57"/>
    </row>
    <row r="169">
      <c r="B169" s="35"/>
      <c r="C169" s="35"/>
      <c r="E169" s="52"/>
      <c r="F169" s="53"/>
      <c r="J169" s="34"/>
      <c r="K169" s="54"/>
    </row>
    <row r="170">
      <c r="B170" s="38"/>
      <c r="C170" s="38"/>
      <c r="E170" s="55"/>
      <c r="F170" s="56"/>
      <c r="J170" s="21"/>
      <c r="K170" s="57"/>
    </row>
    <row r="171">
      <c r="B171" s="35"/>
      <c r="C171" s="35"/>
      <c r="E171" s="52"/>
      <c r="F171" s="53"/>
      <c r="J171" s="34"/>
      <c r="K171" s="54"/>
    </row>
    <row r="172">
      <c r="B172" s="38"/>
      <c r="C172" s="38"/>
      <c r="E172" s="55"/>
      <c r="F172" s="56"/>
      <c r="J172" s="21"/>
      <c r="K172" s="57"/>
    </row>
    <row r="173">
      <c r="B173" s="35"/>
      <c r="C173" s="35"/>
      <c r="E173" s="52"/>
      <c r="F173" s="53"/>
      <c r="J173" s="34"/>
      <c r="K173" s="54"/>
    </row>
    <row r="174">
      <c r="B174" s="38"/>
      <c r="C174" s="38"/>
      <c r="E174" s="55"/>
      <c r="F174" s="56"/>
      <c r="J174" s="21"/>
      <c r="K174" s="57"/>
    </row>
    <row r="175">
      <c r="B175" s="35"/>
      <c r="C175" s="35"/>
      <c r="E175" s="52"/>
      <c r="F175" s="53"/>
      <c r="J175" s="34"/>
      <c r="K175" s="54"/>
    </row>
    <row r="176">
      <c r="B176" s="38"/>
      <c r="C176" s="38"/>
      <c r="E176" s="55"/>
      <c r="F176" s="56"/>
      <c r="J176" s="21"/>
      <c r="K176" s="57"/>
    </row>
    <row r="177">
      <c r="B177" s="35"/>
      <c r="C177" s="35"/>
      <c r="E177" s="52"/>
      <c r="F177" s="53"/>
      <c r="J177" s="34"/>
      <c r="K177" s="54"/>
    </row>
    <row r="178">
      <c r="B178" s="38"/>
      <c r="C178" s="38"/>
      <c r="E178" s="55"/>
      <c r="F178" s="56"/>
      <c r="J178" s="21"/>
      <c r="K178" s="57"/>
    </row>
    <row r="179">
      <c r="B179" s="35"/>
      <c r="C179" s="35"/>
      <c r="E179" s="52"/>
      <c r="F179" s="53"/>
      <c r="J179" s="34"/>
      <c r="K179" s="54"/>
    </row>
    <row r="180">
      <c r="B180" s="38"/>
      <c r="C180" s="38"/>
      <c r="E180" s="55"/>
      <c r="F180" s="56"/>
      <c r="J180" s="21"/>
      <c r="K180" s="57"/>
    </row>
    <row r="181">
      <c r="B181" s="35"/>
      <c r="C181" s="35"/>
      <c r="E181" s="52"/>
      <c r="F181" s="53"/>
      <c r="J181" s="34"/>
      <c r="K181" s="54"/>
    </row>
    <row r="182">
      <c r="B182" s="38"/>
      <c r="C182" s="38"/>
      <c r="E182" s="55"/>
      <c r="F182" s="56"/>
      <c r="J182" s="21"/>
      <c r="K182" s="57"/>
    </row>
    <row r="183">
      <c r="B183" s="35"/>
      <c r="C183" s="35"/>
      <c r="E183" s="52"/>
      <c r="F183" s="53"/>
      <c r="J183" s="34"/>
      <c r="K183" s="54"/>
    </row>
    <row r="184">
      <c r="B184" s="38"/>
      <c r="C184" s="38"/>
      <c r="E184" s="55"/>
      <c r="F184" s="56"/>
      <c r="J184" s="21"/>
      <c r="K184" s="57"/>
    </row>
    <row r="185">
      <c r="B185" s="35"/>
      <c r="C185" s="35"/>
      <c r="E185" s="52"/>
      <c r="F185" s="53"/>
      <c r="J185" s="34"/>
      <c r="K185" s="54"/>
    </row>
    <row r="186">
      <c r="B186" s="38"/>
      <c r="C186" s="38"/>
      <c r="E186" s="55"/>
      <c r="F186" s="56"/>
      <c r="J186" s="21"/>
      <c r="K186" s="57"/>
    </row>
    <row r="187">
      <c r="B187" s="35"/>
      <c r="C187" s="35"/>
      <c r="E187" s="52"/>
      <c r="F187" s="53"/>
      <c r="J187" s="34"/>
      <c r="K187" s="54"/>
    </row>
    <row r="188">
      <c r="B188" s="38"/>
      <c r="C188" s="38"/>
      <c r="E188" s="55"/>
      <c r="F188" s="56"/>
      <c r="J188" s="21"/>
      <c r="K188" s="57"/>
    </row>
    <row r="189">
      <c r="B189" s="35"/>
      <c r="C189" s="35"/>
      <c r="E189" s="52"/>
      <c r="F189" s="53"/>
      <c r="J189" s="34"/>
      <c r="K189" s="54"/>
    </row>
    <row r="190">
      <c r="B190" s="38"/>
      <c r="C190" s="38"/>
      <c r="E190" s="55"/>
      <c r="F190" s="56"/>
      <c r="J190" s="21"/>
      <c r="K190" s="57"/>
    </row>
    <row r="191">
      <c r="B191" s="35"/>
      <c r="C191" s="35"/>
      <c r="E191" s="52"/>
      <c r="F191" s="53"/>
      <c r="J191" s="34"/>
      <c r="K191" s="54"/>
    </row>
    <row r="192">
      <c r="B192" s="38"/>
      <c r="C192" s="38"/>
      <c r="E192" s="55"/>
      <c r="F192" s="56"/>
      <c r="J192" s="21"/>
      <c r="K192" s="57"/>
    </row>
    <row r="193">
      <c r="B193" s="35"/>
      <c r="C193" s="35"/>
      <c r="E193" s="52"/>
      <c r="F193" s="53"/>
      <c r="J193" s="34"/>
      <c r="K193" s="54"/>
    </row>
    <row r="194">
      <c r="B194" s="38"/>
      <c r="C194" s="38"/>
      <c r="E194" s="55"/>
      <c r="F194" s="56"/>
      <c r="J194" s="21"/>
      <c r="K194" s="57"/>
    </row>
    <row r="195">
      <c r="B195" s="35"/>
      <c r="C195" s="35"/>
      <c r="E195" s="52"/>
      <c r="F195" s="53"/>
      <c r="J195" s="34"/>
      <c r="K195" s="54"/>
    </row>
    <row r="196">
      <c r="B196" s="38"/>
      <c r="C196" s="38"/>
      <c r="E196" s="55"/>
      <c r="F196" s="56"/>
      <c r="J196" s="21"/>
      <c r="K196" s="57"/>
    </row>
    <row r="197">
      <c r="B197" s="35"/>
      <c r="C197" s="35"/>
      <c r="E197" s="52"/>
      <c r="F197" s="53"/>
      <c r="J197" s="34"/>
      <c r="K197" s="54"/>
    </row>
    <row r="198">
      <c r="B198" s="38"/>
      <c r="C198" s="38"/>
      <c r="E198" s="55"/>
      <c r="F198" s="56"/>
      <c r="J198" s="21"/>
      <c r="K198" s="57"/>
    </row>
    <row r="199">
      <c r="B199" s="35"/>
      <c r="C199" s="35"/>
      <c r="E199" s="52"/>
      <c r="F199" s="53"/>
      <c r="J199" s="34"/>
      <c r="K199" s="54"/>
    </row>
    <row r="200">
      <c r="B200" s="38"/>
      <c r="C200" s="38"/>
      <c r="E200" s="55"/>
      <c r="F200" s="56"/>
      <c r="J200" s="21"/>
      <c r="K200" s="57"/>
    </row>
    <row r="201">
      <c r="B201" s="35"/>
      <c r="C201" s="35"/>
      <c r="E201" s="52"/>
      <c r="F201" s="53"/>
      <c r="J201" s="34"/>
      <c r="K201" s="54"/>
    </row>
    <row r="202">
      <c r="B202" s="38"/>
      <c r="C202" s="38"/>
      <c r="E202" s="55"/>
      <c r="F202" s="56"/>
      <c r="J202" s="21"/>
      <c r="K202" s="57"/>
    </row>
    <row r="203">
      <c r="B203" s="35"/>
      <c r="C203" s="35"/>
      <c r="E203" s="52"/>
      <c r="F203" s="53"/>
      <c r="J203" s="34"/>
      <c r="K203" s="54"/>
    </row>
    <row r="204">
      <c r="B204" s="38"/>
      <c r="C204" s="38"/>
      <c r="E204" s="55"/>
      <c r="F204" s="56"/>
      <c r="J204" s="21"/>
      <c r="K204" s="57"/>
    </row>
    <row r="205">
      <c r="B205" s="35"/>
      <c r="C205" s="35"/>
      <c r="E205" s="52"/>
      <c r="F205" s="53"/>
      <c r="J205" s="34"/>
      <c r="K205" s="54"/>
    </row>
    <row r="206">
      <c r="B206" s="38"/>
      <c r="C206" s="38"/>
      <c r="E206" s="55"/>
      <c r="F206" s="56"/>
      <c r="J206" s="21"/>
      <c r="K206" s="57"/>
    </row>
    <row r="207">
      <c r="B207" s="35"/>
      <c r="C207" s="35"/>
      <c r="E207" s="52"/>
      <c r="F207" s="53"/>
      <c r="J207" s="34"/>
      <c r="K207" s="54"/>
    </row>
    <row r="208">
      <c r="B208" s="38"/>
      <c r="C208" s="38"/>
      <c r="E208" s="55"/>
      <c r="F208" s="56"/>
      <c r="J208" s="21"/>
      <c r="K208" s="57"/>
    </row>
    <row r="209">
      <c r="B209" s="35"/>
      <c r="C209" s="35"/>
      <c r="E209" s="52"/>
      <c r="F209" s="53"/>
      <c r="J209" s="34"/>
      <c r="K209" s="54"/>
    </row>
    <row r="210">
      <c r="B210" s="38"/>
      <c r="C210" s="38"/>
      <c r="E210" s="55"/>
      <c r="F210" s="56"/>
      <c r="J210" s="21"/>
      <c r="K210" s="57"/>
    </row>
    <row r="211">
      <c r="B211" s="35"/>
      <c r="C211" s="35"/>
      <c r="E211" s="52"/>
      <c r="F211" s="53"/>
      <c r="J211" s="34"/>
      <c r="K211" s="54"/>
    </row>
    <row r="212">
      <c r="B212" s="38"/>
      <c r="C212" s="38"/>
      <c r="E212" s="55"/>
      <c r="F212" s="56"/>
      <c r="J212" s="21"/>
      <c r="K212" s="57"/>
    </row>
    <row r="213">
      <c r="B213" s="35"/>
      <c r="C213" s="35"/>
      <c r="E213" s="52"/>
      <c r="F213" s="53"/>
      <c r="J213" s="34"/>
      <c r="K213" s="54"/>
    </row>
    <row r="214">
      <c r="B214" s="38"/>
      <c r="C214" s="38"/>
      <c r="E214" s="55"/>
      <c r="F214" s="56"/>
      <c r="J214" s="21"/>
      <c r="K214" s="57"/>
    </row>
    <row r="215">
      <c r="B215" s="35"/>
      <c r="C215" s="35"/>
      <c r="E215" s="52"/>
      <c r="F215" s="53"/>
      <c r="J215" s="34"/>
      <c r="K215" s="54"/>
    </row>
    <row r="216">
      <c r="B216" s="38"/>
      <c r="C216" s="38"/>
      <c r="E216" s="55"/>
      <c r="F216" s="56"/>
      <c r="J216" s="21"/>
      <c r="K216" s="57"/>
    </row>
    <row r="217">
      <c r="B217" s="35"/>
      <c r="C217" s="35"/>
      <c r="E217" s="52"/>
      <c r="F217" s="53"/>
      <c r="J217" s="34"/>
      <c r="K217" s="54"/>
    </row>
    <row r="218">
      <c r="B218" s="38"/>
      <c r="C218" s="38"/>
      <c r="E218" s="55"/>
      <c r="F218" s="56"/>
      <c r="J218" s="21"/>
      <c r="K218" s="57"/>
    </row>
    <row r="219">
      <c r="B219" s="35"/>
      <c r="C219" s="35"/>
      <c r="E219" s="52"/>
      <c r="F219" s="53"/>
      <c r="J219" s="34"/>
      <c r="K219" s="54"/>
    </row>
    <row r="220">
      <c r="B220" s="38"/>
      <c r="C220" s="38"/>
      <c r="E220" s="55"/>
      <c r="F220" s="56"/>
      <c r="J220" s="21"/>
      <c r="K220" s="57"/>
    </row>
    <row r="221">
      <c r="B221" s="35"/>
      <c r="C221" s="35"/>
      <c r="E221" s="52"/>
      <c r="F221" s="53"/>
      <c r="J221" s="34"/>
      <c r="K221" s="54"/>
    </row>
    <row r="222">
      <c r="B222" s="38"/>
      <c r="C222" s="38"/>
      <c r="E222" s="55"/>
      <c r="F222" s="56"/>
      <c r="J222" s="21"/>
      <c r="K222" s="57"/>
    </row>
    <row r="223">
      <c r="B223" s="35"/>
      <c r="C223" s="35"/>
      <c r="E223" s="52"/>
      <c r="F223" s="53"/>
      <c r="J223" s="34"/>
      <c r="K223" s="54"/>
    </row>
    <row r="224">
      <c r="B224" s="38"/>
      <c r="C224" s="38"/>
      <c r="E224" s="55"/>
      <c r="F224" s="56"/>
      <c r="J224" s="21"/>
      <c r="K224" s="57"/>
    </row>
    <row r="225">
      <c r="B225" s="35"/>
      <c r="C225" s="35"/>
      <c r="E225" s="52"/>
      <c r="F225" s="53"/>
      <c r="J225" s="34"/>
      <c r="K225" s="54"/>
    </row>
    <row r="226">
      <c r="B226" s="38"/>
      <c r="C226" s="38"/>
      <c r="E226" s="55"/>
      <c r="F226" s="56"/>
      <c r="J226" s="21"/>
      <c r="K226" s="57"/>
    </row>
    <row r="227">
      <c r="B227" s="35"/>
      <c r="C227" s="35"/>
      <c r="E227" s="52"/>
      <c r="F227" s="53"/>
      <c r="J227" s="34"/>
      <c r="K227" s="54"/>
    </row>
    <row r="228">
      <c r="B228" s="38"/>
      <c r="C228" s="38"/>
      <c r="E228" s="55"/>
      <c r="F228" s="56"/>
      <c r="J228" s="21"/>
      <c r="K228" s="57"/>
    </row>
    <row r="229">
      <c r="B229" s="35"/>
      <c r="C229" s="35"/>
      <c r="E229" s="52"/>
      <c r="F229" s="53"/>
      <c r="J229" s="34"/>
      <c r="K229" s="54"/>
    </row>
    <row r="230">
      <c r="B230" s="38"/>
      <c r="C230" s="38"/>
      <c r="E230" s="55"/>
      <c r="F230" s="56"/>
      <c r="J230" s="21"/>
      <c r="K230" s="57"/>
    </row>
    <row r="231">
      <c r="B231" s="35"/>
      <c r="C231" s="35"/>
      <c r="E231" s="52"/>
      <c r="F231" s="53"/>
      <c r="J231" s="34"/>
      <c r="K231" s="54"/>
    </row>
    <row r="232">
      <c r="B232" s="38"/>
      <c r="C232" s="38"/>
      <c r="E232" s="55"/>
      <c r="F232" s="56"/>
      <c r="J232" s="21"/>
      <c r="K232" s="57"/>
    </row>
    <row r="233">
      <c r="B233" s="35"/>
      <c r="C233" s="35"/>
      <c r="E233" s="52"/>
      <c r="F233" s="53"/>
      <c r="J233" s="34"/>
      <c r="K233" s="54"/>
    </row>
    <row r="234">
      <c r="B234" s="38"/>
      <c r="C234" s="38"/>
      <c r="E234" s="55"/>
      <c r="F234" s="56"/>
      <c r="J234" s="21"/>
      <c r="K234" s="57"/>
    </row>
    <row r="235">
      <c r="B235" s="35"/>
      <c r="C235" s="35"/>
      <c r="E235" s="52"/>
      <c r="F235" s="53"/>
      <c r="J235" s="34"/>
      <c r="K235" s="54"/>
    </row>
    <row r="236">
      <c r="B236" s="38"/>
      <c r="C236" s="38"/>
      <c r="E236" s="55"/>
      <c r="F236" s="56"/>
      <c r="J236" s="21"/>
      <c r="K236" s="57"/>
    </row>
    <row r="237">
      <c r="B237" s="35"/>
      <c r="C237" s="35"/>
      <c r="E237" s="52"/>
      <c r="F237" s="53"/>
      <c r="J237" s="34"/>
      <c r="K237" s="54"/>
    </row>
    <row r="238">
      <c r="B238" s="38"/>
      <c r="C238" s="38"/>
      <c r="E238" s="55"/>
      <c r="F238" s="56"/>
      <c r="J238" s="21"/>
      <c r="K238" s="57"/>
    </row>
    <row r="239">
      <c r="B239" s="35"/>
      <c r="C239" s="35"/>
      <c r="E239" s="52"/>
      <c r="F239" s="53"/>
      <c r="J239" s="34"/>
      <c r="K239" s="54"/>
    </row>
    <row r="240">
      <c r="B240" s="38"/>
      <c r="C240" s="38"/>
      <c r="E240" s="55"/>
      <c r="F240" s="56"/>
      <c r="J240" s="21"/>
      <c r="K240" s="57"/>
    </row>
    <row r="241">
      <c r="B241" s="35"/>
      <c r="C241" s="35"/>
      <c r="E241" s="52"/>
      <c r="F241" s="53"/>
      <c r="J241" s="34"/>
      <c r="K241" s="54"/>
    </row>
    <row r="242">
      <c r="B242" s="38"/>
      <c r="C242" s="38"/>
      <c r="E242" s="55"/>
      <c r="F242" s="56"/>
      <c r="J242" s="21"/>
      <c r="K242" s="57"/>
    </row>
    <row r="243">
      <c r="B243" s="35"/>
      <c r="C243" s="35"/>
      <c r="E243" s="52"/>
      <c r="F243" s="53"/>
      <c r="J243" s="34"/>
      <c r="K243" s="54"/>
    </row>
    <row r="244">
      <c r="B244" s="38"/>
      <c r="C244" s="38"/>
      <c r="E244" s="55"/>
      <c r="F244" s="56"/>
      <c r="J244" s="21"/>
      <c r="K244" s="57"/>
    </row>
    <row r="245">
      <c r="B245" s="35"/>
      <c r="C245" s="35"/>
      <c r="E245" s="52"/>
      <c r="F245" s="53"/>
      <c r="J245" s="34"/>
      <c r="K245" s="54"/>
    </row>
    <row r="246">
      <c r="B246" s="38"/>
      <c r="C246" s="38"/>
      <c r="E246" s="55"/>
      <c r="F246" s="56"/>
      <c r="J246" s="21"/>
      <c r="K246" s="57"/>
    </row>
    <row r="247">
      <c r="B247" s="35"/>
      <c r="C247" s="35"/>
      <c r="E247" s="52"/>
      <c r="F247" s="53"/>
      <c r="J247" s="34"/>
      <c r="K247" s="54"/>
    </row>
    <row r="248">
      <c r="B248" s="38"/>
      <c r="C248" s="38"/>
      <c r="E248" s="55"/>
      <c r="F248" s="56"/>
      <c r="J248" s="21"/>
      <c r="K248" s="57"/>
    </row>
    <row r="249">
      <c r="B249" s="35"/>
      <c r="C249" s="35"/>
      <c r="E249" s="52"/>
      <c r="F249" s="53"/>
      <c r="J249" s="34"/>
      <c r="K249" s="54"/>
    </row>
    <row r="250">
      <c r="B250" s="38"/>
      <c r="C250" s="38"/>
      <c r="E250" s="55"/>
      <c r="F250" s="56"/>
      <c r="J250" s="21"/>
      <c r="K250" s="57"/>
    </row>
    <row r="251">
      <c r="B251" s="35"/>
      <c r="C251" s="35"/>
      <c r="E251" s="52"/>
      <c r="F251" s="53"/>
      <c r="J251" s="34"/>
      <c r="K251" s="54"/>
    </row>
    <row r="252">
      <c r="B252" s="38"/>
      <c r="C252" s="38"/>
      <c r="E252" s="55"/>
      <c r="F252" s="56"/>
      <c r="J252" s="21"/>
      <c r="K252" s="57"/>
    </row>
    <row r="253">
      <c r="B253" s="35"/>
      <c r="C253" s="35"/>
      <c r="E253" s="52"/>
      <c r="F253" s="53"/>
      <c r="J253" s="34"/>
      <c r="K253" s="54"/>
    </row>
    <row r="254">
      <c r="B254" s="38"/>
      <c r="C254" s="38"/>
      <c r="E254" s="55"/>
      <c r="F254" s="56"/>
      <c r="J254" s="21"/>
      <c r="K254" s="57"/>
    </row>
    <row r="255">
      <c r="B255" s="35"/>
      <c r="C255" s="35"/>
      <c r="E255" s="52"/>
      <c r="F255" s="53"/>
      <c r="J255" s="34"/>
      <c r="K255" s="54"/>
    </row>
    <row r="256">
      <c r="B256" s="38"/>
      <c r="C256" s="38"/>
      <c r="E256" s="55"/>
      <c r="F256" s="56"/>
      <c r="J256" s="21"/>
      <c r="K256" s="57"/>
    </row>
    <row r="257">
      <c r="B257" s="35"/>
      <c r="C257" s="35"/>
      <c r="E257" s="52"/>
      <c r="F257" s="53"/>
      <c r="J257" s="34"/>
      <c r="K257" s="54"/>
    </row>
    <row r="258">
      <c r="B258" s="38"/>
      <c r="C258" s="38"/>
      <c r="E258" s="55"/>
      <c r="F258" s="56"/>
      <c r="J258" s="21"/>
      <c r="K258" s="57"/>
    </row>
    <row r="259">
      <c r="B259" s="35"/>
      <c r="C259" s="35"/>
      <c r="E259" s="52"/>
      <c r="F259" s="53"/>
      <c r="J259" s="34"/>
      <c r="K259" s="54"/>
    </row>
    <row r="260">
      <c r="B260" s="38"/>
      <c r="C260" s="38"/>
      <c r="E260" s="55"/>
      <c r="F260" s="56"/>
      <c r="J260" s="21"/>
      <c r="K260" s="57"/>
    </row>
    <row r="261">
      <c r="B261" s="35"/>
      <c r="C261" s="35"/>
      <c r="E261" s="52"/>
      <c r="F261" s="53"/>
      <c r="J261" s="34"/>
      <c r="K261" s="54"/>
    </row>
    <row r="262">
      <c r="B262" s="38"/>
      <c r="C262" s="38"/>
      <c r="E262" s="55"/>
      <c r="F262" s="56"/>
      <c r="J262" s="21"/>
      <c r="K262" s="57"/>
    </row>
    <row r="263">
      <c r="B263" s="35"/>
      <c r="C263" s="35"/>
      <c r="E263" s="52"/>
      <c r="F263" s="53"/>
      <c r="J263" s="34"/>
      <c r="K263" s="54"/>
    </row>
    <row r="264">
      <c r="B264" s="38"/>
      <c r="C264" s="38"/>
      <c r="E264" s="55"/>
      <c r="F264" s="56"/>
      <c r="J264" s="21"/>
      <c r="K264" s="57"/>
    </row>
    <row r="265">
      <c r="B265" s="35"/>
      <c r="C265" s="35"/>
      <c r="E265" s="52"/>
      <c r="F265" s="53"/>
      <c r="J265" s="34"/>
      <c r="K265" s="54"/>
    </row>
    <row r="266">
      <c r="B266" s="38"/>
      <c r="C266" s="38"/>
      <c r="E266" s="55"/>
      <c r="F266" s="56"/>
      <c r="J266" s="21"/>
      <c r="K266" s="57"/>
    </row>
    <row r="267">
      <c r="B267" s="35"/>
      <c r="C267" s="35"/>
      <c r="E267" s="52"/>
      <c r="F267" s="53"/>
      <c r="J267" s="34"/>
      <c r="K267" s="54"/>
    </row>
    <row r="268">
      <c r="B268" s="38"/>
      <c r="C268" s="38"/>
      <c r="E268" s="55"/>
      <c r="F268" s="56"/>
      <c r="J268" s="21"/>
      <c r="K268" s="57"/>
    </row>
    <row r="269">
      <c r="B269" s="35"/>
      <c r="C269" s="35"/>
      <c r="E269" s="52"/>
      <c r="F269" s="53"/>
      <c r="J269" s="34"/>
      <c r="K269" s="54"/>
    </row>
    <row r="270">
      <c r="B270" s="38"/>
      <c r="C270" s="38"/>
      <c r="E270" s="55"/>
      <c r="F270" s="56"/>
      <c r="J270" s="21"/>
      <c r="K270" s="57"/>
    </row>
    <row r="271">
      <c r="B271" s="35"/>
      <c r="C271" s="35"/>
      <c r="E271" s="52"/>
      <c r="F271" s="53"/>
      <c r="J271" s="34"/>
      <c r="K271" s="54"/>
    </row>
    <row r="272">
      <c r="B272" s="38"/>
      <c r="C272" s="38"/>
      <c r="E272" s="55"/>
      <c r="F272" s="56"/>
      <c r="J272" s="21"/>
      <c r="K272" s="57"/>
    </row>
    <row r="273">
      <c r="B273" s="35"/>
      <c r="C273" s="35"/>
      <c r="E273" s="52"/>
      <c r="F273" s="53"/>
      <c r="J273" s="34"/>
      <c r="K273" s="54"/>
    </row>
    <row r="274">
      <c r="B274" s="38"/>
      <c r="C274" s="38"/>
      <c r="E274" s="55"/>
      <c r="F274" s="56"/>
      <c r="J274" s="21"/>
      <c r="K274" s="57"/>
    </row>
    <row r="275">
      <c r="B275" s="35"/>
      <c r="C275" s="35"/>
      <c r="E275" s="52"/>
      <c r="F275" s="53"/>
      <c r="J275" s="34"/>
      <c r="K275" s="54"/>
    </row>
    <row r="276">
      <c r="B276" s="38"/>
      <c r="C276" s="38"/>
      <c r="E276" s="55"/>
      <c r="F276" s="56"/>
      <c r="J276" s="21"/>
      <c r="K276" s="57"/>
    </row>
    <row r="277">
      <c r="B277" s="35"/>
      <c r="C277" s="35"/>
      <c r="E277" s="52"/>
      <c r="F277" s="53"/>
      <c r="J277" s="34"/>
      <c r="K277" s="54"/>
    </row>
    <row r="278">
      <c r="B278" s="38"/>
      <c r="C278" s="38"/>
      <c r="E278" s="55"/>
      <c r="F278" s="56"/>
      <c r="J278" s="21"/>
      <c r="K278" s="57"/>
    </row>
    <row r="279">
      <c r="B279" s="35"/>
      <c r="C279" s="35"/>
      <c r="E279" s="52"/>
      <c r="F279" s="53"/>
      <c r="J279" s="34"/>
      <c r="K279" s="54"/>
    </row>
    <row r="280">
      <c r="B280" s="38"/>
      <c r="C280" s="38"/>
      <c r="E280" s="55"/>
      <c r="F280" s="56"/>
      <c r="J280" s="21"/>
      <c r="K280" s="57"/>
    </row>
    <row r="281">
      <c r="B281" s="35"/>
      <c r="C281" s="35"/>
      <c r="E281" s="52"/>
      <c r="F281" s="53"/>
      <c r="J281" s="34"/>
      <c r="K281" s="54"/>
    </row>
    <row r="282">
      <c r="B282" s="38"/>
      <c r="C282" s="38"/>
      <c r="E282" s="55"/>
      <c r="F282" s="56"/>
      <c r="J282" s="21"/>
      <c r="K282" s="57"/>
    </row>
    <row r="283">
      <c r="B283" s="35"/>
      <c r="C283" s="35"/>
      <c r="E283" s="52"/>
      <c r="F283" s="53"/>
      <c r="J283" s="34"/>
      <c r="K283" s="54"/>
    </row>
    <row r="284">
      <c r="B284" s="38"/>
      <c r="C284" s="38"/>
      <c r="E284" s="55"/>
      <c r="F284" s="56"/>
      <c r="J284" s="21"/>
      <c r="K284" s="57"/>
    </row>
    <row r="285">
      <c r="B285" s="35"/>
      <c r="C285" s="35"/>
      <c r="E285" s="52"/>
      <c r="F285" s="53"/>
      <c r="J285" s="34"/>
      <c r="K285" s="54"/>
    </row>
    <row r="286">
      <c r="B286" s="38"/>
      <c r="C286" s="38"/>
      <c r="E286" s="55"/>
      <c r="F286" s="56"/>
      <c r="J286" s="21"/>
      <c r="K286" s="57"/>
    </row>
    <row r="287">
      <c r="B287" s="35"/>
      <c r="C287" s="35"/>
      <c r="E287" s="52"/>
      <c r="F287" s="53"/>
      <c r="J287" s="34"/>
      <c r="K287" s="54"/>
    </row>
    <row r="288">
      <c r="B288" s="38"/>
      <c r="C288" s="38"/>
      <c r="E288" s="55"/>
      <c r="F288" s="56"/>
      <c r="J288" s="21"/>
      <c r="K288" s="57"/>
    </row>
    <row r="289">
      <c r="B289" s="35"/>
      <c r="C289" s="35"/>
      <c r="E289" s="52"/>
      <c r="F289" s="53"/>
      <c r="J289" s="34"/>
      <c r="K289" s="54"/>
    </row>
    <row r="290">
      <c r="B290" s="38"/>
      <c r="C290" s="38"/>
      <c r="E290" s="55"/>
      <c r="F290" s="56"/>
      <c r="J290" s="21"/>
      <c r="K290" s="57"/>
    </row>
    <row r="291">
      <c r="B291" s="35"/>
      <c r="C291" s="35"/>
      <c r="E291" s="52"/>
      <c r="F291" s="53"/>
      <c r="J291" s="34"/>
      <c r="K291" s="54"/>
    </row>
    <row r="292">
      <c r="B292" s="38"/>
      <c r="C292" s="38"/>
      <c r="E292" s="55"/>
      <c r="F292" s="56"/>
      <c r="J292" s="21"/>
      <c r="K292" s="57"/>
    </row>
    <row r="293">
      <c r="B293" s="35"/>
      <c r="C293" s="35"/>
      <c r="E293" s="52"/>
      <c r="F293" s="53"/>
      <c r="J293" s="34"/>
      <c r="K293" s="54"/>
    </row>
    <row r="294">
      <c r="B294" s="38"/>
      <c r="C294" s="38"/>
      <c r="E294" s="55"/>
      <c r="F294" s="56"/>
      <c r="J294" s="21"/>
      <c r="K294" s="57"/>
    </row>
    <row r="295">
      <c r="B295" s="35"/>
      <c r="C295" s="35"/>
      <c r="E295" s="52"/>
      <c r="F295" s="53"/>
      <c r="J295" s="34"/>
      <c r="K295" s="54"/>
    </row>
    <row r="296">
      <c r="B296" s="38"/>
      <c r="C296" s="38"/>
      <c r="E296" s="55"/>
      <c r="F296" s="56"/>
      <c r="J296" s="21"/>
      <c r="K296" s="57"/>
    </row>
    <row r="297">
      <c r="B297" s="35"/>
      <c r="C297" s="35"/>
      <c r="E297" s="52"/>
      <c r="F297" s="53"/>
      <c r="J297" s="34"/>
      <c r="K297" s="54"/>
    </row>
    <row r="298">
      <c r="B298" s="38"/>
      <c r="C298" s="38"/>
      <c r="E298" s="55"/>
      <c r="F298" s="56"/>
      <c r="J298" s="21"/>
      <c r="K298" s="57"/>
    </row>
    <row r="299">
      <c r="B299" s="35"/>
      <c r="C299" s="35"/>
      <c r="E299" s="52"/>
      <c r="F299" s="53"/>
      <c r="J299" s="34"/>
      <c r="K299" s="54"/>
    </row>
    <row r="300">
      <c r="B300" s="38"/>
      <c r="C300" s="38"/>
      <c r="E300" s="55"/>
      <c r="F300" s="56"/>
      <c r="J300" s="21"/>
      <c r="K300" s="57"/>
    </row>
    <row r="301">
      <c r="B301" s="35"/>
      <c r="C301" s="35"/>
      <c r="E301" s="52"/>
      <c r="F301" s="53"/>
      <c r="J301" s="34"/>
      <c r="K301" s="54"/>
    </row>
    <row r="302">
      <c r="B302" s="38"/>
      <c r="C302" s="38"/>
      <c r="E302" s="55"/>
      <c r="F302" s="56"/>
      <c r="J302" s="21"/>
      <c r="K302" s="57"/>
    </row>
    <row r="303">
      <c r="B303" s="35"/>
      <c r="C303" s="35"/>
      <c r="E303" s="52"/>
      <c r="F303" s="53"/>
      <c r="J303" s="34"/>
      <c r="K303" s="54"/>
    </row>
    <row r="304">
      <c r="B304" s="38"/>
      <c r="C304" s="38"/>
      <c r="E304" s="55"/>
      <c r="F304" s="56"/>
      <c r="J304" s="21"/>
      <c r="K304" s="57"/>
    </row>
    <row r="305">
      <c r="B305" s="35"/>
      <c r="C305" s="35"/>
      <c r="E305" s="52"/>
      <c r="F305" s="53"/>
      <c r="J305" s="34"/>
      <c r="K305" s="54"/>
    </row>
    <row r="306">
      <c r="B306" s="38"/>
      <c r="C306" s="38"/>
      <c r="E306" s="55"/>
      <c r="F306" s="56"/>
      <c r="J306" s="21"/>
      <c r="K306" s="57"/>
    </row>
    <row r="307">
      <c r="B307" s="35"/>
      <c r="C307" s="35"/>
      <c r="E307" s="52"/>
      <c r="F307" s="53"/>
      <c r="J307" s="34"/>
      <c r="K307" s="54"/>
    </row>
    <row r="308">
      <c r="B308" s="38"/>
      <c r="C308" s="38"/>
      <c r="E308" s="55"/>
      <c r="F308" s="56"/>
      <c r="J308" s="21"/>
      <c r="K308" s="57"/>
    </row>
    <row r="309">
      <c r="B309" s="35"/>
      <c r="C309" s="35"/>
      <c r="E309" s="52"/>
      <c r="F309" s="53"/>
      <c r="J309" s="34"/>
      <c r="K309" s="54"/>
    </row>
    <row r="310">
      <c r="B310" s="38"/>
      <c r="C310" s="38"/>
      <c r="E310" s="55"/>
      <c r="F310" s="56"/>
      <c r="J310" s="21"/>
      <c r="K310" s="57"/>
    </row>
    <row r="311">
      <c r="B311" s="35"/>
      <c r="C311" s="35"/>
      <c r="E311" s="52"/>
      <c r="F311" s="53"/>
      <c r="J311" s="34"/>
      <c r="K311" s="54"/>
    </row>
    <row r="312">
      <c r="B312" s="38"/>
      <c r="C312" s="38"/>
      <c r="E312" s="55"/>
      <c r="F312" s="56"/>
      <c r="J312" s="21"/>
      <c r="K312" s="57"/>
    </row>
    <row r="313">
      <c r="B313" s="35"/>
      <c r="C313" s="35"/>
      <c r="E313" s="52"/>
      <c r="F313" s="53"/>
      <c r="J313" s="34"/>
      <c r="K313" s="54"/>
    </row>
    <row r="314">
      <c r="B314" s="38"/>
      <c r="C314" s="38"/>
      <c r="E314" s="55"/>
      <c r="F314" s="56"/>
      <c r="J314" s="21"/>
      <c r="K314" s="57"/>
    </row>
    <row r="315">
      <c r="B315" s="35"/>
      <c r="C315" s="35"/>
      <c r="E315" s="52"/>
      <c r="F315" s="53"/>
      <c r="J315" s="34"/>
      <c r="K315" s="54"/>
    </row>
    <row r="316">
      <c r="B316" s="38"/>
      <c r="C316" s="38"/>
      <c r="E316" s="55"/>
      <c r="F316" s="56"/>
      <c r="J316" s="21"/>
      <c r="K316" s="57"/>
    </row>
    <row r="317">
      <c r="B317" s="35"/>
      <c r="C317" s="35"/>
      <c r="E317" s="52"/>
      <c r="F317" s="53"/>
      <c r="J317" s="34"/>
      <c r="K317" s="54"/>
    </row>
    <row r="318">
      <c r="B318" s="38"/>
      <c r="C318" s="38"/>
      <c r="E318" s="55"/>
      <c r="F318" s="56"/>
      <c r="J318" s="21"/>
      <c r="K318" s="57"/>
    </row>
    <row r="319">
      <c r="B319" s="35"/>
      <c r="C319" s="35"/>
      <c r="E319" s="52"/>
      <c r="F319" s="53"/>
      <c r="J319" s="34"/>
      <c r="K319" s="54"/>
    </row>
    <row r="320">
      <c r="B320" s="38"/>
      <c r="C320" s="38"/>
      <c r="E320" s="55"/>
      <c r="F320" s="56"/>
      <c r="J320" s="21"/>
      <c r="K320" s="57"/>
    </row>
    <row r="321">
      <c r="B321" s="35"/>
      <c r="C321" s="35"/>
      <c r="E321" s="52"/>
      <c r="F321" s="53"/>
      <c r="J321" s="34"/>
      <c r="K321" s="54"/>
    </row>
    <row r="322">
      <c r="B322" s="38"/>
      <c r="C322" s="38"/>
      <c r="E322" s="55"/>
      <c r="F322" s="56"/>
      <c r="J322" s="21"/>
      <c r="K322" s="57"/>
    </row>
    <row r="323">
      <c r="B323" s="35"/>
      <c r="C323" s="35"/>
      <c r="E323" s="52"/>
      <c r="F323" s="53"/>
      <c r="J323" s="34"/>
      <c r="K323" s="54"/>
    </row>
    <row r="324">
      <c r="B324" s="38"/>
      <c r="C324" s="38"/>
      <c r="E324" s="55"/>
      <c r="F324" s="56"/>
      <c r="J324" s="21"/>
      <c r="K324" s="57"/>
    </row>
    <row r="325">
      <c r="B325" s="35"/>
      <c r="C325" s="35"/>
      <c r="E325" s="52"/>
      <c r="F325" s="53"/>
      <c r="J325" s="34"/>
      <c r="K325" s="54"/>
    </row>
    <row r="326">
      <c r="B326" s="38"/>
      <c r="C326" s="38"/>
      <c r="E326" s="55"/>
      <c r="F326" s="56"/>
      <c r="J326" s="21"/>
      <c r="K326" s="57"/>
    </row>
    <row r="327">
      <c r="B327" s="35"/>
      <c r="C327" s="35"/>
      <c r="E327" s="52"/>
      <c r="F327" s="53"/>
      <c r="J327" s="34"/>
      <c r="K327" s="54"/>
    </row>
    <row r="328">
      <c r="B328" s="38"/>
      <c r="C328" s="38"/>
      <c r="E328" s="55"/>
      <c r="F328" s="56"/>
      <c r="J328" s="21"/>
      <c r="K328" s="57"/>
    </row>
    <row r="329">
      <c r="B329" s="35"/>
      <c r="C329" s="35"/>
      <c r="E329" s="52"/>
      <c r="F329" s="53"/>
      <c r="J329" s="34"/>
      <c r="K329" s="54"/>
    </row>
    <row r="330">
      <c r="B330" s="38"/>
      <c r="C330" s="38"/>
      <c r="E330" s="55"/>
      <c r="F330" s="56"/>
      <c r="J330" s="21"/>
      <c r="K330" s="57"/>
    </row>
    <row r="331">
      <c r="B331" s="35"/>
      <c r="C331" s="35"/>
      <c r="E331" s="52"/>
      <c r="F331" s="53"/>
      <c r="J331" s="34"/>
      <c r="K331" s="54"/>
    </row>
    <row r="332">
      <c r="B332" s="38"/>
      <c r="C332" s="38"/>
      <c r="E332" s="55"/>
      <c r="F332" s="56"/>
      <c r="J332" s="21"/>
      <c r="K332" s="57"/>
    </row>
    <row r="333">
      <c r="B333" s="35"/>
      <c r="C333" s="35"/>
      <c r="E333" s="52"/>
      <c r="F333" s="53"/>
      <c r="J333" s="34"/>
      <c r="K333" s="54"/>
    </row>
    <row r="334">
      <c r="B334" s="38"/>
      <c r="C334" s="38"/>
      <c r="E334" s="55"/>
      <c r="F334" s="56"/>
      <c r="J334" s="21"/>
      <c r="K334" s="57"/>
    </row>
    <row r="335">
      <c r="B335" s="35"/>
      <c r="C335" s="35"/>
      <c r="E335" s="52"/>
      <c r="F335" s="53"/>
      <c r="J335" s="34"/>
      <c r="K335" s="54"/>
    </row>
    <row r="336">
      <c r="B336" s="38"/>
      <c r="C336" s="38"/>
      <c r="E336" s="55"/>
      <c r="F336" s="56"/>
      <c r="J336" s="21"/>
      <c r="K336" s="57"/>
    </row>
    <row r="337">
      <c r="B337" s="35"/>
      <c r="C337" s="35"/>
      <c r="E337" s="52"/>
      <c r="F337" s="53"/>
      <c r="J337" s="34"/>
      <c r="K337" s="54"/>
    </row>
    <row r="338">
      <c r="B338" s="38"/>
      <c r="C338" s="38"/>
      <c r="E338" s="55"/>
      <c r="F338" s="56"/>
      <c r="J338" s="21"/>
      <c r="K338" s="57"/>
    </row>
    <row r="339">
      <c r="B339" s="35"/>
      <c r="C339" s="35"/>
      <c r="E339" s="52"/>
      <c r="F339" s="53"/>
      <c r="J339" s="34"/>
      <c r="K339" s="54"/>
    </row>
    <row r="340">
      <c r="B340" s="38"/>
      <c r="C340" s="38"/>
      <c r="E340" s="55"/>
      <c r="F340" s="56"/>
      <c r="J340" s="21"/>
      <c r="K340" s="57"/>
    </row>
    <row r="341">
      <c r="B341" s="35"/>
      <c r="C341" s="35"/>
      <c r="E341" s="52"/>
      <c r="F341" s="53"/>
      <c r="J341" s="34"/>
      <c r="K341" s="54"/>
    </row>
    <row r="342">
      <c r="B342" s="38"/>
      <c r="C342" s="38"/>
      <c r="E342" s="55"/>
      <c r="F342" s="56"/>
      <c r="J342" s="21"/>
      <c r="K342" s="57"/>
    </row>
    <row r="343">
      <c r="B343" s="35"/>
      <c r="C343" s="35"/>
      <c r="E343" s="52"/>
      <c r="F343" s="53"/>
      <c r="J343" s="34"/>
      <c r="K343" s="54"/>
    </row>
    <row r="344">
      <c r="B344" s="38"/>
      <c r="C344" s="38"/>
      <c r="E344" s="55"/>
      <c r="F344" s="56"/>
      <c r="J344" s="21"/>
      <c r="K344" s="57"/>
    </row>
    <row r="345">
      <c r="B345" s="35"/>
      <c r="C345" s="35"/>
      <c r="E345" s="52"/>
      <c r="F345" s="53"/>
      <c r="J345" s="34"/>
      <c r="K345" s="54"/>
    </row>
    <row r="346">
      <c r="B346" s="38"/>
      <c r="C346" s="38"/>
      <c r="E346" s="55"/>
      <c r="F346" s="56"/>
      <c r="J346" s="21"/>
      <c r="K346" s="57"/>
    </row>
    <row r="347">
      <c r="B347" s="35"/>
      <c r="C347" s="35"/>
      <c r="E347" s="52"/>
      <c r="F347" s="53"/>
      <c r="J347" s="34"/>
      <c r="K347" s="54"/>
    </row>
    <row r="348">
      <c r="B348" s="38"/>
      <c r="C348" s="38"/>
      <c r="E348" s="55"/>
      <c r="F348" s="56"/>
      <c r="J348" s="21"/>
      <c r="K348" s="57"/>
    </row>
    <row r="349">
      <c r="B349" s="35"/>
      <c r="C349" s="35"/>
      <c r="E349" s="52"/>
      <c r="F349" s="53"/>
      <c r="J349" s="34"/>
      <c r="K349" s="54"/>
    </row>
    <row r="350">
      <c r="B350" s="38"/>
      <c r="C350" s="38"/>
      <c r="E350" s="55"/>
      <c r="F350" s="56"/>
      <c r="J350" s="21"/>
      <c r="K350" s="57"/>
    </row>
    <row r="351">
      <c r="B351" s="35"/>
      <c r="C351" s="35"/>
      <c r="E351" s="52"/>
      <c r="F351" s="53"/>
      <c r="J351" s="34"/>
      <c r="K351" s="54"/>
    </row>
    <row r="352">
      <c r="B352" s="38"/>
      <c r="C352" s="38"/>
      <c r="E352" s="55"/>
      <c r="F352" s="56"/>
      <c r="J352" s="21"/>
      <c r="K352" s="57"/>
    </row>
    <row r="353">
      <c r="B353" s="35"/>
      <c r="C353" s="35"/>
      <c r="E353" s="52"/>
      <c r="F353" s="53"/>
      <c r="J353" s="34"/>
      <c r="K353" s="54"/>
    </row>
    <row r="354">
      <c r="B354" s="38"/>
      <c r="C354" s="38"/>
      <c r="E354" s="55"/>
      <c r="F354" s="56"/>
      <c r="J354" s="21"/>
      <c r="K354" s="57"/>
    </row>
    <row r="355">
      <c r="B355" s="35"/>
      <c r="C355" s="35"/>
      <c r="E355" s="52"/>
      <c r="F355" s="53"/>
      <c r="J355" s="34"/>
      <c r="K355" s="54"/>
    </row>
    <row r="356">
      <c r="B356" s="38"/>
      <c r="C356" s="38"/>
      <c r="E356" s="55"/>
      <c r="F356" s="56"/>
      <c r="J356" s="21"/>
      <c r="K356" s="57"/>
    </row>
    <row r="357">
      <c r="B357" s="35"/>
      <c r="C357" s="35"/>
      <c r="E357" s="52"/>
      <c r="F357" s="53"/>
      <c r="J357" s="34"/>
      <c r="K357" s="54"/>
    </row>
    <row r="358">
      <c r="B358" s="38"/>
      <c r="C358" s="38"/>
      <c r="E358" s="55"/>
      <c r="F358" s="56"/>
      <c r="J358" s="21"/>
      <c r="K358" s="57"/>
    </row>
    <row r="359">
      <c r="B359" s="35"/>
      <c r="C359" s="35"/>
      <c r="E359" s="52"/>
      <c r="F359" s="53"/>
      <c r="J359" s="34"/>
      <c r="K359" s="54"/>
    </row>
    <row r="360">
      <c r="B360" s="38"/>
      <c r="C360" s="38"/>
      <c r="E360" s="55"/>
      <c r="F360" s="56"/>
      <c r="J360" s="21"/>
      <c r="K360" s="57"/>
    </row>
    <row r="361">
      <c r="B361" s="35"/>
      <c r="C361" s="35"/>
      <c r="E361" s="52"/>
      <c r="F361" s="53"/>
      <c r="J361" s="34"/>
      <c r="K361" s="54"/>
    </row>
    <row r="362">
      <c r="B362" s="38"/>
      <c r="C362" s="38"/>
      <c r="E362" s="55"/>
      <c r="F362" s="56"/>
      <c r="J362" s="21"/>
      <c r="K362" s="57"/>
    </row>
    <row r="363">
      <c r="B363" s="35"/>
      <c r="C363" s="35"/>
      <c r="E363" s="52"/>
      <c r="F363" s="53"/>
      <c r="J363" s="34"/>
      <c r="K363" s="54"/>
    </row>
    <row r="364">
      <c r="B364" s="38"/>
      <c r="C364" s="38"/>
      <c r="E364" s="55"/>
      <c r="F364" s="56"/>
      <c r="J364" s="21"/>
      <c r="K364" s="57"/>
    </row>
    <row r="365">
      <c r="B365" s="35"/>
      <c r="C365" s="35"/>
      <c r="E365" s="52"/>
      <c r="F365" s="53"/>
      <c r="J365" s="34"/>
      <c r="K365" s="54"/>
    </row>
    <row r="366">
      <c r="B366" s="38"/>
      <c r="C366" s="38"/>
      <c r="E366" s="55"/>
      <c r="F366" s="56"/>
      <c r="J366" s="21"/>
      <c r="K366" s="57"/>
    </row>
    <row r="367">
      <c r="B367" s="35"/>
      <c r="C367" s="35"/>
      <c r="E367" s="52"/>
      <c r="F367" s="53"/>
      <c r="J367" s="34"/>
      <c r="K367" s="54"/>
    </row>
    <row r="368">
      <c r="B368" s="38"/>
      <c r="C368" s="38"/>
      <c r="E368" s="55"/>
      <c r="F368" s="56"/>
      <c r="J368" s="21"/>
      <c r="K368" s="57"/>
    </row>
    <row r="369">
      <c r="B369" s="35"/>
      <c r="C369" s="35"/>
      <c r="E369" s="52"/>
      <c r="F369" s="53"/>
      <c r="J369" s="34"/>
      <c r="K369" s="54"/>
    </row>
    <row r="370">
      <c r="B370" s="38"/>
      <c r="C370" s="38"/>
      <c r="E370" s="55"/>
      <c r="F370" s="56"/>
      <c r="J370" s="21"/>
      <c r="K370" s="57"/>
    </row>
    <row r="371">
      <c r="B371" s="35"/>
      <c r="C371" s="35"/>
      <c r="E371" s="52"/>
      <c r="F371" s="53"/>
      <c r="J371" s="34"/>
      <c r="K371" s="54"/>
    </row>
    <row r="372">
      <c r="B372" s="38"/>
      <c r="C372" s="38"/>
      <c r="E372" s="55"/>
      <c r="F372" s="56"/>
      <c r="J372" s="21"/>
      <c r="K372" s="57"/>
    </row>
    <row r="373">
      <c r="B373" s="35"/>
      <c r="C373" s="35"/>
      <c r="E373" s="52"/>
      <c r="F373" s="53"/>
      <c r="J373" s="34"/>
      <c r="K373" s="54"/>
    </row>
    <row r="374">
      <c r="B374" s="38"/>
      <c r="C374" s="38"/>
      <c r="E374" s="55"/>
      <c r="F374" s="56"/>
      <c r="J374" s="21"/>
      <c r="K374" s="57"/>
    </row>
    <row r="375">
      <c r="B375" s="35"/>
      <c r="C375" s="35"/>
      <c r="E375" s="52"/>
      <c r="F375" s="53"/>
      <c r="J375" s="34"/>
      <c r="K375" s="54"/>
    </row>
    <row r="376">
      <c r="B376" s="38"/>
      <c r="C376" s="38"/>
      <c r="E376" s="55"/>
      <c r="F376" s="56"/>
      <c r="J376" s="21"/>
      <c r="K376" s="57"/>
    </row>
    <row r="377">
      <c r="B377" s="35"/>
      <c r="C377" s="35"/>
      <c r="E377" s="52"/>
      <c r="F377" s="53"/>
      <c r="J377" s="34"/>
      <c r="K377" s="54"/>
    </row>
    <row r="378">
      <c r="B378" s="38"/>
      <c r="C378" s="38"/>
      <c r="E378" s="55"/>
      <c r="F378" s="56"/>
      <c r="J378" s="21"/>
      <c r="K378" s="57"/>
    </row>
    <row r="379">
      <c r="B379" s="35"/>
      <c r="C379" s="35"/>
      <c r="E379" s="52"/>
      <c r="F379" s="53"/>
      <c r="J379" s="34"/>
      <c r="K379" s="54"/>
    </row>
    <row r="380">
      <c r="B380" s="38"/>
      <c r="C380" s="38"/>
      <c r="E380" s="55"/>
      <c r="F380" s="56"/>
      <c r="J380" s="21"/>
      <c r="K380" s="57"/>
    </row>
    <row r="381">
      <c r="B381" s="35"/>
      <c r="C381" s="35"/>
      <c r="E381" s="52"/>
      <c r="F381" s="53"/>
      <c r="J381" s="34"/>
      <c r="K381" s="54"/>
    </row>
    <row r="382">
      <c r="B382" s="38"/>
      <c r="C382" s="38"/>
      <c r="E382" s="55"/>
      <c r="F382" s="56"/>
      <c r="J382" s="21"/>
      <c r="K382" s="57"/>
    </row>
    <row r="383">
      <c r="B383" s="35"/>
      <c r="C383" s="35"/>
      <c r="E383" s="52"/>
      <c r="F383" s="53"/>
      <c r="J383" s="34"/>
      <c r="K383" s="54"/>
    </row>
    <row r="384">
      <c r="B384" s="38"/>
      <c r="C384" s="38"/>
      <c r="E384" s="55"/>
      <c r="F384" s="56"/>
      <c r="J384" s="21"/>
      <c r="K384" s="57"/>
    </row>
    <row r="385">
      <c r="B385" s="35"/>
      <c r="C385" s="35"/>
      <c r="E385" s="52"/>
      <c r="F385" s="53"/>
      <c r="J385" s="34"/>
      <c r="K385" s="54"/>
    </row>
    <row r="386">
      <c r="B386" s="38"/>
      <c r="C386" s="38"/>
      <c r="E386" s="55"/>
      <c r="F386" s="56"/>
      <c r="J386" s="21"/>
      <c r="K386" s="57"/>
    </row>
    <row r="387">
      <c r="B387" s="35"/>
      <c r="C387" s="35"/>
      <c r="E387" s="52"/>
      <c r="F387" s="53"/>
      <c r="J387" s="34"/>
      <c r="K387" s="54"/>
    </row>
    <row r="388">
      <c r="B388" s="38"/>
      <c r="C388" s="38"/>
      <c r="E388" s="55"/>
      <c r="F388" s="56"/>
      <c r="J388" s="21"/>
      <c r="K388" s="57"/>
    </row>
    <row r="389">
      <c r="B389" s="35"/>
      <c r="C389" s="35"/>
      <c r="E389" s="52"/>
      <c r="F389" s="53"/>
      <c r="J389" s="34"/>
      <c r="K389" s="54"/>
    </row>
    <row r="390">
      <c r="B390" s="38"/>
      <c r="C390" s="38"/>
      <c r="E390" s="55"/>
      <c r="F390" s="56"/>
      <c r="J390" s="21"/>
      <c r="K390" s="57"/>
    </row>
    <row r="391">
      <c r="B391" s="35"/>
      <c r="C391" s="35"/>
      <c r="E391" s="52"/>
      <c r="F391" s="53"/>
      <c r="J391" s="34"/>
      <c r="K391" s="54"/>
    </row>
    <row r="392">
      <c r="B392" s="38"/>
      <c r="C392" s="38"/>
      <c r="E392" s="55"/>
      <c r="F392" s="56"/>
      <c r="J392" s="21"/>
      <c r="K392" s="57"/>
    </row>
    <row r="393">
      <c r="B393" s="35"/>
      <c r="C393" s="35"/>
      <c r="E393" s="52"/>
      <c r="F393" s="53"/>
      <c r="J393" s="34"/>
      <c r="K393" s="54"/>
    </row>
    <row r="394">
      <c r="B394" s="38"/>
      <c r="C394" s="38"/>
      <c r="E394" s="55"/>
      <c r="F394" s="56"/>
      <c r="J394" s="21"/>
      <c r="K394" s="57"/>
    </row>
    <row r="395">
      <c r="B395" s="35"/>
      <c r="C395" s="35"/>
      <c r="E395" s="52"/>
      <c r="F395" s="53"/>
      <c r="J395" s="34"/>
      <c r="K395" s="54"/>
    </row>
    <row r="396">
      <c r="B396" s="38"/>
      <c r="C396" s="38"/>
      <c r="E396" s="55"/>
      <c r="F396" s="56"/>
      <c r="J396" s="21"/>
      <c r="K396" s="57"/>
    </row>
    <row r="397">
      <c r="B397" s="35"/>
      <c r="C397" s="35"/>
      <c r="E397" s="52"/>
      <c r="F397" s="53"/>
      <c r="J397" s="34"/>
      <c r="K397" s="54"/>
    </row>
    <row r="398">
      <c r="B398" s="38"/>
      <c r="C398" s="38"/>
      <c r="E398" s="55"/>
      <c r="F398" s="56"/>
      <c r="J398" s="21"/>
      <c r="K398" s="57"/>
    </row>
    <row r="399">
      <c r="B399" s="35"/>
      <c r="C399" s="35"/>
      <c r="E399" s="52"/>
      <c r="F399" s="53"/>
      <c r="J399" s="34"/>
      <c r="K399" s="54"/>
    </row>
    <row r="400">
      <c r="B400" s="38"/>
      <c r="C400" s="38"/>
      <c r="E400" s="55"/>
      <c r="F400" s="56"/>
      <c r="J400" s="21"/>
      <c r="K400" s="57"/>
    </row>
    <row r="401">
      <c r="B401" s="35"/>
      <c r="C401" s="35"/>
      <c r="E401" s="52"/>
      <c r="F401" s="53"/>
      <c r="J401" s="34"/>
      <c r="K401" s="54"/>
    </row>
    <row r="402">
      <c r="B402" s="38"/>
      <c r="C402" s="38"/>
      <c r="E402" s="55"/>
      <c r="F402" s="56"/>
      <c r="J402" s="21"/>
      <c r="K402" s="57"/>
    </row>
    <row r="403">
      <c r="B403" s="35"/>
      <c r="C403" s="35"/>
      <c r="E403" s="52"/>
      <c r="F403" s="53"/>
      <c r="J403" s="34"/>
      <c r="K403" s="54"/>
    </row>
    <row r="404">
      <c r="B404" s="38"/>
      <c r="C404" s="38"/>
      <c r="E404" s="55"/>
      <c r="F404" s="56"/>
      <c r="J404" s="21"/>
      <c r="K404" s="57"/>
    </row>
    <row r="405">
      <c r="B405" s="35"/>
      <c r="C405" s="35"/>
      <c r="E405" s="52"/>
      <c r="F405" s="53"/>
      <c r="J405" s="34"/>
      <c r="K405" s="54"/>
    </row>
    <row r="406">
      <c r="B406" s="38"/>
      <c r="C406" s="38"/>
      <c r="E406" s="55"/>
      <c r="F406" s="56"/>
      <c r="J406" s="21"/>
      <c r="K406" s="57"/>
    </row>
    <row r="407">
      <c r="B407" s="35"/>
      <c r="C407" s="35"/>
      <c r="E407" s="52"/>
      <c r="F407" s="53"/>
      <c r="J407" s="34"/>
      <c r="K407" s="54"/>
    </row>
    <row r="408">
      <c r="B408" s="38"/>
      <c r="C408" s="38"/>
      <c r="E408" s="55"/>
      <c r="F408" s="56"/>
      <c r="J408" s="21"/>
      <c r="K408" s="57"/>
    </row>
    <row r="409">
      <c r="B409" s="35"/>
      <c r="C409" s="35"/>
      <c r="E409" s="52"/>
      <c r="F409" s="53"/>
      <c r="J409" s="34"/>
      <c r="K409" s="54"/>
    </row>
    <row r="410">
      <c r="B410" s="38"/>
      <c r="C410" s="38"/>
      <c r="E410" s="55"/>
      <c r="F410" s="56"/>
      <c r="J410" s="21"/>
      <c r="K410" s="57"/>
    </row>
    <row r="411">
      <c r="B411" s="35"/>
      <c r="C411" s="35"/>
      <c r="E411" s="52"/>
      <c r="F411" s="53"/>
      <c r="J411" s="34"/>
      <c r="K411" s="54"/>
    </row>
    <row r="412">
      <c r="B412" s="38"/>
      <c r="C412" s="38"/>
      <c r="E412" s="55"/>
      <c r="F412" s="56"/>
      <c r="J412" s="21"/>
      <c r="K412" s="57"/>
    </row>
    <row r="413">
      <c r="B413" s="35"/>
      <c r="C413" s="35"/>
      <c r="E413" s="52"/>
      <c r="F413" s="53"/>
      <c r="J413" s="34"/>
      <c r="K413" s="54"/>
    </row>
    <row r="414">
      <c r="B414" s="38"/>
      <c r="C414" s="38"/>
      <c r="E414" s="55"/>
      <c r="F414" s="56"/>
      <c r="J414" s="21"/>
      <c r="K414" s="57"/>
    </row>
    <row r="415">
      <c r="B415" s="35"/>
      <c r="C415" s="35"/>
      <c r="E415" s="52"/>
      <c r="F415" s="53"/>
      <c r="J415" s="34"/>
      <c r="K415" s="54"/>
    </row>
    <row r="416">
      <c r="B416" s="38"/>
      <c r="C416" s="38"/>
      <c r="E416" s="55"/>
      <c r="F416" s="56"/>
      <c r="J416" s="21"/>
      <c r="K416" s="57"/>
    </row>
    <row r="417">
      <c r="B417" s="35"/>
      <c r="C417" s="35"/>
      <c r="E417" s="52"/>
      <c r="F417" s="53"/>
      <c r="J417" s="34"/>
      <c r="K417" s="54"/>
    </row>
    <row r="418">
      <c r="B418" s="38"/>
      <c r="C418" s="38"/>
      <c r="E418" s="55"/>
      <c r="F418" s="56"/>
      <c r="J418" s="21"/>
      <c r="K418" s="57"/>
    </row>
    <row r="419">
      <c r="B419" s="35"/>
      <c r="C419" s="35"/>
      <c r="E419" s="52"/>
      <c r="F419" s="53"/>
      <c r="J419" s="34"/>
      <c r="K419" s="54"/>
    </row>
    <row r="420">
      <c r="B420" s="38"/>
      <c r="C420" s="38"/>
      <c r="E420" s="55"/>
      <c r="F420" s="56"/>
      <c r="J420" s="21"/>
      <c r="K420" s="57"/>
    </row>
    <row r="421">
      <c r="B421" s="35"/>
      <c r="C421" s="35"/>
      <c r="E421" s="52"/>
      <c r="F421" s="53"/>
      <c r="J421" s="34"/>
      <c r="K421" s="54"/>
    </row>
    <row r="422">
      <c r="B422" s="38"/>
      <c r="C422" s="38"/>
      <c r="E422" s="55"/>
      <c r="F422" s="56"/>
      <c r="J422" s="21"/>
      <c r="K422" s="57"/>
    </row>
    <row r="423">
      <c r="B423" s="35"/>
      <c r="C423" s="35"/>
      <c r="E423" s="52"/>
      <c r="F423" s="53"/>
      <c r="J423" s="34"/>
      <c r="K423" s="54"/>
    </row>
    <row r="424">
      <c r="B424" s="38"/>
      <c r="C424" s="38"/>
      <c r="E424" s="55"/>
      <c r="F424" s="56"/>
      <c r="J424" s="21"/>
      <c r="K424" s="57"/>
    </row>
    <row r="425">
      <c r="B425" s="35"/>
      <c r="C425" s="35"/>
      <c r="E425" s="52"/>
      <c r="F425" s="53"/>
      <c r="J425" s="34"/>
      <c r="K425" s="54"/>
    </row>
    <row r="426">
      <c r="B426" s="38"/>
      <c r="C426" s="38"/>
      <c r="E426" s="55"/>
      <c r="F426" s="56"/>
      <c r="J426" s="21"/>
      <c r="K426" s="57"/>
    </row>
    <row r="427">
      <c r="B427" s="35"/>
      <c r="C427" s="35"/>
      <c r="E427" s="52"/>
      <c r="F427" s="53"/>
      <c r="J427" s="34"/>
      <c r="K427" s="54"/>
    </row>
    <row r="428">
      <c r="B428" s="38"/>
      <c r="C428" s="38"/>
      <c r="E428" s="55"/>
      <c r="F428" s="56"/>
      <c r="J428" s="21"/>
      <c r="K428" s="57"/>
    </row>
    <row r="429">
      <c r="B429" s="35"/>
      <c r="C429" s="35"/>
      <c r="E429" s="52"/>
      <c r="F429" s="53"/>
      <c r="J429" s="34"/>
      <c r="K429" s="54"/>
    </row>
    <row r="430">
      <c r="B430" s="38"/>
      <c r="C430" s="38"/>
      <c r="E430" s="55"/>
      <c r="F430" s="56"/>
      <c r="J430" s="21"/>
      <c r="K430" s="57"/>
    </row>
    <row r="431">
      <c r="B431" s="35"/>
      <c r="C431" s="35"/>
      <c r="E431" s="52"/>
      <c r="F431" s="53"/>
      <c r="J431" s="34"/>
      <c r="K431" s="54"/>
    </row>
    <row r="432">
      <c r="B432" s="38"/>
      <c r="C432" s="38"/>
      <c r="E432" s="55"/>
      <c r="F432" s="56"/>
      <c r="J432" s="21"/>
      <c r="K432" s="57"/>
    </row>
    <row r="433">
      <c r="B433" s="35"/>
      <c r="C433" s="35"/>
      <c r="E433" s="52"/>
      <c r="F433" s="53"/>
      <c r="J433" s="34"/>
      <c r="K433" s="54"/>
    </row>
    <row r="434">
      <c r="B434" s="38"/>
      <c r="C434" s="38"/>
      <c r="E434" s="55"/>
      <c r="F434" s="56"/>
      <c r="J434" s="21"/>
      <c r="K434" s="57"/>
    </row>
    <row r="435">
      <c r="B435" s="35"/>
      <c r="C435" s="35"/>
      <c r="E435" s="52"/>
      <c r="F435" s="53"/>
      <c r="J435" s="34"/>
      <c r="K435" s="54"/>
    </row>
    <row r="436">
      <c r="B436" s="38"/>
      <c r="C436" s="38"/>
      <c r="E436" s="55"/>
      <c r="F436" s="56"/>
      <c r="J436" s="21"/>
      <c r="K436" s="57"/>
    </row>
    <row r="437">
      <c r="B437" s="35"/>
      <c r="C437" s="35"/>
      <c r="E437" s="52"/>
      <c r="F437" s="53"/>
      <c r="J437" s="34"/>
      <c r="K437" s="54"/>
    </row>
    <row r="438">
      <c r="B438" s="38"/>
      <c r="C438" s="38"/>
      <c r="E438" s="55"/>
      <c r="F438" s="56"/>
      <c r="J438" s="21"/>
      <c r="K438" s="57"/>
    </row>
    <row r="439">
      <c r="B439" s="35"/>
      <c r="C439" s="35"/>
      <c r="E439" s="52"/>
      <c r="F439" s="53"/>
      <c r="J439" s="34"/>
      <c r="K439" s="54"/>
    </row>
    <row r="440">
      <c r="B440" s="38"/>
      <c r="C440" s="38"/>
      <c r="E440" s="55"/>
      <c r="F440" s="56"/>
      <c r="J440" s="21"/>
      <c r="K440" s="57"/>
    </row>
    <row r="441">
      <c r="B441" s="35"/>
      <c r="C441" s="35"/>
      <c r="E441" s="52"/>
      <c r="F441" s="53"/>
      <c r="J441" s="34"/>
      <c r="K441" s="54"/>
    </row>
    <row r="442">
      <c r="B442" s="38"/>
      <c r="C442" s="38"/>
      <c r="E442" s="55"/>
      <c r="F442" s="56"/>
      <c r="J442" s="21"/>
      <c r="K442" s="57"/>
    </row>
    <row r="443">
      <c r="B443" s="35"/>
      <c r="C443" s="35"/>
      <c r="E443" s="52"/>
      <c r="F443" s="53"/>
      <c r="J443" s="34"/>
      <c r="K443" s="54"/>
    </row>
    <row r="444">
      <c r="B444" s="38"/>
      <c r="C444" s="38"/>
      <c r="E444" s="55"/>
      <c r="F444" s="56"/>
      <c r="J444" s="21"/>
      <c r="K444" s="57"/>
    </row>
    <row r="445">
      <c r="B445" s="35"/>
      <c r="C445" s="35"/>
      <c r="E445" s="52"/>
      <c r="F445" s="53"/>
      <c r="J445" s="34"/>
      <c r="K445" s="54"/>
    </row>
    <row r="446">
      <c r="B446" s="38"/>
      <c r="C446" s="38"/>
      <c r="E446" s="55"/>
      <c r="F446" s="56"/>
      <c r="J446" s="21"/>
      <c r="K446" s="57"/>
    </row>
    <row r="447">
      <c r="B447" s="35"/>
      <c r="C447" s="35"/>
      <c r="E447" s="52"/>
      <c r="F447" s="53"/>
      <c r="J447" s="34"/>
      <c r="K447" s="54"/>
    </row>
    <row r="448">
      <c r="B448" s="38"/>
      <c r="C448" s="38"/>
      <c r="E448" s="55"/>
      <c r="F448" s="56"/>
      <c r="J448" s="21"/>
      <c r="K448" s="57"/>
    </row>
    <row r="449">
      <c r="B449" s="35"/>
      <c r="C449" s="35"/>
      <c r="E449" s="52"/>
      <c r="F449" s="53"/>
      <c r="J449" s="34"/>
      <c r="K449" s="54"/>
    </row>
    <row r="450">
      <c r="B450" s="38"/>
      <c r="C450" s="38"/>
      <c r="E450" s="55"/>
      <c r="F450" s="56"/>
      <c r="J450" s="21"/>
      <c r="K450" s="57"/>
    </row>
    <row r="451">
      <c r="B451" s="35"/>
      <c r="C451" s="35"/>
      <c r="E451" s="52"/>
      <c r="F451" s="53"/>
      <c r="J451" s="34"/>
      <c r="K451" s="54"/>
    </row>
    <row r="452">
      <c r="B452" s="38"/>
      <c r="C452" s="38"/>
      <c r="E452" s="55"/>
      <c r="F452" s="56"/>
      <c r="J452" s="21"/>
      <c r="K452" s="57"/>
    </row>
    <row r="453">
      <c r="B453" s="35"/>
      <c r="C453" s="35"/>
      <c r="E453" s="52"/>
      <c r="F453" s="53"/>
      <c r="J453" s="34"/>
      <c r="K453" s="54"/>
    </row>
    <row r="454">
      <c r="B454" s="38"/>
      <c r="C454" s="38"/>
      <c r="E454" s="55"/>
      <c r="F454" s="56"/>
      <c r="J454" s="21"/>
      <c r="K454" s="57"/>
    </row>
    <row r="455">
      <c r="B455" s="35"/>
      <c r="C455" s="35"/>
      <c r="E455" s="52"/>
      <c r="F455" s="53"/>
      <c r="J455" s="34"/>
      <c r="K455" s="54"/>
    </row>
    <row r="456">
      <c r="B456" s="38"/>
      <c r="C456" s="38"/>
      <c r="E456" s="55"/>
      <c r="F456" s="56"/>
      <c r="J456" s="21"/>
      <c r="K456" s="57"/>
    </row>
    <row r="457">
      <c r="B457" s="35"/>
      <c r="C457" s="35"/>
      <c r="E457" s="52"/>
      <c r="F457" s="53"/>
      <c r="J457" s="34"/>
      <c r="K457" s="54"/>
    </row>
    <row r="458">
      <c r="B458" s="38"/>
      <c r="C458" s="38"/>
      <c r="E458" s="55"/>
      <c r="F458" s="56"/>
      <c r="J458" s="21"/>
      <c r="K458" s="57"/>
    </row>
    <row r="459">
      <c r="B459" s="35"/>
      <c r="C459" s="35"/>
      <c r="E459" s="52"/>
      <c r="F459" s="53"/>
      <c r="J459" s="34"/>
      <c r="K459" s="54"/>
    </row>
    <row r="460">
      <c r="B460" s="38"/>
      <c r="C460" s="38"/>
      <c r="E460" s="55"/>
      <c r="F460" s="56"/>
      <c r="J460" s="21"/>
      <c r="K460" s="57"/>
    </row>
    <row r="461">
      <c r="B461" s="35"/>
      <c r="C461" s="35"/>
      <c r="E461" s="52"/>
      <c r="F461" s="53"/>
      <c r="J461" s="34"/>
      <c r="K461" s="54"/>
    </row>
    <row r="462">
      <c r="B462" s="38"/>
      <c r="C462" s="38"/>
      <c r="E462" s="55"/>
      <c r="F462" s="56"/>
      <c r="J462" s="21"/>
      <c r="K462" s="57"/>
    </row>
    <row r="463">
      <c r="B463" s="35"/>
      <c r="C463" s="35"/>
      <c r="E463" s="52"/>
      <c r="F463" s="53"/>
      <c r="J463" s="34"/>
      <c r="K463" s="54"/>
    </row>
    <row r="464">
      <c r="B464" s="38"/>
      <c r="C464" s="38"/>
      <c r="E464" s="55"/>
      <c r="F464" s="56"/>
      <c r="J464" s="21"/>
      <c r="K464" s="57"/>
    </row>
    <row r="465">
      <c r="B465" s="35"/>
      <c r="C465" s="35"/>
      <c r="E465" s="52"/>
      <c r="F465" s="53"/>
      <c r="J465" s="34"/>
      <c r="K465" s="54"/>
    </row>
    <row r="466">
      <c r="B466" s="38"/>
      <c r="C466" s="38"/>
      <c r="E466" s="55"/>
      <c r="F466" s="56"/>
      <c r="J466" s="21"/>
      <c r="K466" s="57"/>
    </row>
    <row r="467">
      <c r="B467" s="35"/>
      <c r="C467" s="35"/>
      <c r="E467" s="52"/>
      <c r="F467" s="53"/>
      <c r="J467" s="34"/>
      <c r="K467" s="54"/>
    </row>
    <row r="468">
      <c r="B468" s="38"/>
      <c r="C468" s="38"/>
      <c r="E468" s="55"/>
      <c r="F468" s="56"/>
      <c r="J468" s="21"/>
      <c r="K468" s="57"/>
    </row>
    <row r="469">
      <c r="B469" s="35"/>
      <c r="C469" s="35"/>
      <c r="E469" s="52"/>
      <c r="F469" s="53"/>
      <c r="J469" s="34"/>
      <c r="K469" s="54"/>
    </row>
    <row r="470">
      <c r="B470" s="38"/>
      <c r="C470" s="38"/>
      <c r="E470" s="55"/>
      <c r="F470" s="56"/>
      <c r="J470" s="21"/>
      <c r="K470" s="57"/>
    </row>
    <row r="471">
      <c r="B471" s="35"/>
      <c r="C471" s="35"/>
      <c r="E471" s="52"/>
      <c r="F471" s="53"/>
      <c r="J471" s="34"/>
      <c r="K471" s="54"/>
    </row>
    <row r="472">
      <c r="B472" s="38"/>
      <c r="C472" s="38"/>
      <c r="E472" s="55"/>
      <c r="F472" s="56"/>
      <c r="J472" s="21"/>
      <c r="K472" s="57"/>
    </row>
    <row r="473">
      <c r="B473" s="35"/>
      <c r="C473" s="35"/>
      <c r="E473" s="52"/>
      <c r="F473" s="53"/>
      <c r="J473" s="34"/>
      <c r="K473" s="54"/>
    </row>
    <row r="474">
      <c r="B474" s="38"/>
      <c r="C474" s="38"/>
      <c r="E474" s="55"/>
      <c r="F474" s="56"/>
      <c r="J474" s="21"/>
      <c r="K474" s="57"/>
    </row>
    <row r="475">
      <c r="B475" s="35"/>
      <c r="C475" s="35"/>
      <c r="E475" s="52"/>
      <c r="F475" s="53"/>
      <c r="J475" s="34"/>
      <c r="K475" s="54"/>
    </row>
    <row r="476">
      <c r="B476" s="38"/>
      <c r="C476" s="38"/>
      <c r="E476" s="55"/>
      <c r="F476" s="56"/>
      <c r="J476" s="21"/>
      <c r="K476" s="57"/>
    </row>
    <row r="477">
      <c r="B477" s="35"/>
      <c r="C477" s="35"/>
      <c r="E477" s="52"/>
      <c r="F477" s="53"/>
      <c r="J477" s="34"/>
      <c r="K477" s="54"/>
    </row>
    <row r="478">
      <c r="B478" s="38"/>
      <c r="C478" s="38"/>
      <c r="E478" s="55"/>
      <c r="F478" s="56"/>
      <c r="J478" s="21"/>
      <c r="K478" s="57"/>
    </row>
    <row r="479">
      <c r="B479" s="35"/>
      <c r="C479" s="35"/>
      <c r="E479" s="52"/>
      <c r="F479" s="53"/>
      <c r="J479" s="34"/>
      <c r="K479" s="54"/>
    </row>
    <row r="480">
      <c r="B480" s="38"/>
      <c r="C480" s="38"/>
      <c r="E480" s="55"/>
      <c r="F480" s="56"/>
      <c r="J480" s="21"/>
      <c r="K480" s="57"/>
    </row>
    <row r="481">
      <c r="B481" s="35"/>
      <c r="C481" s="35"/>
      <c r="E481" s="52"/>
      <c r="F481" s="53"/>
      <c r="J481" s="34"/>
      <c r="K481" s="54"/>
    </row>
    <row r="482">
      <c r="B482" s="38"/>
      <c r="C482" s="38"/>
      <c r="E482" s="55"/>
      <c r="F482" s="56"/>
      <c r="J482" s="21"/>
      <c r="K482" s="57"/>
    </row>
    <row r="483">
      <c r="B483" s="35"/>
      <c r="C483" s="35"/>
      <c r="E483" s="52"/>
      <c r="F483" s="53"/>
      <c r="J483" s="34"/>
      <c r="K483" s="54"/>
    </row>
    <row r="484">
      <c r="B484" s="38"/>
      <c r="C484" s="38"/>
      <c r="E484" s="55"/>
      <c r="F484" s="56"/>
      <c r="J484" s="21"/>
      <c r="K484" s="57"/>
    </row>
    <row r="485">
      <c r="B485" s="35"/>
      <c r="C485" s="35"/>
      <c r="E485" s="52"/>
      <c r="F485" s="53"/>
      <c r="J485" s="34"/>
      <c r="K485" s="54"/>
    </row>
    <row r="486">
      <c r="B486" s="38"/>
      <c r="C486" s="38"/>
      <c r="E486" s="55"/>
      <c r="F486" s="56"/>
      <c r="J486" s="21"/>
      <c r="K486" s="57"/>
    </row>
    <row r="487">
      <c r="B487" s="35"/>
      <c r="C487" s="35"/>
      <c r="E487" s="52"/>
      <c r="F487" s="53"/>
      <c r="J487" s="34"/>
      <c r="K487" s="54"/>
    </row>
    <row r="488">
      <c r="B488" s="38"/>
      <c r="C488" s="38"/>
      <c r="E488" s="55"/>
      <c r="F488" s="56"/>
      <c r="J488" s="21"/>
      <c r="K488" s="57"/>
    </row>
    <row r="489">
      <c r="B489" s="35"/>
      <c r="C489" s="35"/>
      <c r="E489" s="52"/>
      <c r="F489" s="53"/>
      <c r="J489" s="34"/>
      <c r="K489" s="54"/>
    </row>
    <row r="490">
      <c r="B490" s="38"/>
      <c r="C490" s="38"/>
      <c r="E490" s="55"/>
      <c r="F490" s="56"/>
      <c r="J490" s="21"/>
      <c r="K490" s="57"/>
    </row>
    <row r="491">
      <c r="B491" s="35"/>
      <c r="C491" s="35"/>
      <c r="E491" s="52"/>
      <c r="F491" s="53"/>
      <c r="J491" s="34"/>
      <c r="K491" s="54"/>
    </row>
    <row r="492">
      <c r="B492" s="38"/>
      <c r="C492" s="38"/>
      <c r="E492" s="55"/>
      <c r="F492" s="56"/>
      <c r="J492" s="21"/>
      <c r="K492" s="57"/>
    </row>
    <row r="493">
      <c r="B493" s="35"/>
      <c r="C493" s="35"/>
      <c r="E493" s="52"/>
      <c r="F493" s="53"/>
      <c r="J493" s="34"/>
      <c r="K493" s="54"/>
    </row>
    <row r="494">
      <c r="B494" s="38"/>
      <c r="C494" s="38"/>
      <c r="E494" s="55"/>
      <c r="F494" s="56"/>
      <c r="J494" s="21"/>
      <c r="K494" s="57"/>
    </row>
    <row r="495">
      <c r="B495" s="35"/>
      <c r="C495" s="35"/>
      <c r="E495" s="52"/>
      <c r="F495" s="53"/>
      <c r="J495" s="34"/>
      <c r="K495" s="54"/>
    </row>
    <row r="496">
      <c r="B496" s="38"/>
      <c r="C496" s="38"/>
      <c r="E496" s="55"/>
      <c r="F496" s="56"/>
      <c r="J496" s="21"/>
      <c r="K496" s="57"/>
    </row>
    <row r="497">
      <c r="B497" s="35"/>
      <c r="C497" s="35"/>
      <c r="E497" s="52"/>
      <c r="F497" s="53"/>
      <c r="J497" s="34"/>
      <c r="K497" s="54"/>
    </row>
    <row r="498">
      <c r="B498" s="38"/>
      <c r="C498" s="38"/>
      <c r="E498" s="55"/>
      <c r="F498" s="56"/>
      <c r="J498" s="21"/>
      <c r="K498" s="57"/>
    </row>
    <row r="499">
      <c r="B499" s="35"/>
      <c r="C499" s="35"/>
      <c r="E499" s="52"/>
      <c r="F499" s="53"/>
      <c r="J499" s="34"/>
      <c r="K499" s="54"/>
    </row>
    <row r="500">
      <c r="B500" s="38"/>
      <c r="C500" s="38"/>
      <c r="E500" s="55"/>
      <c r="F500" s="56"/>
      <c r="J500" s="21"/>
      <c r="K500" s="57"/>
    </row>
    <row r="501">
      <c r="B501" s="35"/>
      <c r="C501" s="35"/>
      <c r="E501" s="52"/>
      <c r="F501" s="53"/>
      <c r="J501" s="34"/>
      <c r="K501" s="54"/>
    </row>
    <row r="502">
      <c r="B502" s="38"/>
      <c r="C502" s="38"/>
      <c r="E502" s="55"/>
      <c r="F502" s="56"/>
      <c r="J502" s="21"/>
      <c r="K502" s="57"/>
    </row>
    <row r="503">
      <c r="B503" s="35"/>
      <c r="C503" s="35"/>
      <c r="E503" s="52"/>
      <c r="F503" s="53"/>
      <c r="J503" s="34"/>
      <c r="K503" s="54"/>
    </row>
    <row r="504">
      <c r="B504" s="38"/>
      <c r="C504" s="38"/>
      <c r="E504" s="55"/>
      <c r="F504" s="56"/>
      <c r="J504" s="21"/>
      <c r="K504" s="57"/>
    </row>
    <row r="505">
      <c r="B505" s="35"/>
      <c r="C505" s="35"/>
      <c r="E505" s="52"/>
      <c r="F505" s="53"/>
      <c r="J505" s="34"/>
      <c r="K505" s="54"/>
    </row>
    <row r="506">
      <c r="B506" s="38"/>
      <c r="C506" s="38"/>
      <c r="E506" s="55"/>
      <c r="F506" s="56"/>
      <c r="J506" s="21"/>
      <c r="K506" s="57"/>
    </row>
    <row r="507">
      <c r="B507" s="35"/>
      <c r="C507" s="35"/>
      <c r="E507" s="52"/>
      <c r="F507" s="53"/>
      <c r="J507" s="34"/>
      <c r="K507" s="54"/>
    </row>
    <row r="508">
      <c r="B508" s="38"/>
      <c r="C508" s="38"/>
      <c r="E508" s="55"/>
      <c r="F508" s="56"/>
      <c r="J508" s="21"/>
      <c r="K508" s="57"/>
    </row>
    <row r="509">
      <c r="B509" s="35"/>
      <c r="C509" s="35"/>
      <c r="E509" s="52"/>
      <c r="F509" s="53"/>
      <c r="J509" s="34"/>
      <c r="K509" s="54"/>
    </row>
    <row r="510">
      <c r="B510" s="38"/>
      <c r="C510" s="38"/>
      <c r="E510" s="55"/>
      <c r="F510" s="56"/>
      <c r="J510" s="21"/>
      <c r="K510" s="57"/>
    </row>
    <row r="511">
      <c r="B511" s="35"/>
      <c r="C511" s="35"/>
      <c r="E511" s="52"/>
      <c r="F511" s="53"/>
      <c r="J511" s="34"/>
      <c r="K511" s="54"/>
    </row>
    <row r="512">
      <c r="B512" s="38"/>
      <c r="C512" s="38"/>
      <c r="E512" s="55"/>
      <c r="F512" s="56"/>
      <c r="J512" s="21"/>
      <c r="K512" s="57"/>
    </row>
    <row r="513">
      <c r="B513" s="35"/>
      <c r="C513" s="35"/>
      <c r="E513" s="52"/>
      <c r="F513" s="53"/>
      <c r="J513" s="34"/>
      <c r="K513" s="54"/>
    </row>
    <row r="514">
      <c r="B514" s="38"/>
      <c r="C514" s="38"/>
      <c r="E514" s="55"/>
      <c r="F514" s="56"/>
      <c r="J514" s="21"/>
      <c r="K514" s="57"/>
    </row>
    <row r="515">
      <c r="B515" s="35"/>
      <c r="C515" s="35"/>
      <c r="E515" s="52"/>
      <c r="F515" s="53"/>
      <c r="J515" s="34"/>
      <c r="K515" s="54"/>
    </row>
    <row r="516">
      <c r="B516" s="38"/>
      <c r="C516" s="38"/>
      <c r="E516" s="55"/>
      <c r="F516" s="56"/>
      <c r="J516" s="21"/>
      <c r="K516" s="57"/>
    </row>
    <row r="517">
      <c r="B517" s="35"/>
      <c r="C517" s="35"/>
      <c r="E517" s="52"/>
      <c r="F517" s="53"/>
      <c r="J517" s="34"/>
      <c r="K517" s="54"/>
    </row>
    <row r="518">
      <c r="B518" s="38"/>
      <c r="C518" s="38"/>
      <c r="E518" s="55"/>
      <c r="F518" s="56"/>
      <c r="J518" s="21"/>
      <c r="K518" s="57"/>
    </row>
    <row r="519">
      <c r="B519" s="35"/>
      <c r="C519" s="35"/>
      <c r="E519" s="52"/>
      <c r="F519" s="53"/>
      <c r="J519" s="34"/>
      <c r="K519" s="54"/>
    </row>
    <row r="520">
      <c r="B520" s="38"/>
      <c r="C520" s="38"/>
      <c r="E520" s="55"/>
      <c r="F520" s="56"/>
      <c r="J520" s="21"/>
      <c r="K520" s="57"/>
    </row>
    <row r="521">
      <c r="B521" s="35"/>
      <c r="C521" s="35"/>
      <c r="E521" s="52"/>
      <c r="F521" s="53"/>
      <c r="J521" s="34"/>
      <c r="K521" s="54"/>
    </row>
    <row r="522">
      <c r="B522" s="38"/>
      <c r="C522" s="38"/>
      <c r="E522" s="55"/>
      <c r="F522" s="56"/>
      <c r="J522" s="21"/>
      <c r="K522" s="57"/>
    </row>
    <row r="523">
      <c r="B523" s="35"/>
      <c r="C523" s="35"/>
      <c r="E523" s="52"/>
      <c r="F523" s="53"/>
      <c r="J523" s="34"/>
      <c r="K523" s="54"/>
    </row>
    <row r="524">
      <c r="B524" s="38"/>
      <c r="C524" s="38"/>
      <c r="E524" s="55"/>
      <c r="F524" s="56"/>
      <c r="J524" s="21"/>
      <c r="K524" s="57"/>
    </row>
    <row r="525">
      <c r="B525" s="35"/>
      <c r="C525" s="35"/>
      <c r="E525" s="52"/>
      <c r="F525" s="53"/>
      <c r="J525" s="34"/>
      <c r="K525" s="54"/>
    </row>
    <row r="526">
      <c r="B526" s="38"/>
      <c r="C526" s="38"/>
      <c r="E526" s="55"/>
      <c r="F526" s="56"/>
      <c r="J526" s="21"/>
      <c r="K526" s="57"/>
    </row>
    <row r="527">
      <c r="B527" s="35"/>
      <c r="C527" s="35"/>
      <c r="E527" s="52"/>
      <c r="F527" s="53"/>
      <c r="J527" s="34"/>
      <c r="K527" s="54"/>
    </row>
    <row r="528">
      <c r="B528" s="38"/>
      <c r="C528" s="38"/>
      <c r="E528" s="55"/>
      <c r="F528" s="56"/>
      <c r="J528" s="21"/>
      <c r="K528" s="57"/>
    </row>
    <row r="529">
      <c r="B529" s="35"/>
      <c r="C529" s="35"/>
      <c r="E529" s="52"/>
      <c r="F529" s="53"/>
      <c r="J529" s="34"/>
      <c r="K529" s="54"/>
    </row>
    <row r="530">
      <c r="B530" s="38"/>
      <c r="C530" s="38"/>
      <c r="E530" s="55"/>
      <c r="F530" s="56"/>
      <c r="J530" s="21"/>
      <c r="K530" s="57"/>
    </row>
    <row r="531">
      <c r="B531" s="35"/>
      <c r="C531" s="35"/>
      <c r="E531" s="52"/>
      <c r="F531" s="53"/>
      <c r="J531" s="34"/>
      <c r="K531" s="54"/>
    </row>
    <row r="532">
      <c r="B532" s="38"/>
      <c r="C532" s="38"/>
      <c r="E532" s="55"/>
      <c r="F532" s="56"/>
      <c r="J532" s="21"/>
      <c r="K532" s="57"/>
    </row>
    <row r="533">
      <c r="B533" s="35"/>
      <c r="C533" s="35"/>
      <c r="E533" s="52"/>
      <c r="F533" s="53"/>
      <c r="J533" s="34"/>
      <c r="K533" s="54"/>
    </row>
    <row r="534">
      <c r="B534" s="38"/>
      <c r="C534" s="38"/>
      <c r="E534" s="55"/>
      <c r="F534" s="56"/>
      <c r="J534" s="21"/>
      <c r="K534" s="57"/>
    </row>
    <row r="535">
      <c r="B535" s="35"/>
      <c r="C535" s="35"/>
      <c r="E535" s="52"/>
      <c r="F535" s="53"/>
      <c r="J535" s="34"/>
      <c r="K535" s="54"/>
    </row>
    <row r="536">
      <c r="B536" s="38"/>
      <c r="C536" s="38"/>
      <c r="E536" s="55"/>
      <c r="F536" s="56"/>
      <c r="J536" s="21"/>
      <c r="K536" s="57"/>
    </row>
    <row r="537">
      <c r="B537" s="35"/>
      <c r="C537" s="35"/>
      <c r="E537" s="52"/>
      <c r="F537" s="53"/>
      <c r="J537" s="34"/>
      <c r="K537" s="54"/>
    </row>
    <row r="538">
      <c r="B538" s="38"/>
      <c r="C538" s="38"/>
      <c r="E538" s="55"/>
      <c r="F538" s="56"/>
      <c r="J538" s="21"/>
      <c r="K538" s="57"/>
    </row>
    <row r="539">
      <c r="B539" s="35"/>
      <c r="C539" s="35"/>
      <c r="E539" s="52"/>
      <c r="F539" s="53"/>
      <c r="J539" s="34"/>
      <c r="K539" s="54"/>
    </row>
    <row r="540">
      <c r="B540" s="38"/>
      <c r="C540" s="38"/>
      <c r="E540" s="55"/>
      <c r="F540" s="56"/>
      <c r="J540" s="21"/>
      <c r="K540" s="57"/>
    </row>
    <row r="541">
      <c r="B541" s="35"/>
      <c r="C541" s="35"/>
      <c r="E541" s="52"/>
      <c r="F541" s="53"/>
      <c r="J541" s="34"/>
      <c r="K541" s="54"/>
    </row>
    <row r="542">
      <c r="B542" s="38"/>
      <c r="C542" s="38"/>
      <c r="E542" s="55"/>
      <c r="F542" s="56"/>
      <c r="J542" s="21"/>
      <c r="K542" s="57"/>
    </row>
    <row r="543">
      <c r="B543" s="35"/>
      <c r="C543" s="35"/>
      <c r="E543" s="52"/>
      <c r="F543" s="53"/>
      <c r="J543" s="34"/>
      <c r="K543" s="54"/>
    </row>
    <row r="544">
      <c r="B544" s="38"/>
      <c r="C544" s="38"/>
      <c r="E544" s="55"/>
      <c r="F544" s="56"/>
      <c r="J544" s="21"/>
      <c r="K544" s="57"/>
    </row>
    <row r="545">
      <c r="B545" s="35"/>
      <c r="C545" s="35"/>
      <c r="E545" s="52"/>
      <c r="F545" s="53"/>
      <c r="J545" s="34"/>
      <c r="K545" s="54"/>
    </row>
    <row r="546">
      <c r="B546" s="38"/>
      <c r="C546" s="38"/>
      <c r="E546" s="55"/>
      <c r="F546" s="56"/>
      <c r="J546" s="21"/>
      <c r="K546" s="57"/>
    </row>
    <row r="547">
      <c r="B547" s="35"/>
      <c r="C547" s="35"/>
      <c r="E547" s="52"/>
      <c r="F547" s="53"/>
      <c r="J547" s="34"/>
      <c r="K547" s="54"/>
    </row>
    <row r="548">
      <c r="B548" s="38"/>
      <c r="C548" s="38"/>
      <c r="E548" s="55"/>
      <c r="F548" s="56"/>
      <c r="J548" s="21"/>
      <c r="K548" s="57"/>
    </row>
    <row r="549">
      <c r="B549" s="35"/>
      <c r="C549" s="35"/>
      <c r="E549" s="52"/>
      <c r="F549" s="53"/>
      <c r="J549" s="34"/>
      <c r="K549" s="54"/>
    </row>
    <row r="550">
      <c r="B550" s="38"/>
      <c r="C550" s="38"/>
      <c r="E550" s="55"/>
      <c r="F550" s="56"/>
      <c r="J550" s="21"/>
      <c r="K550" s="57"/>
    </row>
    <row r="551">
      <c r="B551" s="35"/>
      <c r="C551" s="35"/>
      <c r="E551" s="52"/>
      <c r="F551" s="53"/>
      <c r="J551" s="34"/>
      <c r="K551" s="54"/>
    </row>
    <row r="552">
      <c r="B552" s="38"/>
      <c r="C552" s="38"/>
      <c r="E552" s="55"/>
      <c r="F552" s="56"/>
      <c r="J552" s="21"/>
      <c r="K552" s="57"/>
    </row>
    <row r="553">
      <c r="B553" s="35"/>
      <c r="C553" s="35"/>
      <c r="E553" s="52"/>
      <c r="F553" s="53"/>
      <c r="J553" s="34"/>
      <c r="K553" s="54"/>
    </row>
    <row r="554">
      <c r="B554" s="38"/>
      <c r="C554" s="38"/>
      <c r="E554" s="55"/>
      <c r="F554" s="56"/>
      <c r="J554" s="21"/>
      <c r="K554" s="57"/>
    </row>
    <row r="555">
      <c r="B555" s="35"/>
      <c r="C555" s="35"/>
      <c r="E555" s="52"/>
      <c r="F555" s="53"/>
      <c r="J555" s="34"/>
      <c r="K555" s="54"/>
    </row>
    <row r="556">
      <c r="B556" s="38"/>
      <c r="C556" s="38"/>
      <c r="E556" s="55"/>
      <c r="F556" s="56"/>
      <c r="J556" s="21"/>
      <c r="K556" s="57"/>
    </row>
    <row r="557">
      <c r="B557" s="35"/>
      <c r="C557" s="35"/>
      <c r="E557" s="52"/>
      <c r="F557" s="53"/>
      <c r="J557" s="34"/>
      <c r="K557" s="54"/>
    </row>
    <row r="558">
      <c r="B558" s="38"/>
      <c r="C558" s="38"/>
      <c r="E558" s="55"/>
      <c r="F558" s="56"/>
      <c r="J558" s="21"/>
      <c r="K558" s="57"/>
    </row>
    <row r="559">
      <c r="B559" s="35"/>
      <c r="C559" s="35"/>
      <c r="E559" s="52"/>
      <c r="F559" s="53"/>
      <c r="J559" s="34"/>
      <c r="K559" s="54"/>
    </row>
    <row r="560">
      <c r="B560" s="38"/>
      <c r="C560" s="38"/>
      <c r="E560" s="55"/>
      <c r="F560" s="56"/>
      <c r="J560" s="21"/>
      <c r="K560" s="57"/>
    </row>
    <row r="561">
      <c r="B561" s="35"/>
      <c r="C561" s="35"/>
      <c r="E561" s="52"/>
      <c r="F561" s="53"/>
      <c r="J561" s="34"/>
      <c r="K561" s="54"/>
    </row>
    <row r="562">
      <c r="B562" s="38"/>
      <c r="C562" s="38"/>
      <c r="E562" s="55"/>
      <c r="F562" s="56"/>
      <c r="J562" s="21"/>
      <c r="K562" s="57"/>
    </row>
    <row r="563">
      <c r="B563" s="35"/>
      <c r="C563" s="35"/>
      <c r="E563" s="52"/>
      <c r="F563" s="53"/>
      <c r="J563" s="34"/>
      <c r="K563" s="54"/>
    </row>
    <row r="564">
      <c r="B564" s="38"/>
      <c r="C564" s="38"/>
      <c r="E564" s="55"/>
      <c r="F564" s="56"/>
      <c r="J564" s="21"/>
      <c r="K564" s="57"/>
    </row>
    <row r="565">
      <c r="B565" s="35"/>
      <c r="C565" s="35"/>
      <c r="E565" s="52"/>
      <c r="F565" s="53"/>
      <c r="J565" s="34"/>
      <c r="K565" s="54"/>
    </row>
    <row r="566">
      <c r="B566" s="38"/>
      <c r="C566" s="38"/>
      <c r="E566" s="55"/>
      <c r="F566" s="56"/>
      <c r="J566" s="21"/>
      <c r="K566" s="57"/>
    </row>
    <row r="567">
      <c r="B567" s="35"/>
      <c r="C567" s="35"/>
      <c r="E567" s="52"/>
      <c r="F567" s="53"/>
      <c r="J567" s="34"/>
      <c r="K567" s="54"/>
    </row>
    <row r="568">
      <c r="B568" s="38"/>
      <c r="C568" s="38"/>
      <c r="E568" s="55"/>
      <c r="F568" s="56"/>
      <c r="J568" s="21"/>
      <c r="K568" s="57"/>
    </row>
    <row r="569">
      <c r="B569" s="35"/>
      <c r="C569" s="35"/>
      <c r="E569" s="52"/>
      <c r="F569" s="53"/>
      <c r="J569" s="34"/>
      <c r="K569" s="54"/>
    </row>
    <row r="570">
      <c r="B570" s="38"/>
      <c r="C570" s="38"/>
      <c r="E570" s="55"/>
      <c r="F570" s="56"/>
      <c r="J570" s="21"/>
      <c r="K570" s="57"/>
    </row>
    <row r="571">
      <c r="B571" s="35"/>
      <c r="C571" s="35"/>
      <c r="E571" s="52"/>
      <c r="F571" s="53"/>
      <c r="J571" s="34"/>
      <c r="K571" s="54"/>
    </row>
    <row r="572">
      <c r="B572" s="38"/>
      <c r="C572" s="38"/>
      <c r="E572" s="55"/>
      <c r="F572" s="56"/>
      <c r="J572" s="21"/>
      <c r="K572" s="57"/>
    </row>
    <row r="573">
      <c r="B573" s="35"/>
      <c r="C573" s="35"/>
      <c r="E573" s="52"/>
      <c r="F573" s="53"/>
      <c r="J573" s="34"/>
      <c r="K573" s="54"/>
    </row>
    <row r="574">
      <c r="B574" s="38"/>
      <c r="C574" s="38"/>
      <c r="E574" s="55"/>
      <c r="F574" s="56"/>
      <c r="J574" s="21"/>
      <c r="K574" s="57"/>
    </row>
    <row r="575">
      <c r="B575" s="35"/>
      <c r="C575" s="35"/>
      <c r="E575" s="52"/>
      <c r="F575" s="53"/>
      <c r="J575" s="34"/>
      <c r="K575" s="54"/>
    </row>
    <row r="576">
      <c r="B576" s="38"/>
      <c r="C576" s="38"/>
      <c r="E576" s="55"/>
      <c r="F576" s="56"/>
      <c r="J576" s="21"/>
      <c r="K576" s="57"/>
    </row>
    <row r="577">
      <c r="B577" s="35"/>
      <c r="C577" s="35"/>
      <c r="E577" s="52"/>
      <c r="F577" s="53"/>
      <c r="J577" s="34"/>
      <c r="K577" s="54"/>
    </row>
    <row r="578">
      <c r="B578" s="38"/>
      <c r="C578" s="38"/>
      <c r="E578" s="55"/>
      <c r="F578" s="56"/>
      <c r="J578" s="21"/>
      <c r="K578" s="57"/>
    </row>
    <row r="579">
      <c r="B579" s="35"/>
      <c r="C579" s="35"/>
      <c r="E579" s="52"/>
      <c r="F579" s="53"/>
      <c r="J579" s="34"/>
      <c r="K579" s="54"/>
    </row>
    <row r="580">
      <c r="B580" s="38"/>
      <c r="C580" s="38"/>
      <c r="E580" s="55"/>
      <c r="F580" s="56"/>
      <c r="J580" s="21"/>
      <c r="K580" s="57"/>
    </row>
    <row r="581">
      <c r="B581" s="35"/>
      <c r="C581" s="35"/>
      <c r="E581" s="52"/>
      <c r="F581" s="53"/>
      <c r="J581" s="34"/>
      <c r="K581" s="54"/>
    </row>
    <row r="582">
      <c r="B582" s="38"/>
      <c r="C582" s="38"/>
      <c r="E582" s="55"/>
      <c r="F582" s="56"/>
      <c r="J582" s="21"/>
      <c r="K582" s="57"/>
    </row>
    <row r="583">
      <c r="B583" s="35"/>
      <c r="C583" s="35"/>
      <c r="E583" s="52"/>
      <c r="F583" s="53"/>
      <c r="J583" s="34"/>
      <c r="K583" s="54"/>
    </row>
    <row r="584">
      <c r="B584" s="38"/>
      <c r="C584" s="38"/>
      <c r="E584" s="55"/>
      <c r="F584" s="56"/>
      <c r="J584" s="21"/>
      <c r="K584" s="57"/>
    </row>
    <row r="585">
      <c r="B585" s="35"/>
      <c r="C585" s="35"/>
      <c r="E585" s="52"/>
      <c r="F585" s="53"/>
      <c r="J585" s="34"/>
      <c r="K585" s="54"/>
    </row>
    <row r="586">
      <c r="B586" s="38"/>
      <c r="C586" s="38"/>
      <c r="E586" s="55"/>
      <c r="F586" s="56"/>
      <c r="J586" s="21"/>
      <c r="K586" s="57"/>
    </row>
    <row r="587">
      <c r="B587" s="35"/>
      <c r="C587" s="35"/>
      <c r="E587" s="52"/>
      <c r="F587" s="53"/>
      <c r="J587" s="34"/>
      <c r="K587" s="54"/>
    </row>
    <row r="588">
      <c r="B588" s="38"/>
      <c r="C588" s="38"/>
      <c r="E588" s="55"/>
      <c r="F588" s="56"/>
      <c r="J588" s="21"/>
      <c r="K588" s="57"/>
    </row>
    <row r="589">
      <c r="B589" s="35"/>
      <c r="C589" s="35"/>
      <c r="E589" s="52"/>
      <c r="F589" s="53"/>
      <c r="J589" s="34"/>
      <c r="K589" s="54"/>
    </row>
    <row r="590">
      <c r="B590" s="38"/>
      <c r="C590" s="38"/>
      <c r="E590" s="55"/>
      <c r="F590" s="56"/>
      <c r="J590" s="21"/>
      <c r="K590" s="57"/>
    </row>
    <row r="591">
      <c r="B591" s="35"/>
      <c r="C591" s="35"/>
      <c r="E591" s="52"/>
      <c r="F591" s="53"/>
      <c r="J591" s="34"/>
      <c r="K591" s="54"/>
    </row>
    <row r="592">
      <c r="B592" s="38"/>
      <c r="C592" s="38"/>
      <c r="E592" s="55"/>
      <c r="F592" s="56"/>
      <c r="J592" s="21"/>
      <c r="K592" s="57"/>
    </row>
    <row r="593">
      <c r="B593" s="35"/>
      <c r="C593" s="35"/>
      <c r="E593" s="52"/>
      <c r="F593" s="53"/>
      <c r="J593" s="34"/>
      <c r="K593" s="54"/>
    </row>
    <row r="594">
      <c r="B594" s="38"/>
      <c r="C594" s="38"/>
      <c r="E594" s="55"/>
      <c r="F594" s="56"/>
      <c r="J594" s="21"/>
      <c r="K594" s="57"/>
    </row>
    <row r="595">
      <c r="B595" s="35"/>
      <c r="C595" s="35"/>
      <c r="E595" s="52"/>
      <c r="F595" s="53"/>
      <c r="J595" s="34"/>
      <c r="K595" s="54"/>
    </row>
    <row r="596">
      <c r="B596" s="38"/>
      <c r="C596" s="38"/>
      <c r="E596" s="55"/>
      <c r="F596" s="56"/>
      <c r="J596" s="21"/>
      <c r="K596" s="57"/>
    </row>
    <row r="597">
      <c r="B597" s="35"/>
      <c r="C597" s="35"/>
      <c r="E597" s="52"/>
      <c r="F597" s="53"/>
      <c r="J597" s="34"/>
      <c r="K597" s="54"/>
    </row>
    <row r="598">
      <c r="B598" s="38"/>
      <c r="C598" s="38"/>
      <c r="E598" s="55"/>
      <c r="F598" s="56"/>
      <c r="J598" s="21"/>
      <c r="K598" s="57"/>
    </row>
    <row r="599">
      <c r="B599" s="35"/>
      <c r="C599" s="35"/>
      <c r="E599" s="52"/>
      <c r="F599" s="53"/>
      <c r="J599" s="34"/>
      <c r="K599" s="54"/>
    </row>
    <row r="600">
      <c r="B600" s="38"/>
      <c r="C600" s="38"/>
      <c r="E600" s="55"/>
      <c r="F600" s="56"/>
      <c r="J600" s="21"/>
      <c r="K600" s="57"/>
    </row>
    <row r="601">
      <c r="B601" s="35"/>
      <c r="C601" s="35"/>
      <c r="E601" s="52"/>
      <c r="F601" s="53"/>
      <c r="J601" s="34"/>
      <c r="K601" s="54"/>
    </row>
    <row r="602">
      <c r="B602" s="38"/>
      <c r="C602" s="38"/>
      <c r="E602" s="55"/>
      <c r="F602" s="56"/>
      <c r="J602" s="21"/>
      <c r="K602" s="57"/>
    </row>
    <row r="603">
      <c r="B603" s="35"/>
      <c r="C603" s="35"/>
      <c r="E603" s="52"/>
      <c r="F603" s="53"/>
      <c r="J603" s="34"/>
      <c r="K603" s="54"/>
    </row>
    <row r="604">
      <c r="B604" s="38"/>
      <c r="C604" s="38"/>
      <c r="E604" s="55"/>
      <c r="F604" s="56"/>
      <c r="J604" s="21"/>
      <c r="K604" s="57"/>
    </row>
    <row r="605">
      <c r="B605" s="35"/>
      <c r="C605" s="35"/>
      <c r="E605" s="52"/>
      <c r="F605" s="53"/>
      <c r="J605" s="34"/>
      <c r="K605" s="54"/>
    </row>
    <row r="606">
      <c r="B606" s="38"/>
      <c r="C606" s="38"/>
      <c r="E606" s="55"/>
      <c r="F606" s="56"/>
      <c r="J606" s="21"/>
      <c r="K606" s="57"/>
    </row>
    <row r="607">
      <c r="B607" s="35"/>
      <c r="C607" s="35"/>
      <c r="E607" s="52"/>
      <c r="F607" s="53"/>
      <c r="J607" s="34"/>
      <c r="K607" s="54"/>
    </row>
    <row r="608">
      <c r="B608" s="38"/>
      <c r="C608" s="38"/>
      <c r="E608" s="55"/>
      <c r="F608" s="56"/>
      <c r="J608" s="21"/>
      <c r="K608" s="57"/>
    </row>
    <row r="609">
      <c r="B609" s="35"/>
      <c r="C609" s="35"/>
      <c r="E609" s="52"/>
      <c r="F609" s="53"/>
      <c r="J609" s="34"/>
      <c r="K609" s="54"/>
    </row>
    <row r="610">
      <c r="B610" s="38"/>
      <c r="C610" s="38"/>
      <c r="E610" s="55"/>
      <c r="F610" s="56"/>
      <c r="J610" s="21"/>
      <c r="K610" s="57"/>
    </row>
    <row r="611">
      <c r="B611" s="35"/>
      <c r="C611" s="35"/>
      <c r="E611" s="52"/>
      <c r="F611" s="53"/>
      <c r="J611" s="34"/>
      <c r="K611" s="54"/>
    </row>
    <row r="612">
      <c r="B612" s="38"/>
      <c r="C612" s="38"/>
      <c r="E612" s="55"/>
      <c r="F612" s="56"/>
      <c r="J612" s="21"/>
      <c r="K612" s="57"/>
    </row>
    <row r="613">
      <c r="B613" s="35"/>
      <c r="C613" s="35"/>
      <c r="E613" s="52"/>
      <c r="F613" s="53"/>
      <c r="J613" s="34"/>
      <c r="K613" s="54"/>
    </row>
    <row r="614">
      <c r="B614" s="38"/>
      <c r="C614" s="38"/>
      <c r="E614" s="55"/>
      <c r="F614" s="56"/>
      <c r="J614" s="21"/>
      <c r="K614" s="57"/>
    </row>
    <row r="615">
      <c r="B615" s="35"/>
      <c r="C615" s="35"/>
      <c r="E615" s="52"/>
      <c r="F615" s="53"/>
      <c r="J615" s="34"/>
      <c r="K615" s="54"/>
    </row>
    <row r="616">
      <c r="B616" s="38"/>
      <c r="C616" s="38"/>
      <c r="E616" s="55"/>
      <c r="F616" s="56"/>
      <c r="J616" s="21"/>
      <c r="K616" s="57"/>
    </row>
    <row r="617">
      <c r="B617" s="35"/>
      <c r="C617" s="35"/>
      <c r="E617" s="52"/>
      <c r="F617" s="53"/>
      <c r="J617" s="34"/>
      <c r="K617" s="54"/>
    </row>
    <row r="618">
      <c r="B618" s="38"/>
      <c r="C618" s="38"/>
      <c r="E618" s="55"/>
      <c r="F618" s="56"/>
      <c r="J618" s="21"/>
      <c r="K618" s="57"/>
    </row>
    <row r="619">
      <c r="B619" s="35"/>
      <c r="C619" s="35"/>
      <c r="E619" s="52"/>
      <c r="F619" s="53"/>
      <c r="J619" s="34"/>
      <c r="K619" s="54"/>
    </row>
    <row r="620">
      <c r="B620" s="38"/>
      <c r="C620" s="38"/>
      <c r="E620" s="55"/>
      <c r="F620" s="56"/>
      <c r="J620" s="21"/>
      <c r="K620" s="57"/>
    </row>
    <row r="621">
      <c r="B621" s="35"/>
      <c r="C621" s="35"/>
      <c r="E621" s="52"/>
      <c r="F621" s="53"/>
      <c r="J621" s="34"/>
      <c r="K621" s="54"/>
    </row>
    <row r="622">
      <c r="B622" s="38"/>
      <c r="C622" s="38"/>
      <c r="E622" s="55"/>
      <c r="F622" s="56"/>
      <c r="J622" s="21"/>
      <c r="K622" s="57"/>
    </row>
    <row r="623">
      <c r="B623" s="35"/>
      <c r="C623" s="35"/>
      <c r="E623" s="52"/>
      <c r="F623" s="53"/>
      <c r="J623" s="34"/>
      <c r="K623" s="54"/>
    </row>
    <row r="624">
      <c r="B624" s="38"/>
      <c r="C624" s="38"/>
      <c r="E624" s="55"/>
      <c r="F624" s="56"/>
      <c r="J624" s="21"/>
      <c r="K624" s="57"/>
    </row>
    <row r="625">
      <c r="B625" s="35"/>
      <c r="C625" s="35"/>
      <c r="E625" s="52"/>
      <c r="F625" s="53"/>
      <c r="J625" s="34"/>
      <c r="K625" s="54"/>
    </row>
    <row r="626">
      <c r="B626" s="38"/>
      <c r="C626" s="38"/>
      <c r="E626" s="55"/>
      <c r="F626" s="56"/>
      <c r="J626" s="21"/>
      <c r="K626" s="57"/>
    </row>
    <row r="627">
      <c r="B627" s="35"/>
      <c r="C627" s="35"/>
      <c r="E627" s="52"/>
      <c r="F627" s="53"/>
      <c r="J627" s="34"/>
      <c r="K627" s="54"/>
    </row>
    <row r="628">
      <c r="B628" s="38"/>
      <c r="C628" s="38"/>
      <c r="E628" s="55"/>
      <c r="F628" s="56"/>
      <c r="J628" s="21"/>
      <c r="K628" s="57"/>
    </row>
    <row r="629">
      <c r="B629" s="35"/>
      <c r="C629" s="35"/>
      <c r="E629" s="52"/>
      <c r="F629" s="53"/>
      <c r="J629" s="34"/>
      <c r="K629" s="54"/>
    </row>
    <row r="630">
      <c r="B630" s="38"/>
      <c r="C630" s="38"/>
      <c r="E630" s="55"/>
      <c r="F630" s="56"/>
      <c r="J630" s="21"/>
      <c r="K630" s="57"/>
    </row>
    <row r="631">
      <c r="B631" s="35"/>
      <c r="C631" s="35"/>
      <c r="E631" s="52"/>
      <c r="F631" s="53"/>
      <c r="J631" s="34"/>
      <c r="K631" s="54"/>
    </row>
    <row r="632">
      <c r="B632" s="38"/>
      <c r="C632" s="38"/>
      <c r="E632" s="55"/>
      <c r="F632" s="56"/>
      <c r="J632" s="21"/>
      <c r="K632" s="57"/>
    </row>
    <row r="633">
      <c r="B633" s="35"/>
      <c r="C633" s="35"/>
      <c r="E633" s="52"/>
      <c r="F633" s="53"/>
      <c r="J633" s="34"/>
      <c r="K633" s="54"/>
    </row>
    <row r="634">
      <c r="B634" s="38"/>
      <c r="C634" s="38"/>
      <c r="E634" s="55"/>
      <c r="F634" s="56"/>
      <c r="J634" s="21"/>
      <c r="K634" s="57"/>
    </row>
    <row r="635">
      <c r="B635" s="35"/>
      <c r="C635" s="35"/>
      <c r="E635" s="52"/>
      <c r="F635" s="53"/>
      <c r="J635" s="34"/>
      <c r="K635" s="54"/>
    </row>
    <row r="636">
      <c r="B636" s="38"/>
      <c r="C636" s="38"/>
      <c r="E636" s="55"/>
      <c r="F636" s="56"/>
      <c r="J636" s="21"/>
      <c r="K636" s="57"/>
    </row>
    <row r="637">
      <c r="B637" s="35"/>
      <c r="C637" s="35"/>
      <c r="E637" s="52"/>
      <c r="F637" s="53"/>
      <c r="J637" s="34"/>
      <c r="K637" s="54"/>
    </row>
    <row r="638">
      <c r="B638" s="38"/>
      <c r="C638" s="38"/>
      <c r="E638" s="55"/>
      <c r="F638" s="56"/>
      <c r="J638" s="21"/>
      <c r="K638" s="57"/>
    </row>
    <row r="639">
      <c r="B639" s="35"/>
      <c r="C639" s="35"/>
      <c r="E639" s="52"/>
      <c r="F639" s="53"/>
      <c r="J639" s="34"/>
      <c r="K639" s="54"/>
    </row>
    <row r="640">
      <c r="B640" s="38"/>
      <c r="C640" s="38"/>
      <c r="E640" s="55"/>
      <c r="F640" s="56"/>
      <c r="J640" s="21"/>
      <c r="K640" s="57"/>
    </row>
    <row r="641">
      <c r="B641" s="35"/>
      <c r="C641" s="35"/>
      <c r="E641" s="52"/>
      <c r="F641" s="53"/>
      <c r="J641" s="34"/>
      <c r="K641" s="54"/>
    </row>
    <row r="642">
      <c r="B642" s="38"/>
      <c r="C642" s="38"/>
      <c r="E642" s="55"/>
      <c r="F642" s="56"/>
      <c r="J642" s="21"/>
      <c r="K642" s="57"/>
    </row>
    <row r="643">
      <c r="B643" s="35"/>
      <c r="C643" s="35"/>
      <c r="E643" s="52"/>
      <c r="F643" s="53"/>
      <c r="J643" s="34"/>
      <c r="K643" s="54"/>
    </row>
    <row r="644">
      <c r="B644" s="38"/>
      <c r="C644" s="38"/>
      <c r="E644" s="55"/>
      <c r="F644" s="56"/>
      <c r="J644" s="21"/>
      <c r="K644" s="57"/>
    </row>
    <row r="645">
      <c r="B645" s="35"/>
      <c r="C645" s="35"/>
      <c r="E645" s="52"/>
      <c r="F645" s="53"/>
      <c r="J645" s="34"/>
      <c r="K645" s="54"/>
    </row>
    <row r="646">
      <c r="B646" s="38"/>
      <c r="C646" s="38"/>
      <c r="E646" s="55"/>
      <c r="F646" s="56"/>
      <c r="J646" s="21"/>
      <c r="K646" s="57"/>
    </row>
    <row r="647">
      <c r="B647" s="35"/>
      <c r="C647" s="35"/>
      <c r="E647" s="52"/>
      <c r="F647" s="53"/>
      <c r="J647" s="34"/>
      <c r="K647" s="54"/>
    </row>
    <row r="648">
      <c r="B648" s="38"/>
      <c r="C648" s="38"/>
      <c r="E648" s="55"/>
      <c r="F648" s="56"/>
      <c r="J648" s="21"/>
      <c r="K648" s="57"/>
    </row>
    <row r="649">
      <c r="B649" s="35"/>
      <c r="C649" s="35"/>
      <c r="E649" s="52"/>
      <c r="F649" s="53"/>
      <c r="J649" s="34"/>
      <c r="K649" s="54"/>
    </row>
    <row r="650">
      <c r="B650" s="38"/>
      <c r="C650" s="38"/>
      <c r="E650" s="55"/>
      <c r="F650" s="56"/>
      <c r="J650" s="21"/>
      <c r="K650" s="57"/>
    </row>
    <row r="651">
      <c r="B651" s="35"/>
      <c r="C651" s="35"/>
      <c r="E651" s="52"/>
      <c r="F651" s="53"/>
      <c r="J651" s="34"/>
      <c r="K651" s="54"/>
    </row>
    <row r="652">
      <c r="B652" s="38"/>
      <c r="C652" s="38"/>
      <c r="E652" s="55"/>
      <c r="F652" s="56"/>
      <c r="J652" s="21"/>
      <c r="K652" s="57"/>
    </row>
    <row r="653">
      <c r="B653" s="35"/>
      <c r="C653" s="35"/>
      <c r="E653" s="52"/>
      <c r="F653" s="53"/>
      <c r="J653" s="34"/>
      <c r="K653" s="54"/>
    </row>
    <row r="654">
      <c r="B654" s="38"/>
      <c r="C654" s="38"/>
      <c r="E654" s="55"/>
      <c r="F654" s="56"/>
      <c r="J654" s="21"/>
      <c r="K654" s="57"/>
    </row>
    <row r="655">
      <c r="B655" s="35"/>
      <c r="C655" s="35"/>
      <c r="E655" s="52"/>
      <c r="F655" s="53"/>
      <c r="J655" s="34"/>
      <c r="K655" s="54"/>
    </row>
    <row r="656">
      <c r="B656" s="38"/>
      <c r="C656" s="38"/>
      <c r="E656" s="55"/>
      <c r="F656" s="56"/>
      <c r="J656" s="21"/>
      <c r="K656" s="57"/>
    </row>
    <row r="657">
      <c r="B657" s="35"/>
      <c r="C657" s="35"/>
      <c r="E657" s="52"/>
      <c r="F657" s="53"/>
      <c r="J657" s="34"/>
      <c r="K657" s="54"/>
    </row>
    <row r="658">
      <c r="B658" s="38"/>
      <c r="C658" s="38"/>
      <c r="E658" s="55"/>
      <c r="F658" s="56"/>
      <c r="J658" s="21"/>
      <c r="K658" s="57"/>
    </row>
    <row r="659">
      <c r="B659" s="35"/>
      <c r="C659" s="35"/>
      <c r="E659" s="52"/>
      <c r="F659" s="53"/>
      <c r="J659" s="34"/>
      <c r="K659" s="54"/>
    </row>
    <row r="660">
      <c r="B660" s="38"/>
      <c r="C660" s="38"/>
      <c r="E660" s="55"/>
      <c r="F660" s="56"/>
      <c r="J660" s="21"/>
      <c r="K660" s="57"/>
    </row>
    <row r="661">
      <c r="B661" s="35"/>
      <c r="C661" s="35"/>
      <c r="E661" s="52"/>
      <c r="F661" s="53"/>
      <c r="J661" s="34"/>
      <c r="K661" s="54"/>
    </row>
    <row r="662">
      <c r="B662" s="38"/>
      <c r="C662" s="38"/>
      <c r="E662" s="55"/>
      <c r="F662" s="56"/>
      <c r="J662" s="21"/>
      <c r="K662" s="57"/>
    </row>
    <row r="663">
      <c r="B663" s="35"/>
      <c r="C663" s="35"/>
      <c r="E663" s="52"/>
      <c r="F663" s="53"/>
      <c r="J663" s="34"/>
      <c r="K663" s="54"/>
    </row>
    <row r="664">
      <c r="B664" s="38"/>
      <c r="C664" s="38"/>
      <c r="E664" s="55"/>
      <c r="F664" s="56"/>
      <c r="J664" s="21"/>
      <c r="K664" s="57"/>
    </row>
    <row r="665">
      <c r="B665" s="35"/>
      <c r="C665" s="35"/>
      <c r="E665" s="52"/>
      <c r="F665" s="53"/>
      <c r="J665" s="34"/>
      <c r="K665" s="54"/>
    </row>
    <row r="666">
      <c r="B666" s="38"/>
      <c r="C666" s="38"/>
      <c r="E666" s="55"/>
      <c r="F666" s="56"/>
      <c r="J666" s="21"/>
      <c r="K666" s="57"/>
    </row>
    <row r="667">
      <c r="B667" s="35"/>
      <c r="C667" s="35"/>
      <c r="E667" s="52"/>
      <c r="F667" s="53"/>
      <c r="J667" s="34"/>
      <c r="K667" s="54"/>
    </row>
    <row r="668">
      <c r="B668" s="38"/>
      <c r="C668" s="38"/>
      <c r="E668" s="55"/>
      <c r="F668" s="56"/>
      <c r="J668" s="21"/>
      <c r="K668" s="57"/>
    </row>
    <row r="669">
      <c r="B669" s="35"/>
      <c r="C669" s="35"/>
      <c r="E669" s="52"/>
      <c r="F669" s="53"/>
      <c r="J669" s="34"/>
      <c r="K669" s="54"/>
    </row>
    <row r="670">
      <c r="B670" s="38"/>
      <c r="C670" s="38"/>
      <c r="E670" s="55"/>
      <c r="F670" s="56"/>
      <c r="J670" s="21"/>
      <c r="K670" s="57"/>
    </row>
    <row r="671">
      <c r="B671" s="35"/>
      <c r="C671" s="35"/>
      <c r="E671" s="52"/>
      <c r="F671" s="53"/>
      <c r="J671" s="34"/>
      <c r="K671" s="54"/>
    </row>
    <row r="672">
      <c r="B672" s="38"/>
      <c r="C672" s="38"/>
      <c r="E672" s="55"/>
      <c r="F672" s="56"/>
      <c r="J672" s="21"/>
      <c r="K672" s="57"/>
    </row>
    <row r="673">
      <c r="B673" s="35"/>
      <c r="C673" s="35"/>
      <c r="E673" s="52"/>
      <c r="F673" s="53"/>
      <c r="J673" s="34"/>
      <c r="K673" s="54"/>
    </row>
    <row r="674">
      <c r="B674" s="38"/>
      <c r="C674" s="38"/>
      <c r="E674" s="55"/>
      <c r="F674" s="56"/>
      <c r="J674" s="21"/>
      <c r="K674" s="57"/>
    </row>
    <row r="675">
      <c r="B675" s="35"/>
      <c r="C675" s="35"/>
      <c r="E675" s="52"/>
      <c r="F675" s="53"/>
      <c r="J675" s="34"/>
      <c r="K675" s="54"/>
    </row>
    <row r="676">
      <c r="B676" s="38"/>
      <c r="C676" s="38"/>
      <c r="E676" s="55"/>
      <c r="F676" s="56"/>
      <c r="J676" s="21"/>
      <c r="K676" s="57"/>
    </row>
    <row r="677">
      <c r="B677" s="35"/>
      <c r="C677" s="35"/>
      <c r="E677" s="52"/>
      <c r="F677" s="53"/>
      <c r="J677" s="34"/>
      <c r="K677" s="54"/>
    </row>
    <row r="678">
      <c r="B678" s="38"/>
      <c r="C678" s="38"/>
      <c r="E678" s="55"/>
      <c r="F678" s="56"/>
      <c r="J678" s="21"/>
      <c r="K678" s="57"/>
    </row>
    <row r="679">
      <c r="B679" s="35"/>
      <c r="C679" s="35"/>
      <c r="E679" s="52"/>
      <c r="F679" s="53"/>
      <c r="J679" s="34"/>
      <c r="K679" s="54"/>
    </row>
    <row r="680">
      <c r="B680" s="38"/>
      <c r="C680" s="38"/>
      <c r="E680" s="55"/>
      <c r="F680" s="56"/>
      <c r="J680" s="21"/>
      <c r="K680" s="57"/>
    </row>
    <row r="681">
      <c r="B681" s="35"/>
      <c r="C681" s="35"/>
      <c r="E681" s="52"/>
      <c r="F681" s="53"/>
      <c r="J681" s="34"/>
      <c r="K681" s="54"/>
    </row>
    <row r="682">
      <c r="B682" s="38"/>
      <c r="C682" s="38"/>
      <c r="E682" s="55"/>
      <c r="F682" s="56"/>
      <c r="J682" s="21"/>
      <c r="K682" s="57"/>
    </row>
    <row r="683">
      <c r="B683" s="35"/>
      <c r="C683" s="35"/>
      <c r="E683" s="52"/>
      <c r="F683" s="53"/>
      <c r="J683" s="34"/>
      <c r="K683" s="54"/>
    </row>
    <row r="684">
      <c r="B684" s="38"/>
      <c r="C684" s="38"/>
      <c r="E684" s="55"/>
      <c r="F684" s="56"/>
      <c r="J684" s="21"/>
      <c r="K684" s="57"/>
    </row>
    <row r="685">
      <c r="B685" s="35"/>
      <c r="C685" s="35"/>
      <c r="E685" s="52"/>
      <c r="F685" s="53"/>
      <c r="J685" s="34"/>
      <c r="K685" s="54"/>
    </row>
    <row r="686">
      <c r="B686" s="38"/>
      <c r="C686" s="38"/>
      <c r="E686" s="55"/>
      <c r="F686" s="56"/>
      <c r="J686" s="21"/>
      <c r="K686" s="57"/>
    </row>
    <row r="687">
      <c r="B687" s="35"/>
      <c r="C687" s="35"/>
      <c r="E687" s="52"/>
      <c r="F687" s="53"/>
      <c r="J687" s="34"/>
      <c r="K687" s="54"/>
    </row>
    <row r="688">
      <c r="B688" s="38"/>
      <c r="C688" s="38"/>
      <c r="E688" s="55"/>
      <c r="F688" s="56"/>
      <c r="J688" s="21"/>
      <c r="K688" s="57"/>
    </row>
    <row r="689">
      <c r="B689" s="35"/>
      <c r="C689" s="35"/>
      <c r="E689" s="52"/>
      <c r="F689" s="53"/>
      <c r="J689" s="34"/>
      <c r="K689" s="54"/>
    </row>
    <row r="690">
      <c r="B690" s="38"/>
      <c r="C690" s="38"/>
      <c r="E690" s="55"/>
      <c r="F690" s="56"/>
      <c r="J690" s="21"/>
      <c r="K690" s="57"/>
    </row>
    <row r="691">
      <c r="B691" s="35"/>
      <c r="C691" s="35"/>
      <c r="E691" s="52"/>
      <c r="F691" s="53"/>
      <c r="J691" s="34"/>
      <c r="K691" s="54"/>
    </row>
    <row r="692">
      <c r="B692" s="38"/>
      <c r="C692" s="38"/>
      <c r="E692" s="55"/>
      <c r="F692" s="56"/>
      <c r="J692" s="21"/>
      <c r="K692" s="57"/>
    </row>
    <row r="693">
      <c r="B693" s="35"/>
      <c r="C693" s="35"/>
      <c r="E693" s="52"/>
      <c r="F693" s="53"/>
      <c r="J693" s="34"/>
      <c r="K693" s="54"/>
    </row>
    <row r="694">
      <c r="B694" s="38"/>
      <c r="C694" s="38"/>
      <c r="E694" s="55"/>
      <c r="F694" s="56"/>
      <c r="J694" s="21"/>
      <c r="K694" s="57"/>
    </row>
    <row r="695">
      <c r="B695" s="35"/>
      <c r="C695" s="35"/>
      <c r="E695" s="52"/>
      <c r="F695" s="53"/>
      <c r="J695" s="34"/>
      <c r="K695" s="54"/>
    </row>
    <row r="696">
      <c r="B696" s="38"/>
      <c r="C696" s="38"/>
      <c r="E696" s="55"/>
      <c r="F696" s="56"/>
      <c r="J696" s="21"/>
      <c r="K696" s="57"/>
    </row>
    <row r="697">
      <c r="B697" s="35"/>
      <c r="C697" s="35"/>
      <c r="E697" s="52"/>
      <c r="F697" s="53"/>
      <c r="J697" s="34"/>
      <c r="K697" s="54"/>
    </row>
    <row r="698">
      <c r="B698" s="38"/>
      <c r="C698" s="38"/>
      <c r="E698" s="55"/>
      <c r="F698" s="56"/>
      <c r="J698" s="21"/>
      <c r="K698" s="57"/>
    </row>
    <row r="699">
      <c r="B699" s="35"/>
      <c r="C699" s="35"/>
      <c r="E699" s="52"/>
      <c r="F699" s="53"/>
      <c r="J699" s="34"/>
      <c r="K699" s="54"/>
    </row>
    <row r="700">
      <c r="B700" s="38"/>
      <c r="C700" s="38"/>
      <c r="E700" s="55"/>
      <c r="F700" s="56"/>
      <c r="J700" s="21"/>
      <c r="K700" s="57"/>
    </row>
    <row r="701">
      <c r="B701" s="35"/>
      <c r="C701" s="35"/>
      <c r="E701" s="52"/>
      <c r="F701" s="53"/>
      <c r="J701" s="34"/>
      <c r="K701" s="54"/>
    </row>
    <row r="702">
      <c r="B702" s="38"/>
      <c r="C702" s="38"/>
      <c r="E702" s="55"/>
      <c r="F702" s="56"/>
      <c r="J702" s="21"/>
      <c r="K702" s="57"/>
    </row>
    <row r="703">
      <c r="B703" s="35"/>
      <c r="C703" s="35"/>
      <c r="E703" s="52"/>
      <c r="F703" s="53"/>
      <c r="J703" s="34"/>
      <c r="K703" s="54"/>
    </row>
    <row r="704">
      <c r="B704" s="38"/>
      <c r="C704" s="38"/>
      <c r="E704" s="55"/>
      <c r="F704" s="56"/>
      <c r="J704" s="21"/>
      <c r="K704" s="57"/>
    </row>
    <row r="705">
      <c r="B705" s="35"/>
      <c r="C705" s="35"/>
      <c r="E705" s="52"/>
      <c r="F705" s="53"/>
      <c r="J705" s="34"/>
      <c r="K705" s="54"/>
    </row>
    <row r="706">
      <c r="B706" s="38"/>
      <c r="C706" s="38"/>
      <c r="E706" s="55"/>
      <c r="F706" s="56"/>
      <c r="J706" s="21"/>
      <c r="K706" s="57"/>
    </row>
    <row r="707">
      <c r="B707" s="35"/>
      <c r="C707" s="35"/>
      <c r="E707" s="52"/>
      <c r="F707" s="53"/>
      <c r="J707" s="34"/>
      <c r="K707" s="54"/>
    </row>
    <row r="708">
      <c r="B708" s="38"/>
      <c r="C708" s="38"/>
      <c r="E708" s="55"/>
      <c r="F708" s="56"/>
      <c r="J708" s="21"/>
      <c r="K708" s="57"/>
    </row>
    <row r="709">
      <c r="B709" s="35"/>
      <c r="C709" s="35"/>
      <c r="E709" s="52"/>
      <c r="F709" s="53"/>
      <c r="J709" s="34"/>
      <c r="K709" s="54"/>
    </row>
    <row r="710">
      <c r="B710" s="38"/>
      <c r="C710" s="38"/>
      <c r="E710" s="55"/>
      <c r="F710" s="56"/>
      <c r="J710" s="21"/>
      <c r="K710" s="57"/>
    </row>
    <row r="711">
      <c r="B711" s="35"/>
      <c r="C711" s="35"/>
      <c r="E711" s="52"/>
      <c r="F711" s="53"/>
      <c r="J711" s="34"/>
      <c r="K711" s="54"/>
    </row>
    <row r="712">
      <c r="B712" s="38"/>
      <c r="C712" s="38"/>
      <c r="E712" s="55"/>
      <c r="F712" s="56"/>
      <c r="J712" s="21"/>
      <c r="K712" s="57"/>
    </row>
    <row r="713">
      <c r="B713" s="35"/>
      <c r="C713" s="35"/>
      <c r="E713" s="52"/>
      <c r="F713" s="53"/>
      <c r="J713" s="34"/>
      <c r="K713" s="54"/>
    </row>
    <row r="714">
      <c r="B714" s="38"/>
      <c r="C714" s="38"/>
      <c r="E714" s="55"/>
      <c r="F714" s="56"/>
      <c r="J714" s="21"/>
      <c r="K714" s="57"/>
    </row>
    <row r="715">
      <c r="B715" s="35"/>
      <c r="C715" s="35"/>
      <c r="E715" s="52"/>
      <c r="F715" s="53"/>
      <c r="J715" s="34"/>
      <c r="K715" s="54"/>
    </row>
    <row r="716">
      <c r="B716" s="38"/>
      <c r="C716" s="38"/>
      <c r="E716" s="55"/>
      <c r="F716" s="56"/>
      <c r="J716" s="21"/>
      <c r="K716" s="57"/>
    </row>
    <row r="717">
      <c r="B717" s="35"/>
      <c r="C717" s="35"/>
      <c r="E717" s="52"/>
      <c r="F717" s="53"/>
      <c r="J717" s="34"/>
      <c r="K717" s="54"/>
    </row>
    <row r="718">
      <c r="B718" s="38"/>
      <c r="C718" s="38"/>
      <c r="E718" s="55"/>
      <c r="F718" s="56"/>
      <c r="J718" s="21"/>
      <c r="K718" s="57"/>
    </row>
    <row r="719">
      <c r="B719" s="35"/>
      <c r="C719" s="35"/>
      <c r="E719" s="52"/>
      <c r="F719" s="53"/>
      <c r="J719" s="34"/>
      <c r="K719" s="54"/>
    </row>
    <row r="720">
      <c r="B720" s="38"/>
      <c r="C720" s="38"/>
      <c r="E720" s="55"/>
      <c r="F720" s="56"/>
      <c r="J720" s="21"/>
      <c r="K720" s="57"/>
    </row>
    <row r="721">
      <c r="B721" s="35"/>
      <c r="C721" s="35"/>
      <c r="E721" s="52"/>
      <c r="F721" s="53"/>
      <c r="J721" s="34"/>
      <c r="K721" s="54"/>
    </row>
    <row r="722">
      <c r="B722" s="38"/>
      <c r="C722" s="38"/>
      <c r="E722" s="55"/>
      <c r="F722" s="56"/>
      <c r="J722" s="21"/>
      <c r="K722" s="57"/>
    </row>
    <row r="723">
      <c r="B723" s="35"/>
      <c r="C723" s="35"/>
      <c r="E723" s="52"/>
      <c r="F723" s="53"/>
      <c r="J723" s="34"/>
      <c r="K723" s="54"/>
    </row>
    <row r="724">
      <c r="B724" s="38"/>
      <c r="C724" s="38"/>
      <c r="E724" s="55"/>
      <c r="F724" s="56"/>
      <c r="J724" s="21"/>
      <c r="K724" s="57"/>
    </row>
    <row r="725">
      <c r="B725" s="35"/>
      <c r="C725" s="35"/>
      <c r="E725" s="52"/>
      <c r="F725" s="53"/>
      <c r="J725" s="34"/>
      <c r="K725" s="54"/>
    </row>
    <row r="726">
      <c r="B726" s="38"/>
      <c r="C726" s="38"/>
      <c r="E726" s="55"/>
      <c r="F726" s="56"/>
      <c r="J726" s="21"/>
      <c r="K726" s="57"/>
    </row>
    <row r="727">
      <c r="B727" s="35"/>
      <c r="C727" s="35"/>
      <c r="E727" s="52"/>
      <c r="F727" s="53"/>
      <c r="J727" s="34"/>
      <c r="K727" s="54"/>
    </row>
    <row r="728">
      <c r="B728" s="38"/>
      <c r="C728" s="38"/>
      <c r="E728" s="55"/>
      <c r="F728" s="56"/>
      <c r="J728" s="21"/>
      <c r="K728" s="57"/>
    </row>
    <row r="729">
      <c r="B729" s="35"/>
      <c r="C729" s="35"/>
      <c r="E729" s="52"/>
      <c r="F729" s="53"/>
      <c r="J729" s="34"/>
      <c r="K729" s="54"/>
    </row>
    <row r="730">
      <c r="B730" s="38"/>
      <c r="C730" s="38"/>
      <c r="E730" s="55"/>
      <c r="F730" s="56"/>
      <c r="J730" s="21"/>
      <c r="K730" s="57"/>
    </row>
    <row r="731">
      <c r="B731" s="35"/>
      <c r="C731" s="35"/>
      <c r="E731" s="52"/>
      <c r="F731" s="53"/>
      <c r="J731" s="34"/>
      <c r="K731" s="54"/>
    </row>
    <row r="732">
      <c r="B732" s="38"/>
      <c r="C732" s="38"/>
      <c r="E732" s="55"/>
      <c r="F732" s="56"/>
      <c r="J732" s="21"/>
      <c r="K732" s="57"/>
    </row>
    <row r="733">
      <c r="B733" s="35"/>
      <c r="C733" s="35"/>
      <c r="E733" s="52"/>
      <c r="F733" s="53"/>
      <c r="J733" s="34"/>
      <c r="K733" s="54"/>
    </row>
    <row r="734">
      <c r="B734" s="38"/>
      <c r="C734" s="38"/>
      <c r="E734" s="55"/>
      <c r="F734" s="56"/>
      <c r="J734" s="21"/>
      <c r="K734" s="57"/>
    </row>
    <row r="735">
      <c r="B735" s="35"/>
      <c r="C735" s="35"/>
      <c r="E735" s="52"/>
      <c r="F735" s="53"/>
      <c r="J735" s="34"/>
      <c r="K735" s="54"/>
    </row>
    <row r="736">
      <c r="B736" s="38"/>
      <c r="C736" s="38"/>
      <c r="E736" s="55"/>
      <c r="F736" s="56"/>
      <c r="J736" s="21"/>
      <c r="K736" s="57"/>
    </row>
    <row r="737">
      <c r="B737" s="35"/>
      <c r="C737" s="35"/>
      <c r="E737" s="52"/>
      <c r="F737" s="53"/>
      <c r="J737" s="34"/>
      <c r="K737" s="54"/>
    </row>
    <row r="738">
      <c r="B738" s="38"/>
      <c r="C738" s="38"/>
      <c r="E738" s="55"/>
      <c r="F738" s="56"/>
      <c r="J738" s="21"/>
      <c r="K738" s="57"/>
    </row>
    <row r="739">
      <c r="B739" s="35"/>
      <c r="C739" s="35"/>
      <c r="E739" s="52"/>
      <c r="F739" s="53"/>
      <c r="J739" s="34"/>
      <c r="K739" s="54"/>
    </row>
    <row r="740">
      <c r="B740" s="38"/>
      <c r="C740" s="38"/>
      <c r="E740" s="55"/>
      <c r="F740" s="56"/>
      <c r="J740" s="21"/>
      <c r="K740" s="57"/>
    </row>
    <row r="741">
      <c r="B741" s="35"/>
      <c r="C741" s="35"/>
      <c r="E741" s="52"/>
      <c r="F741" s="53"/>
      <c r="J741" s="34"/>
      <c r="K741" s="54"/>
    </row>
    <row r="742">
      <c r="B742" s="38"/>
      <c r="C742" s="38"/>
      <c r="E742" s="55"/>
      <c r="F742" s="56"/>
      <c r="J742" s="21"/>
      <c r="K742" s="57"/>
    </row>
    <row r="743">
      <c r="B743" s="35"/>
      <c r="C743" s="35"/>
      <c r="E743" s="52"/>
      <c r="F743" s="53"/>
      <c r="J743" s="34"/>
      <c r="K743" s="54"/>
    </row>
    <row r="744">
      <c r="B744" s="38"/>
      <c r="C744" s="38"/>
      <c r="E744" s="55"/>
      <c r="F744" s="56"/>
      <c r="J744" s="21"/>
      <c r="K744" s="57"/>
    </row>
    <row r="745">
      <c r="B745" s="35"/>
      <c r="C745" s="35"/>
      <c r="E745" s="52"/>
      <c r="F745" s="53"/>
      <c r="J745" s="34"/>
      <c r="K745" s="54"/>
    </row>
    <row r="746">
      <c r="B746" s="38"/>
      <c r="C746" s="38"/>
      <c r="E746" s="55"/>
      <c r="F746" s="56"/>
      <c r="J746" s="21"/>
      <c r="K746" s="57"/>
    </row>
    <row r="747">
      <c r="B747" s="35"/>
      <c r="C747" s="35"/>
      <c r="E747" s="52"/>
      <c r="F747" s="53"/>
      <c r="J747" s="34"/>
      <c r="K747" s="54"/>
    </row>
    <row r="748">
      <c r="B748" s="38"/>
      <c r="C748" s="38"/>
      <c r="E748" s="55"/>
      <c r="F748" s="56"/>
      <c r="J748" s="21"/>
      <c r="K748" s="57"/>
    </row>
    <row r="749">
      <c r="B749" s="35"/>
      <c r="C749" s="35"/>
      <c r="E749" s="52"/>
      <c r="F749" s="53"/>
      <c r="J749" s="34"/>
      <c r="K749" s="54"/>
    </row>
    <row r="750">
      <c r="B750" s="38"/>
      <c r="C750" s="38"/>
      <c r="E750" s="55"/>
      <c r="F750" s="56"/>
      <c r="J750" s="21"/>
      <c r="K750" s="57"/>
    </row>
    <row r="751">
      <c r="B751" s="35"/>
      <c r="C751" s="35"/>
      <c r="E751" s="52"/>
      <c r="F751" s="53"/>
      <c r="J751" s="34"/>
      <c r="K751" s="54"/>
    </row>
    <row r="752">
      <c r="B752" s="38"/>
      <c r="C752" s="38"/>
      <c r="E752" s="55"/>
      <c r="F752" s="56"/>
      <c r="J752" s="21"/>
      <c r="K752" s="57"/>
    </row>
    <row r="753">
      <c r="B753" s="35"/>
      <c r="C753" s="35"/>
      <c r="E753" s="52"/>
      <c r="F753" s="53"/>
      <c r="J753" s="34"/>
      <c r="K753" s="54"/>
    </row>
    <row r="754">
      <c r="B754" s="38"/>
      <c r="C754" s="38"/>
      <c r="E754" s="55"/>
      <c r="F754" s="56"/>
      <c r="J754" s="21"/>
      <c r="K754" s="57"/>
    </row>
    <row r="755">
      <c r="B755" s="35"/>
      <c r="C755" s="35"/>
      <c r="E755" s="52"/>
      <c r="F755" s="53"/>
      <c r="J755" s="34"/>
      <c r="K755" s="54"/>
    </row>
    <row r="756">
      <c r="B756" s="38"/>
      <c r="C756" s="38"/>
      <c r="E756" s="55"/>
      <c r="F756" s="56"/>
      <c r="J756" s="21"/>
      <c r="K756" s="57"/>
    </row>
    <row r="757">
      <c r="B757" s="35"/>
      <c r="C757" s="35"/>
      <c r="E757" s="52"/>
      <c r="F757" s="53"/>
      <c r="J757" s="34"/>
      <c r="K757" s="54"/>
    </row>
    <row r="758">
      <c r="B758" s="38"/>
      <c r="C758" s="38"/>
      <c r="E758" s="55"/>
      <c r="F758" s="56"/>
      <c r="J758" s="21"/>
      <c r="K758" s="57"/>
    </row>
    <row r="759">
      <c r="B759" s="35"/>
      <c r="C759" s="35"/>
      <c r="E759" s="52"/>
      <c r="F759" s="53"/>
      <c r="J759" s="34"/>
      <c r="K759" s="54"/>
    </row>
    <row r="760">
      <c r="B760" s="38"/>
      <c r="C760" s="38"/>
      <c r="E760" s="55"/>
      <c r="F760" s="56"/>
      <c r="J760" s="21"/>
      <c r="K760" s="57"/>
    </row>
    <row r="761">
      <c r="B761" s="35"/>
      <c r="C761" s="35"/>
      <c r="E761" s="52"/>
      <c r="F761" s="53"/>
      <c r="J761" s="34"/>
      <c r="K761" s="54"/>
    </row>
    <row r="762">
      <c r="B762" s="38"/>
      <c r="C762" s="38"/>
      <c r="E762" s="55"/>
      <c r="F762" s="56"/>
      <c r="J762" s="21"/>
      <c r="K762" s="57"/>
    </row>
    <row r="763">
      <c r="B763" s="35"/>
      <c r="C763" s="35"/>
      <c r="E763" s="52"/>
      <c r="F763" s="53"/>
      <c r="J763" s="34"/>
      <c r="K763" s="54"/>
    </row>
    <row r="764">
      <c r="B764" s="38"/>
      <c r="C764" s="38"/>
      <c r="E764" s="55"/>
      <c r="F764" s="56"/>
      <c r="J764" s="21"/>
      <c r="K764" s="57"/>
    </row>
    <row r="765">
      <c r="B765" s="35"/>
      <c r="C765" s="35"/>
      <c r="E765" s="52"/>
      <c r="F765" s="53"/>
      <c r="J765" s="34"/>
      <c r="K765" s="54"/>
    </row>
    <row r="766">
      <c r="B766" s="38"/>
      <c r="C766" s="38"/>
      <c r="E766" s="55"/>
      <c r="F766" s="56"/>
      <c r="J766" s="21"/>
      <c r="K766" s="57"/>
    </row>
    <row r="767">
      <c r="B767" s="35"/>
      <c r="C767" s="35"/>
      <c r="E767" s="52"/>
      <c r="F767" s="53"/>
      <c r="J767" s="34"/>
      <c r="K767" s="54"/>
    </row>
    <row r="768">
      <c r="B768" s="38"/>
      <c r="C768" s="38"/>
      <c r="E768" s="55"/>
      <c r="F768" s="56"/>
      <c r="J768" s="21"/>
      <c r="K768" s="57"/>
    </row>
    <row r="769">
      <c r="B769" s="35"/>
      <c r="C769" s="35"/>
      <c r="E769" s="52"/>
      <c r="F769" s="53"/>
      <c r="J769" s="34"/>
      <c r="K769" s="54"/>
    </row>
    <row r="770">
      <c r="B770" s="38"/>
      <c r="C770" s="38"/>
      <c r="E770" s="55"/>
      <c r="F770" s="56"/>
      <c r="J770" s="21"/>
      <c r="K770" s="57"/>
    </row>
    <row r="771">
      <c r="B771" s="35"/>
      <c r="C771" s="35"/>
      <c r="E771" s="52"/>
      <c r="F771" s="53"/>
      <c r="J771" s="34"/>
      <c r="K771" s="54"/>
    </row>
    <row r="772">
      <c r="B772" s="38"/>
      <c r="C772" s="38"/>
      <c r="E772" s="55"/>
      <c r="F772" s="56"/>
      <c r="J772" s="21"/>
      <c r="K772" s="57"/>
    </row>
    <row r="773">
      <c r="B773" s="35"/>
      <c r="C773" s="35"/>
      <c r="E773" s="52"/>
      <c r="F773" s="53"/>
      <c r="J773" s="34"/>
      <c r="K773" s="54"/>
    </row>
    <row r="774">
      <c r="B774" s="38"/>
      <c r="C774" s="38"/>
      <c r="E774" s="55"/>
      <c r="F774" s="56"/>
      <c r="J774" s="21"/>
      <c r="K774" s="57"/>
    </row>
    <row r="775">
      <c r="B775" s="35"/>
      <c r="C775" s="35"/>
      <c r="E775" s="52"/>
      <c r="F775" s="53"/>
      <c r="J775" s="34"/>
      <c r="K775" s="54"/>
    </row>
    <row r="776">
      <c r="B776" s="38"/>
      <c r="C776" s="38"/>
      <c r="E776" s="55"/>
      <c r="F776" s="56"/>
      <c r="J776" s="21"/>
      <c r="K776" s="57"/>
    </row>
    <row r="777">
      <c r="B777" s="35"/>
      <c r="C777" s="35"/>
      <c r="E777" s="52"/>
      <c r="F777" s="53"/>
      <c r="J777" s="34"/>
      <c r="K777" s="54"/>
    </row>
    <row r="778">
      <c r="B778" s="38"/>
      <c r="C778" s="38"/>
      <c r="E778" s="55"/>
      <c r="F778" s="56"/>
      <c r="J778" s="21"/>
      <c r="K778" s="57"/>
    </row>
    <row r="779">
      <c r="B779" s="63"/>
      <c r="C779" s="63"/>
      <c r="E779" s="64"/>
      <c r="F779" s="65"/>
      <c r="J779" s="66"/>
      <c r="K779" s="67"/>
    </row>
  </sheetData>
  <dataValidations>
    <dataValidation type="list" allowBlank="1" showInputMessage="1" showErrorMessage="1" prompt="Cliquez ici et saisissez une valeur dans la liste des éléments" sqref="I2:I28 I30:I35 I37:I51 I54:I59 I62:I68 I71:I78 I81:I101">
      <formula1>"Abritel,Airbnb,Chèque,Espèces,HomeExchange,Virement,A définir"</formula1>
    </dataValidation>
    <dataValidation type="custom" allowBlank="1" showDropDown="1" sqref="C2:C779">
      <formula1>OR(NOT(ISERROR(DATEVALUE(C2))), AND(ISNUMBER(C2), LEFT(CELL("format", C2))="D"))</formula1>
    </dataValidation>
    <dataValidation type="custom" allowBlank="1" showDropDown="1" sqref="E2:F779 J2:K779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  <col customWidth="1" min="2" max="2" width="13.25"/>
    <col customWidth="1" min="3" max="3" width="11.13"/>
    <col customWidth="1" min="4" max="4" width="14.13"/>
    <col customWidth="1" min="5" max="5" width="11.88"/>
    <col customWidth="1" min="6" max="6" width="13.63"/>
    <col customWidth="1" min="7" max="7" width="13.0"/>
    <col customWidth="1" min="8" max="8" width="11.75"/>
    <col customWidth="1" min="9" max="9" width="12.5"/>
    <col customWidth="1" min="10" max="10" width="21.75"/>
    <col customWidth="1" min="11" max="11" width="16.25"/>
  </cols>
  <sheetData>
    <row r="1">
      <c r="A1" s="68" t="s">
        <v>183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69" t="s">
        <v>184</v>
      </c>
    </row>
    <row r="2">
      <c r="A2" s="13" t="s">
        <v>185</v>
      </c>
      <c r="B2" s="14">
        <v>45292.0</v>
      </c>
      <c r="C2" s="14">
        <v>45296.0</v>
      </c>
      <c r="D2" s="15" t="str">
        <f t="shared" ref="D2:D13" si="1">TEXT(C2 ,"mm (mmmm)")</f>
        <v>01 (janvier)</v>
      </c>
      <c r="E2" s="70">
        <f t="shared" ref="E2:E13" si="2">C2-B2</f>
        <v>4</v>
      </c>
      <c r="F2" s="17">
        <v>2.0</v>
      </c>
      <c r="G2" s="18">
        <v>56.0</v>
      </c>
      <c r="H2" s="19">
        <f t="shared" ref="H2:H13" si="3">G2*E2</f>
        <v>224</v>
      </c>
      <c r="I2" s="32" t="s">
        <v>27</v>
      </c>
      <c r="J2" s="21">
        <f t="shared" ref="J2:J13" si="4">F2*0.7*E2</f>
        <v>5.6</v>
      </c>
      <c r="K2" s="71">
        <f t="shared" ref="K2:K13" si="5">E2*F2</f>
        <v>8</v>
      </c>
    </row>
    <row r="3">
      <c r="A3" s="23" t="s">
        <v>92</v>
      </c>
      <c r="B3" s="24">
        <v>45296.0</v>
      </c>
      <c r="C3" s="24">
        <v>45298.0</v>
      </c>
      <c r="D3" s="15" t="str">
        <f t="shared" si="1"/>
        <v>01 (janvier)</v>
      </c>
      <c r="E3" s="72">
        <f t="shared" si="2"/>
        <v>2</v>
      </c>
      <c r="F3" s="26">
        <v>1.0</v>
      </c>
      <c r="G3" s="27">
        <v>45.0</v>
      </c>
      <c r="H3" s="28">
        <f t="shared" si="3"/>
        <v>90</v>
      </c>
      <c r="I3" s="29" t="s">
        <v>27</v>
      </c>
      <c r="J3" s="34">
        <f t="shared" si="4"/>
        <v>1.4</v>
      </c>
      <c r="K3" s="73">
        <f t="shared" si="5"/>
        <v>2</v>
      </c>
    </row>
    <row r="4">
      <c r="A4" s="13" t="s">
        <v>186</v>
      </c>
      <c r="B4" s="14">
        <v>45299.0</v>
      </c>
      <c r="C4" s="14">
        <v>45302.0</v>
      </c>
      <c r="D4" s="15" t="str">
        <f t="shared" si="1"/>
        <v>01 (janvier)</v>
      </c>
      <c r="E4" s="70">
        <f t="shared" si="2"/>
        <v>3</v>
      </c>
      <c r="F4" s="17">
        <v>2.0</v>
      </c>
      <c r="G4" s="18">
        <v>49.0</v>
      </c>
      <c r="H4" s="19">
        <f t="shared" si="3"/>
        <v>147</v>
      </c>
      <c r="I4" s="32" t="s">
        <v>27</v>
      </c>
      <c r="J4" s="21">
        <f t="shared" si="4"/>
        <v>4.2</v>
      </c>
      <c r="K4" s="71">
        <f t="shared" si="5"/>
        <v>6</v>
      </c>
    </row>
    <row r="5">
      <c r="A5" s="23" t="s">
        <v>187</v>
      </c>
      <c r="B5" s="24">
        <v>45304.0</v>
      </c>
      <c r="C5" s="24">
        <v>45306.0</v>
      </c>
      <c r="D5" s="15" t="str">
        <f t="shared" si="1"/>
        <v>01 (janvier)</v>
      </c>
      <c r="E5" s="72">
        <f t="shared" si="2"/>
        <v>2</v>
      </c>
      <c r="F5" s="26">
        <v>2.0</v>
      </c>
      <c r="G5" s="27">
        <v>36.0</v>
      </c>
      <c r="H5" s="28">
        <f t="shared" si="3"/>
        <v>72</v>
      </c>
      <c r="I5" s="29" t="s">
        <v>27</v>
      </c>
      <c r="J5" s="34">
        <f t="shared" si="4"/>
        <v>2.8</v>
      </c>
      <c r="K5" s="73">
        <f t="shared" si="5"/>
        <v>4</v>
      </c>
    </row>
    <row r="6">
      <c r="A6" s="13" t="s">
        <v>188</v>
      </c>
      <c r="B6" s="14">
        <v>45308.0</v>
      </c>
      <c r="C6" s="14">
        <v>45310.0</v>
      </c>
      <c r="D6" s="15" t="str">
        <f t="shared" si="1"/>
        <v>01 (janvier)</v>
      </c>
      <c r="E6" s="70">
        <f t="shared" si="2"/>
        <v>2</v>
      </c>
      <c r="F6" s="17">
        <v>2.0</v>
      </c>
      <c r="G6" s="18">
        <v>50.0</v>
      </c>
      <c r="H6" s="19">
        <f t="shared" si="3"/>
        <v>100</v>
      </c>
      <c r="I6" s="32" t="s">
        <v>29</v>
      </c>
      <c r="J6" s="21">
        <f t="shared" si="4"/>
        <v>2.8</v>
      </c>
      <c r="K6" s="71">
        <f t="shared" si="5"/>
        <v>4</v>
      </c>
    </row>
    <row r="7">
      <c r="A7" s="23" t="s">
        <v>189</v>
      </c>
      <c r="B7" s="24">
        <v>45309.0</v>
      </c>
      <c r="C7" s="24">
        <v>45311.0</v>
      </c>
      <c r="D7" s="15" t="str">
        <f t="shared" si="1"/>
        <v>01 (janvier)</v>
      </c>
      <c r="E7" s="72">
        <f t="shared" si="2"/>
        <v>2</v>
      </c>
      <c r="F7" s="26">
        <v>2.0</v>
      </c>
      <c r="G7" s="27">
        <v>49.0</v>
      </c>
      <c r="H7" s="28">
        <f t="shared" si="3"/>
        <v>98</v>
      </c>
      <c r="I7" s="29" t="s">
        <v>27</v>
      </c>
      <c r="J7" s="34">
        <f t="shared" si="4"/>
        <v>2.8</v>
      </c>
      <c r="K7" s="73">
        <f t="shared" si="5"/>
        <v>4</v>
      </c>
    </row>
    <row r="8">
      <c r="A8" s="13" t="s">
        <v>190</v>
      </c>
      <c r="B8" s="14">
        <v>45311.0</v>
      </c>
      <c r="C8" s="14">
        <v>45313.0</v>
      </c>
      <c r="D8" s="15" t="str">
        <f t="shared" si="1"/>
        <v>01 (janvier)</v>
      </c>
      <c r="E8" s="70">
        <f t="shared" si="2"/>
        <v>2</v>
      </c>
      <c r="F8" s="17">
        <v>2.0</v>
      </c>
      <c r="G8" s="18">
        <v>49.0</v>
      </c>
      <c r="H8" s="19">
        <f t="shared" si="3"/>
        <v>98</v>
      </c>
      <c r="I8" s="32" t="s">
        <v>27</v>
      </c>
      <c r="J8" s="21">
        <f t="shared" si="4"/>
        <v>2.8</v>
      </c>
      <c r="K8" s="71">
        <f t="shared" si="5"/>
        <v>4</v>
      </c>
    </row>
    <row r="9">
      <c r="A9" s="23" t="s">
        <v>49</v>
      </c>
      <c r="B9" s="24">
        <v>45314.0</v>
      </c>
      <c r="C9" s="24">
        <v>45315.0</v>
      </c>
      <c r="D9" s="15" t="str">
        <f t="shared" si="1"/>
        <v>01 (janvier)</v>
      </c>
      <c r="E9" s="72">
        <f t="shared" si="2"/>
        <v>1</v>
      </c>
      <c r="F9" s="26">
        <v>2.0</v>
      </c>
      <c r="G9" s="27">
        <v>45.0</v>
      </c>
      <c r="H9" s="28">
        <f t="shared" si="3"/>
        <v>45</v>
      </c>
      <c r="I9" s="29" t="s">
        <v>27</v>
      </c>
      <c r="J9" s="34">
        <f t="shared" si="4"/>
        <v>1.4</v>
      </c>
      <c r="K9" s="73">
        <f t="shared" si="5"/>
        <v>2</v>
      </c>
    </row>
    <row r="10">
      <c r="A10" s="13" t="s">
        <v>191</v>
      </c>
      <c r="B10" s="14">
        <v>45315.0</v>
      </c>
      <c r="C10" s="14">
        <v>45316.0</v>
      </c>
      <c r="D10" s="15" t="str">
        <f t="shared" si="1"/>
        <v>01 (janvier)</v>
      </c>
      <c r="E10" s="70">
        <f t="shared" si="2"/>
        <v>1</v>
      </c>
      <c r="F10" s="17">
        <v>1.0</v>
      </c>
      <c r="G10" s="18">
        <v>45.0</v>
      </c>
      <c r="H10" s="19">
        <f t="shared" si="3"/>
        <v>45</v>
      </c>
      <c r="I10" s="32" t="s">
        <v>27</v>
      </c>
      <c r="J10" s="21">
        <f t="shared" si="4"/>
        <v>0.7</v>
      </c>
      <c r="K10" s="71">
        <f t="shared" si="5"/>
        <v>1</v>
      </c>
    </row>
    <row r="11">
      <c r="A11" s="23" t="s">
        <v>192</v>
      </c>
      <c r="B11" s="24">
        <v>45316.0</v>
      </c>
      <c r="C11" s="24">
        <v>45317.0</v>
      </c>
      <c r="D11" s="15" t="str">
        <f t="shared" si="1"/>
        <v>01 (janvier)</v>
      </c>
      <c r="E11" s="72">
        <f t="shared" si="2"/>
        <v>1</v>
      </c>
      <c r="F11" s="26">
        <v>1.0</v>
      </c>
      <c r="G11" s="27">
        <v>45.0</v>
      </c>
      <c r="H11" s="28">
        <f t="shared" si="3"/>
        <v>45</v>
      </c>
      <c r="I11" s="29" t="s">
        <v>27</v>
      </c>
      <c r="J11" s="34">
        <f t="shared" si="4"/>
        <v>0.7</v>
      </c>
      <c r="K11" s="73">
        <f t="shared" si="5"/>
        <v>1</v>
      </c>
    </row>
    <row r="12">
      <c r="A12" s="13" t="s">
        <v>193</v>
      </c>
      <c r="B12" s="14">
        <v>45317.0</v>
      </c>
      <c r="C12" s="14">
        <v>45319.0</v>
      </c>
      <c r="D12" s="15" t="str">
        <f t="shared" si="1"/>
        <v>01 (janvier)</v>
      </c>
      <c r="E12" s="70">
        <f t="shared" si="2"/>
        <v>2</v>
      </c>
      <c r="F12" s="17">
        <v>1.0</v>
      </c>
      <c r="G12" s="18">
        <v>45.0</v>
      </c>
      <c r="H12" s="19">
        <f t="shared" si="3"/>
        <v>90</v>
      </c>
      <c r="I12" s="32" t="s">
        <v>27</v>
      </c>
      <c r="J12" s="21">
        <f t="shared" si="4"/>
        <v>1.4</v>
      </c>
      <c r="K12" s="71">
        <f t="shared" si="5"/>
        <v>2</v>
      </c>
    </row>
    <row r="13">
      <c r="A13" s="23" t="s">
        <v>194</v>
      </c>
      <c r="B13" s="24">
        <v>45319.0</v>
      </c>
      <c r="C13" s="24">
        <v>45320.0</v>
      </c>
      <c r="D13" s="15" t="str">
        <f t="shared" si="1"/>
        <v>01 (janvier)</v>
      </c>
      <c r="E13" s="72">
        <f t="shared" si="2"/>
        <v>1</v>
      </c>
      <c r="F13" s="26">
        <v>1.0</v>
      </c>
      <c r="G13" s="27">
        <v>45.0</v>
      </c>
      <c r="H13" s="28">
        <f t="shared" si="3"/>
        <v>45</v>
      </c>
      <c r="I13" s="29" t="s">
        <v>27</v>
      </c>
      <c r="J13" s="34">
        <f t="shared" si="4"/>
        <v>0.7</v>
      </c>
      <c r="K13" s="73">
        <f t="shared" si="5"/>
        <v>1</v>
      </c>
    </row>
    <row r="14">
      <c r="B14" s="38"/>
      <c r="C14" s="38"/>
      <c r="D14" s="15"/>
      <c r="E14" s="70"/>
      <c r="F14" s="17"/>
      <c r="G14" s="18"/>
      <c r="H14" s="19"/>
      <c r="I14" s="39"/>
      <c r="J14" s="21"/>
      <c r="K14" s="71"/>
    </row>
    <row r="15">
      <c r="B15" s="35"/>
      <c r="C15" s="35"/>
      <c r="D15" s="15"/>
      <c r="E15" s="72"/>
      <c r="F15" s="26"/>
      <c r="G15" s="27"/>
      <c r="H15" s="28"/>
      <c r="I15" s="36"/>
      <c r="J15" s="34"/>
      <c r="K15" s="73"/>
    </row>
    <row r="16">
      <c r="A16" s="13" t="s">
        <v>78</v>
      </c>
      <c r="B16" s="14">
        <v>45326.0</v>
      </c>
      <c r="C16" s="14">
        <v>45330.0</v>
      </c>
      <c r="D16" s="15" t="str">
        <f t="shared" ref="D16:D23" si="6">TEXT(C16 ,"mm (mmmm)")</f>
        <v>02 (février)</v>
      </c>
      <c r="E16" s="70">
        <f t="shared" ref="E16:E24" si="7">C16-B16</f>
        <v>4</v>
      </c>
      <c r="F16" s="17">
        <v>2.0</v>
      </c>
      <c r="G16" s="18">
        <v>50.0</v>
      </c>
      <c r="H16" s="19">
        <f t="shared" ref="H16:H24" si="8">G16*E16</f>
        <v>200</v>
      </c>
      <c r="I16" s="32" t="s">
        <v>29</v>
      </c>
      <c r="J16" s="21"/>
      <c r="K16" s="71">
        <f t="shared" ref="K16:K24" si="9">E16*F16</f>
        <v>8</v>
      </c>
    </row>
    <row r="17">
      <c r="A17" s="23" t="s">
        <v>195</v>
      </c>
      <c r="B17" s="24">
        <v>45331.0</v>
      </c>
      <c r="C17" s="24">
        <v>45333.0</v>
      </c>
      <c r="D17" s="15" t="str">
        <f t="shared" si="6"/>
        <v>02 (février)</v>
      </c>
      <c r="E17" s="72">
        <f t="shared" si="7"/>
        <v>2</v>
      </c>
      <c r="F17" s="26">
        <v>2.0</v>
      </c>
      <c r="G17" s="27">
        <v>49.0</v>
      </c>
      <c r="H17" s="28">
        <f t="shared" si="8"/>
        <v>98</v>
      </c>
      <c r="I17" s="29" t="s">
        <v>27</v>
      </c>
      <c r="J17" s="34">
        <f t="shared" ref="J17:J24" si="10">F17*0.7*E17</f>
        <v>2.8</v>
      </c>
      <c r="K17" s="73">
        <f t="shared" si="9"/>
        <v>4</v>
      </c>
    </row>
    <row r="18">
      <c r="A18" s="13" t="s">
        <v>196</v>
      </c>
      <c r="B18" s="14">
        <v>45334.0</v>
      </c>
      <c r="C18" s="14">
        <v>45336.0</v>
      </c>
      <c r="D18" s="15" t="str">
        <f t="shared" si="6"/>
        <v>02 (février)</v>
      </c>
      <c r="E18" s="70">
        <f t="shared" si="7"/>
        <v>2</v>
      </c>
      <c r="F18" s="17">
        <v>2.0</v>
      </c>
      <c r="G18" s="18">
        <v>49.0</v>
      </c>
      <c r="H18" s="19">
        <f t="shared" si="8"/>
        <v>98</v>
      </c>
      <c r="I18" s="32" t="s">
        <v>27</v>
      </c>
      <c r="J18" s="21">
        <f t="shared" si="10"/>
        <v>2.8</v>
      </c>
      <c r="K18" s="71">
        <f t="shared" si="9"/>
        <v>4</v>
      </c>
    </row>
    <row r="19">
      <c r="A19" s="23" t="s">
        <v>197</v>
      </c>
      <c r="B19" s="24">
        <v>45336.0</v>
      </c>
      <c r="C19" s="24">
        <v>45337.0</v>
      </c>
      <c r="D19" s="15" t="str">
        <f t="shared" si="6"/>
        <v>02 (février)</v>
      </c>
      <c r="E19" s="72">
        <f t="shared" si="7"/>
        <v>1</v>
      </c>
      <c r="F19" s="26">
        <v>1.0</v>
      </c>
      <c r="G19" s="27">
        <v>49.0</v>
      </c>
      <c r="H19" s="28">
        <f t="shared" si="8"/>
        <v>49</v>
      </c>
      <c r="I19" s="29" t="s">
        <v>27</v>
      </c>
      <c r="J19" s="34">
        <f t="shared" si="10"/>
        <v>0.7</v>
      </c>
      <c r="K19" s="73">
        <f t="shared" si="9"/>
        <v>1</v>
      </c>
    </row>
    <row r="20">
      <c r="A20" s="13" t="s">
        <v>107</v>
      </c>
      <c r="B20" s="14">
        <v>45338.0</v>
      </c>
      <c r="C20" s="14">
        <v>45340.0</v>
      </c>
      <c r="D20" s="15" t="str">
        <f t="shared" si="6"/>
        <v>02 (février)</v>
      </c>
      <c r="E20" s="70">
        <f t="shared" si="7"/>
        <v>2</v>
      </c>
      <c r="F20" s="17">
        <v>1.0</v>
      </c>
      <c r="G20" s="18">
        <v>49.0</v>
      </c>
      <c r="H20" s="19">
        <f t="shared" si="8"/>
        <v>98</v>
      </c>
      <c r="I20" s="32" t="s">
        <v>27</v>
      </c>
      <c r="J20" s="21">
        <f t="shared" si="10"/>
        <v>1.4</v>
      </c>
      <c r="K20" s="71">
        <f t="shared" si="9"/>
        <v>2</v>
      </c>
    </row>
    <row r="21">
      <c r="A21" s="23" t="s">
        <v>36</v>
      </c>
      <c r="B21" s="24">
        <v>45340.0</v>
      </c>
      <c r="C21" s="24">
        <v>45342.0</v>
      </c>
      <c r="D21" s="15" t="str">
        <f t="shared" si="6"/>
        <v>02 (février)</v>
      </c>
      <c r="E21" s="72">
        <f t="shared" si="7"/>
        <v>2</v>
      </c>
      <c r="F21" s="26">
        <v>1.0</v>
      </c>
      <c r="G21" s="27">
        <v>49.0</v>
      </c>
      <c r="H21" s="28">
        <f t="shared" si="8"/>
        <v>98</v>
      </c>
      <c r="I21" s="29" t="s">
        <v>27</v>
      </c>
      <c r="J21" s="34">
        <f t="shared" si="10"/>
        <v>1.4</v>
      </c>
      <c r="K21" s="73">
        <f t="shared" si="9"/>
        <v>2</v>
      </c>
    </row>
    <row r="22">
      <c r="A22" s="13" t="s">
        <v>198</v>
      </c>
      <c r="B22" s="14">
        <v>45342.0</v>
      </c>
      <c r="C22" s="14">
        <v>45343.0</v>
      </c>
      <c r="D22" s="15" t="str">
        <f t="shared" si="6"/>
        <v>02 (février)</v>
      </c>
      <c r="E22" s="70">
        <f t="shared" si="7"/>
        <v>1</v>
      </c>
      <c r="F22" s="17">
        <v>2.0</v>
      </c>
      <c r="G22" s="18">
        <v>49.0</v>
      </c>
      <c r="H22" s="19">
        <f t="shared" si="8"/>
        <v>49</v>
      </c>
      <c r="I22" s="32" t="s">
        <v>27</v>
      </c>
      <c r="J22" s="21">
        <f t="shared" si="10"/>
        <v>1.4</v>
      </c>
      <c r="K22" s="71">
        <f t="shared" si="9"/>
        <v>2</v>
      </c>
    </row>
    <row r="23">
      <c r="A23" s="23" t="s">
        <v>104</v>
      </c>
      <c r="B23" s="24">
        <v>45344.0</v>
      </c>
      <c r="C23" s="24">
        <v>45347.0</v>
      </c>
      <c r="D23" s="15" t="str">
        <f t="shared" si="6"/>
        <v>02 (février)</v>
      </c>
      <c r="E23" s="72">
        <f t="shared" si="7"/>
        <v>3</v>
      </c>
      <c r="F23" s="26">
        <v>2.0</v>
      </c>
      <c r="G23" s="27">
        <v>51.0</v>
      </c>
      <c r="H23" s="28">
        <f t="shared" si="8"/>
        <v>153</v>
      </c>
      <c r="I23" s="29" t="s">
        <v>27</v>
      </c>
      <c r="J23" s="34">
        <f t="shared" si="10"/>
        <v>4.2</v>
      </c>
      <c r="K23" s="73">
        <f t="shared" si="9"/>
        <v>6</v>
      </c>
    </row>
    <row r="24">
      <c r="A24" s="13" t="s">
        <v>199</v>
      </c>
      <c r="B24" s="14">
        <v>45348.0</v>
      </c>
      <c r="C24" s="14">
        <v>45353.0</v>
      </c>
      <c r="D24" s="15" t="str">
        <f>TEXT(B24 ,"mm (mmmm)")</f>
        <v>02 (février)</v>
      </c>
      <c r="E24" s="70">
        <f t="shared" si="7"/>
        <v>5</v>
      </c>
      <c r="F24" s="17">
        <v>1.0</v>
      </c>
      <c r="G24" s="18">
        <v>56.0</v>
      </c>
      <c r="H24" s="19">
        <f t="shared" si="8"/>
        <v>280</v>
      </c>
      <c r="I24" s="32" t="s">
        <v>27</v>
      </c>
      <c r="J24" s="21">
        <f t="shared" si="10"/>
        <v>3.5</v>
      </c>
      <c r="K24" s="71">
        <f t="shared" si="9"/>
        <v>5</v>
      </c>
    </row>
    <row r="25">
      <c r="A25" s="23"/>
      <c r="B25" s="24"/>
      <c r="C25" s="24"/>
      <c r="D25" s="15"/>
      <c r="E25" s="72"/>
      <c r="F25" s="26"/>
      <c r="G25" s="27"/>
      <c r="H25" s="28"/>
      <c r="I25" s="29"/>
      <c r="J25" s="34"/>
      <c r="K25" s="73"/>
    </row>
    <row r="26">
      <c r="A26" s="13" t="s">
        <v>200</v>
      </c>
      <c r="B26" s="14">
        <v>45353.0</v>
      </c>
      <c r="C26" s="14">
        <v>45356.0</v>
      </c>
      <c r="D26" s="15" t="str">
        <f t="shared" ref="D26:D33" si="11">TEXT(C26 ,"mm (mmmm)")</f>
        <v>03 (mars)</v>
      </c>
      <c r="E26" s="70">
        <f t="shared" ref="E26:E34" si="12">C26-B26</f>
        <v>3</v>
      </c>
      <c r="F26" s="17">
        <v>2.0</v>
      </c>
      <c r="G26" s="18">
        <v>60.0</v>
      </c>
      <c r="H26" s="19">
        <f t="shared" ref="H26:H34" si="13">G26*E26</f>
        <v>180</v>
      </c>
      <c r="I26" s="32" t="s">
        <v>27</v>
      </c>
      <c r="J26" s="21">
        <f>F26*0.7*E26</f>
        <v>4.2</v>
      </c>
      <c r="K26" s="71">
        <f t="shared" ref="K26:K34" si="14">E26*F26</f>
        <v>6</v>
      </c>
    </row>
    <row r="27">
      <c r="A27" s="23" t="s">
        <v>201</v>
      </c>
      <c r="B27" s="24">
        <v>45356.0</v>
      </c>
      <c r="C27" s="24">
        <v>45361.0</v>
      </c>
      <c r="D27" s="15" t="str">
        <f t="shared" si="11"/>
        <v>03 (mars)</v>
      </c>
      <c r="E27" s="72">
        <f t="shared" si="12"/>
        <v>5</v>
      </c>
      <c r="F27" s="26">
        <v>1.0</v>
      </c>
      <c r="G27" s="27">
        <v>60.0</v>
      </c>
      <c r="H27" s="28">
        <f t="shared" si="13"/>
        <v>300</v>
      </c>
      <c r="I27" s="29" t="s">
        <v>29</v>
      </c>
      <c r="J27" s="34"/>
      <c r="K27" s="73">
        <f t="shared" si="14"/>
        <v>5</v>
      </c>
    </row>
    <row r="28">
      <c r="A28" s="13" t="s">
        <v>202</v>
      </c>
      <c r="B28" s="14">
        <v>45362.0</v>
      </c>
      <c r="C28" s="14">
        <v>45364.0</v>
      </c>
      <c r="D28" s="15" t="str">
        <f t="shared" si="11"/>
        <v>03 (mars)</v>
      </c>
      <c r="E28" s="70">
        <f t="shared" si="12"/>
        <v>2</v>
      </c>
      <c r="F28" s="17">
        <v>1.0</v>
      </c>
      <c r="G28" s="18">
        <v>49.0</v>
      </c>
      <c r="H28" s="19">
        <f t="shared" si="13"/>
        <v>98</v>
      </c>
      <c r="I28" s="32" t="s">
        <v>27</v>
      </c>
      <c r="J28" s="21">
        <f t="shared" ref="J28:J30" si="15">F28*0.7*E28</f>
        <v>1.4</v>
      </c>
      <c r="K28" s="71">
        <f t="shared" si="14"/>
        <v>2</v>
      </c>
    </row>
    <row r="29">
      <c r="A29" s="23" t="s">
        <v>203</v>
      </c>
      <c r="B29" s="24">
        <v>45364.0</v>
      </c>
      <c r="C29" s="24">
        <v>45366.0</v>
      </c>
      <c r="D29" s="15" t="str">
        <f t="shared" si="11"/>
        <v>03 (mars)</v>
      </c>
      <c r="E29" s="72">
        <f t="shared" si="12"/>
        <v>2</v>
      </c>
      <c r="F29" s="26">
        <v>2.0</v>
      </c>
      <c r="G29" s="27">
        <v>49.0</v>
      </c>
      <c r="H29" s="28">
        <f t="shared" si="13"/>
        <v>98</v>
      </c>
      <c r="I29" s="29" t="s">
        <v>27</v>
      </c>
      <c r="J29" s="34">
        <f t="shared" si="15"/>
        <v>2.8</v>
      </c>
      <c r="K29" s="73">
        <f t="shared" si="14"/>
        <v>4</v>
      </c>
    </row>
    <row r="30">
      <c r="A30" s="13" t="s">
        <v>204</v>
      </c>
      <c r="B30" s="14">
        <v>45366.0</v>
      </c>
      <c r="C30" s="14">
        <v>45368.0</v>
      </c>
      <c r="D30" s="15" t="str">
        <f t="shared" si="11"/>
        <v>03 (mars)</v>
      </c>
      <c r="E30" s="70">
        <f t="shared" si="12"/>
        <v>2</v>
      </c>
      <c r="F30" s="17">
        <v>2.0</v>
      </c>
      <c r="G30" s="18">
        <v>49.0</v>
      </c>
      <c r="H30" s="19">
        <f t="shared" si="13"/>
        <v>98</v>
      </c>
      <c r="I30" s="32" t="s">
        <v>27</v>
      </c>
      <c r="J30" s="21">
        <f t="shared" si="15"/>
        <v>2.8</v>
      </c>
      <c r="K30" s="71">
        <f t="shared" si="14"/>
        <v>4</v>
      </c>
    </row>
    <row r="31">
      <c r="A31" s="23" t="s">
        <v>205</v>
      </c>
      <c r="B31" s="24">
        <v>45371.0</v>
      </c>
      <c r="C31" s="24">
        <v>45375.0</v>
      </c>
      <c r="D31" s="15" t="str">
        <f t="shared" si="11"/>
        <v>03 (mars)</v>
      </c>
      <c r="E31" s="72">
        <f t="shared" si="12"/>
        <v>4</v>
      </c>
      <c r="F31" s="26">
        <v>1.0</v>
      </c>
      <c r="G31" s="27">
        <v>50.0</v>
      </c>
      <c r="H31" s="28">
        <f t="shared" si="13"/>
        <v>200</v>
      </c>
      <c r="I31" s="29" t="s">
        <v>29</v>
      </c>
      <c r="J31" s="34"/>
      <c r="K31" s="73">
        <f t="shared" si="14"/>
        <v>4</v>
      </c>
    </row>
    <row r="32">
      <c r="A32" s="13" t="s">
        <v>55</v>
      </c>
      <c r="B32" s="14">
        <v>45375.0</v>
      </c>
      <c r="C32" s="14">
        <v>45377.0</v>
      </c>
      <c r="D32" s="15" t="str">
        <f t="shared" si="11"/>
        <v>03 (mars)</v>
      </c>
      <c r="E32" s="70">
        <f t="shared" si="12"/>
        <v>2</v>
      </c>
      <c r="F32" s="17">
        <v>2.0</v>
      </c>
      <c r="G32" s="18">
        <v>49.0</v>
      </c>
      <c r="H32" s="19">
        <f t="shared" si="13"/>
        <v>98</v>
      </c>
      <c r="I32" s="32" t="s">
        <v>27</v>
      </c>
      <c r="J32" s="21">
        <f t="shared" ref="J32:J34" si="16">F32*0.7*E32</f>
        <v>2.8</v>
      </c>
      <c r="K32" s="71">
        <f t="shared" si="14"/>
        <v>4</v>
      </c>
    </row>
    <row r="33">
      <c r="A33" s="23" t="s">
        <v>206</v>
      </c>
      <c r="B33" s="24">
        <v>45378.0</v>
      </c>
      <c r="C33" s="24">
        <v>45380.0</v>
      </c>
      <c r="D33" s="15" t="str">
        <f t="shared" si="11"/>
        <v>03 (mars)</v>
      </c>
      <c r="E33" s="72">
        <f t="shared" si="12"/>
        <v>2</v>
      </c>
      <c r="F33" s="26">
        <v>1.0</v>
      </c>
      <c r="G33" s="27">
        <v>49.0</v>
      </c>
      <c r="H33" s="28">
        <f t="shared" si="13"/>
        <v>98</v>
      </c>
      <c r="I33" s="29" t="s">
        <v>27</v>
      </c>
      <c r="J33" s="34">
        <f t="shared" si="16"/>
        <v>1.4</v>
      </c>
      <c r="K33" s="73">
        <f t="shared" si="14"/>
        <v>2</v>
      </c>
    </row>
    <row r="34">
      <c r="A34" s="13" t="s">
        <v>205</v>
      </c>
      <c r="B34" s="14">
        <v>45380.0</v>
      </c>
      <c r="C34" s="14">
        <v>45383.0</v>
      </c>
      <c r="D34" s="15" t="str">
        <f>TEXT(B34 ,"mm (mmmm)")</f>
        <v>03 (mars)</v>
      </c>
      <c r="E34" s="70">
        <f t="shared" si="12"/>
        <v>3</v>
      </c>
      <c r="F34" s="17">
        <v>1.0</v>
      </c>
      <c r="G34" s="18">
        <v>50.0</v>
      </c>
      <c r="H34" s="19">
        <f t="shared" si="13"/>
        <v>150</v>
      </c>
      <c r="I34" s="32" t="s">
        <v>53</v>
      </c>
      <c r="J34" s="21">
        <f t="shared" si="16"/>
        <v>2.1</v>
      </c>
      <c r="K34" s="71">
        <f t="shared" si="14"/>
        <v>3</v>
      </c>
    </row>
    <row r="35">
      <c r="B35" s="24"/>
      <c r="C35" s="24"/>
      <c r="D35" s="15"/>
      <c r="E35" s="72"/>
      <c r="F35" s="26"/>
      <c r="G35" s="27"/>
      <c r="H35" s="28"/>
      <c r="I35" s="36"/>
      <c r="J35" s="34"/>
      <c r="K35" s="73"/>
    </row>
    <row r="36">
      <c r="A36" s="13" t="s">
        <v>207</v>
      </c>
      <c r="B36" s="14">
        <v>45383.0</v>
      </c>
      <c r="C36" s="14">
        <v>45387.0</v>
      </c>
      <c r="D36" s="15" t="str">
        <f t="shared" ref="D36:D43" si="17">TEXT(B36 ,"mm (mmmm)")</f>
        <v>04 (avril)</v>
      </c>
      <c r="E36" s="16">
        <f t="shared" ref="E36:E43" si="18">C36-B36</f>
        <v>4</v>
      </c>
      <c r="F36" s="17">
        <v>2.0</v>
      </c>
      <c r="G36" s="18">
        <v>50.0</v>
      </c>
      <c r="H36" s="19">
        <f t="shared" ref="H36:H43" si="19">G36*E36</f>
        <v>200</v>
      </c>
      <c r="I36" s="32" t="s">
        <v>29</v>
      </c>
      <c r="J36" s="21">
        <f t="shared" ref="J36:J43" si="20">F36*0.7*E36</f>
        <v>5.6</v>
      </c>
      <c r="K36" s="74">
        <f t="shared" ref="K36:K43" si="21">E36*F36</f>
        <v>8</v>
      </c>
    </row>
    <row r="37">
      <c r="A37" s="23" t="s">
        <v>170</v>
      </c>
      <c r="B37" s="24">
        <v>45387.0</v>
      </c>
      <c r="C37" s="24">
        <v>45389.0</v>
      </c>
      <c r="D37" s="15" t="str">
        <f t="shared" si="17"/>
        <v>04 (avril)</v>
      </c>
      <c r="E37" s="25">
        <f t="shared" si="18"/>
        <v>2</v>
      </c>
      <c r="F37" s="62">
        <v>2.0</v>
      </c>
      <c r="G37" s="27">
        <v>52.0</v>
      </c>
      <c r="H37" s="40">
        <f t="shared" si="19"/>
        <v>104</v>
      </c>
      <c r="I37" s="41" t="s">
        <v>27</v>
      </c>
      <c r="J37" s="42">
        <f t="shared" si="20"/>
        <v>2.8</v>
      </c>
      <c r="K37" s="75">
        <f t="shared" si="21"/>
        <v>4</v>
      </c>
    </row>
    <row r="38">
      <c r="A38" s="13" t="s">
        <v>191</v>
      </c>
      <c r="B38" s="14">
        <v>45392.0</v>
      </c>
      <c r="C38" s="14">
        <v>45394.0</v>
      </c>
      <c r="D38" s="15" t="str">
        <f t="shared" si="17"/>
        <v>04 (avril)</v>
      </c>
      <c r="E38" s="16">
        <f t="shared" si="18"/>
        <v>2</v>
      </c>
      <c r="F38" s="58">
        <v>2.0</v>
      </c>
      <c r="G38" s="18">
        <v>45.0</v>
      </c>
      <c r="H38" s="44">
        <f t="shared" si="19"/>
        <v>90</v>
      </c>
      <c r="I38" s="45" t="s">
        <v>27</v>
      </c>
      <c r="J38" s="46">
        <f t="shared" si="20"/>
        <v>2.8</v>
      </c>
      <c r="K38" s="76">
        <f t="shared" si="21"/>
        <v>4</v>
      </c>
    </row>
    <row r="39">
      <c r="A39" s="23" t="s">
        <v>208</v>
      </c>
      <c r="B39" s="24">
        <v>45394.0</v>
      </c>
      <c r="C39" s="24">
        <v>45397.0</v>
      </c>
      <c r="D39" s="15" t="str">
        <f t="shared" si="17"/>
        <v>04 (avril)</v>
      </c>
      <c r="E39" s="25">
        <f t="shared" si="18"/>
        <v>3</v>
      </c>
      <c r="F39" s="62">
        <v>2.0</v>
      </c>
      <c r="G39" s="27">
        <v>56.0</v>
      </c>
      <c r="H39" s="40">
        <f t="shared" si="19"/>
        <v>168</v>
      </c>
      <c r="I39" s="41" t="s">
        <v>27</v>
      </c>
      <c r="J39" s="42">
        <f t="shared" si="20"/>
        <v>4.2</v>
      </c>
      <c r="K39" s="75">
        <f t="shared" si="21"/>
        <v>6</v>
      </c>
    </row>
    <row r="40">
      <c r="A40" s="13" t="s">
        <v>209</v>
      </c>
      <c r="B40" s="14">
        <v>45399.0</v>
      </c>
      <c r="C40" s="14">
        <v>45400.0</v>
      </c>
      <c r="D40" s="15" t="str">
        <f t="shared" si="17"/>
        <v>04 (avril)</v>
      </c>
      <c r="E40" s="16">
        <f t="shared" si="18"/>
        <v>1</v>
      </c>
      <c r="F40" s="58">
        <v>2.0</v>
      </c>
      <c r="G40" s="18">
        <v>40.0</v>
      </c>
      <c r="H40" s="44">
        <f t="shared" si="19"/>
        <v>40</v>
      </c>
      <c r="I40" s="45" t="s">
        <v>27</v>
      </c>
      <c r="J40" s="46">
        <f t="shared" si="20"/>
        <v>1.4</v>
      </c>
      <c r="K40" s="76">
        <f t="shared" si="21"/>
        <v>2</v>
      </c>
    </row>
    <row r="41">
      <c r="A41" s="23" t="s">
        <v>210</v>
      </c>
      <c r="B41" s="24">
        <v>45400.0</v>
      </c>
      <c r="C41" s="24">
        <v>45407.0</v>
      </c>
      <c r="D41" s="15" t="str">
        <f t="shared" si="17"/>
        <v>04 (avril)</v>
      </c>
      <c r="E41" s="25">
        <f t="shared" si="18"/>
        <v>7</v>
      </c>
      <c r="F41" s="62">
        <v>2.0</v>
      </c>
      <c r="G41" s="27">
        <v>56.0</v>
      </c>
      <c r="H41" s="40">
        <f t="shared" si="19"/>
        <v>392</v>
      </c>
      <c r="I41" s="41" t="s">
        <v>27</v>
      </c>
      <c r="J41" s="42">
        <f t="shared" si="20"/>
        <v>9.8</v>
      </c>
      <c r="K41" s="75">
        <f t="shared" si="21"/>
        <v>14</v>
      </c>
    </row>
    <row r="42">
      <c r="A42" s="13" t="s">
        <v>211</v>
      </c>
      <c r="B42" s="14">
        <v>45407.0</v>
      </c>
      <c r="C42" s="14">
        <v>45409.0</v>
      </c>
      <c r="D42" s="15" t="str">
        <f t="shared" si="17"/>
        <v>04 (avril)</v>
      </c>
      <c r="E42" s="16">
        <f t="shared" si="18"/>
        <v>2</v>
      </c>
      <c r="F42" s="58">
        <v>2.0</v>
      </c>
      <c r="G42" s="18">
        <v>56.0</v>
      </c>
      <c r="H42" s="44">
        <f t="shared" si="19"/>
        <v>112</v>
      </c>
      <c r="I42" s="45" t="s">
        <v>27</v>
      </c>
      <c r="J42" s="46">
        <f t="shared" si="20"/>
        <v>2.8</v>
      </c>
      <c r="K42" s="76">
        <f t="shared" si="21"/>
        <v>4</v>
      </c>
    </row>
    <row r="43">
      <c r="A43" s="23" t="s">
        <v>212</v>
      </c>
      <c r="B43" s="24">
        <v>45411.0</v>
      </c>
      <c r="C43" s="24">
        <v>45413.0</v>
      </c>
      <c r="D43" s="15" t="str">
        <f t="shared" si="17"/>
        <v>04 (avril)</v>
      </c>
      <c r="E43" s="25">
        <f t="shared" si="18"/>
        <v>2</v>
      </c>
      <c r="F43" s="62">
        <v>2.0</v>
      </c>
      <c r="G43" s="27">
        <v>55.0</v>
      </c>
      <c r="H43" s="40">
        <f t="shared" si="19"/>
        <v>110</v>
      </c>
      <c r="I43" s="41" t="s">
        <v>29</v>
      </c>
      <c r="J43" s="42">
        <f t="shared" si="20"/>
        <v>2.8</v>
      </c>
      <c r="K43" s="75">
        <f t="shared" si="21"/>
        <v>4</v>
      </c>
    </row>
    <row r="44">
      <c r="B44" s="38"/>
      <c r="C44" s="38"/>
      <c r="F44" s="20"/>
      <c r="J44" s="21"/>
    </row>
    <row r="45">
      <c r="A45" s="23" t="s">
        <v>194</v>
      </c>
      <c r="B45" s="24">
        <v>45413.0</v>
      </c>
      <c r="C45" s="24">
        <v>45417.0</v>
      </c>
      <c r="D45" s="15" t="str">
        <f t="shared" ref="D45:D54" si="22">TEXT(B45 ,"mm (mmmm)")</f>
        <v>05 (mai)</v>
      </c>
      <c r="E45" s="25">
        <f t="shared" ref="E45:E54" si="23">C45-B45</f>
        <v>4</v>
      </c>
      <c r="F45" s="62">
        <v>2.0</v>
      </c>
      <c r="G45" s="27">
        <v>56.0</v>
      </c>
      <c r="H45" s="40">
        <f t="shared" ref="H45:H54" si="24">G45*E45</f>
        <v>224</v>
      </c>
      <c r="I45" s="41" t="s">
        <v>27</v>
      </c>
      <c r="J45" s="42">
        <f t="shared" ref="J45:J54" si="25">F45*0.7*E45</f>
        <v>5.6</v>
      </c>
      <c r="K45" s="75">
        <f t="shared" ref="K45:K54" si="26">E45*F45</f>
        <v>8</v>
      </c>
    </row>
    <row r="46">
      <c r="A46" s="13" t="s">
        <v>167</v>
      </c>
      <c r="B46" s="14">
        <v>45417.0</v>
      </c>
      <c r="C46" s="14">
        <v>45419.0</v>
      </c>
      <c r="D46" s="15" t="str">
        <f t="shared" si="22"/>
        <v>05 (mai)</v>
      </c>
      <c r="E46" s="16">
        <f t="shared" si="23"/>
        <v>2</v>
      </c>
      <c r="F46" s="58">
        <v>2.0</v>
      </c>
      <c r="G46" s="18">
        <v>49.0</v>
      </c>
      <c r="H46" s="44">
        <f t="shared" si="24"/>
        <v>98</v>
      </c>
      <c r="I46" s="45" t="s">
        <v>27</v>
      </c>
      <c r="J46" s="46">
        <f t="shared" si="25"/>
        <v>2.8</v>
      </c>
      <c r="K46" s="76">
        <f t="shared" si="26"/>
        <v>4</v>
      </c>
    </row>
    <row r="47">
      <c r="A47" s="23" t="s">
        <v>213</v>
      </c>
      <c r="B47" s="24">
        <v>45419.0</v>
      </c>
      <c r="C47" s="24">
        <v>45424.0</v>
      </c>
      <c r="D47" s="15" t="str">
        <f t="shared" si="22"/>
        <v>05 (mai)</v>
      </c>
      <c r="E47" s="25">
        <f t="shared" si="23"/>
        <v>5</v>
      </c>
      <c r="F47" s="62">
        <v>2.0</v>
      </c>
      <c r="G47" s="27">
        <v>50.0</v>
      </c>
      <c r="H47" s="40">
        <f t="shared" si="24"/>
        <v>250</v>
      </c>
      <c r="I47" s="41" t="s">
        <v>29</v>
      </c>
      <c r="J47" s="42">
        <f t="shared" si="25"/>
        <v>7</v>
      </c>
      <c r="K47" s="75">
        <f t="shared" si="26"/>
        <v>10</v>
      </c>
    </row>
    <row r="48">
      <c r="A48" s="13" t="s">
        <v>214</v>
      </c>
      <c r="B48" s="14">
        <v>45424.0</v>
      </c>
      <c r="C48" s="14">
        <v>45427.0</v>
      </c>
      <c r="D48" s="15" t="str">
        <f t="shared" si="22"/>
        <v>05 (mai)</v>
      </c>
      <c r="E48" s="16">
        <f t="shared" si="23"/>
        <v>3</v>
      </c>
      <c r="F48" s="58">
        <v>2.0</v>
      </c>
      <c r="G48" s="18">
        <v>49.0</v>
      </c>
      <c r="H48" s="44">
        <f t="shared" si="24"/>
        <v>147</v>
      </c>
      <c r="I48" s="45" t="s">
        <v>27</v>
      </c>
      <c r="J48" s="46">
        <f t="shared" si="25"/>
        <v>4.2</v>
      </c>
      <c r="K48" s="76">
        <f t="shared" si="26"/>
        <v>6</v>
      </c>
    </row>
    <row r="49">
      <c r="A49" s="23" t="s">
        <v>215</v>
      </c>
      <c r="B49" s="24">
        <v>45427.0</v>
      </c>
      <c r="C49" s="24">
        <v>45428.0</v>
      </c>
      <c r="D49" s="15" t="str">
        <f t="shared" si="22"/>
        <v>05 (mai)</v>
      </c>
      <c r="E49" s="25">
        <f t="shared" si="23"/>
        <v>1</v>
      </c>
      <c r="F49" s="62">
        <v>2.0</v>
      </c>
      <c r="G49" s="27">
        <v>49.0</v>
      </c>
      <c r="H49" s="40">
        <f t="shared" si="24"/>
        <v>49</v>
      </c>
      <c r="I49" s="41" t="s">
        <v>27</v>
      </c>
      <c r="J49" s="42">
        <f t="shared" si="25"/>
        <v>1.4</v>
      </c>
      <c r="K49" s="75">
        <f t="shared" si="26"/>
        <v>2</v>
      </c>
    </row>
    <row r="50">
      <c r="A50" s="13" t="s">
        <v>216</v>
      </c>
      <c r="B50" s="14">
        <v>45429.0</v>
      </c>
      <c r="C50" s="14">
        <v>45432.0</v>
      </c>
      <c r="D50" s="15" t="str">
        <f t="shared" si="22"/>
        <v>05 (mai)</v>
      </c>
      <c r="E50" s="16">
        <f t="shared" si="23"/>
        <v>3</v>
      </c>
      <c r="F50" s="58">
        <v>2.0</v>
      </c>
      <c r="G50" s="18">
        <v>49.0</v>
      </c>
      <c r="H50" s="44">
        <f t="shared" si="24"/>
        <v>147</v>
      </c>
      <c r="I50" s="45" t="s">
        <v>27</v>
      </c>
      <c r="J50" s="46">
        <f t="shared" si="25"/>
        <v>4.2</v>
      </c>
      <c r="K50" s="76">
        <f t="shared" si="26"/>
        <v>6</v>
      </c>
    </row>
    <row r="51">
      <c r="A51" s="23" t="s">
        <v>217</v>
      </c>
      <c r="B51" s="24">
        <v>45432.0</v>
      </c>
      <c r="C51" s="24">
        <v>45434.0</v>
      </c>
      <c r="D51" s="15" t="str">
        <f t="shared" si="22"/>
        <v>05 (mai)</v>
      </c>
      <c r="E51" s="25">
        <f t="shared" si="23"/>
        <v>2</v>
      </c>
      <c r="F51" s="62">
        <v>2.0</v>
      </c>
      <c r="G51" s="27">
        <v>49.0</v>
      </c>
      <c r="H51" s="40">
        <f t="shared" si="24"/>
        <v>98</v>
      </c>
      <c r="I51" s="41" t="s">
        <v>27</v>
      </c>
      <c r="J51" s="42">
        <f t="shared" si="25"/>
        <v>2.8</v>
      </c>
      <c r="K51" s="75">
        <f t="shared" si="26"/>
        <v>4</v>
      </c>
    </row>
    <row r="52">
      <c r="A52" s="13" t="s">
        <v>218</v>
      </c>
      <c r="B52" s="14">
        <v>45434.0</v>
      </c>
      <c r="C52" s="14">
        <v>45436.0</v>
      </c>
      <c r="D52" s="15" t="str">
        <f t="shared" si="22"/>
        <v>05 (mai)</v>
      </c>
      <c r="E52" s="16">
        <f t="shared" si="23"/>
        <v>2</v>
      </c>
      <c r="F52" s="58">
        <v>2.0</v>
      </c>
      <c r="G52" s="18">
        <v>49.0</v>
      </c>
      <c r="H52" s="44">
        <f t="shared" si="24"/>
        <v>98</v>
      </c>
      <c r="I52" s="45" t="s">
        <v>27</v>
      </c>
      <c r="J52" s="46">
        <f t="shared" si="25"/>
        <v>2.8</v>
      </c>
      <c r="K52" s="76">
        <f t="shared" si="26"/>
        <v>4</v>
      </c>
    </row>
    <row r="53">
      <c r="A53" s="23" t="s">
        <v>219</v>
      </c>
      <c r="B53" s="24">
        <v>45436.0</v>
      </c>
      <c r="C53" s="24">
        <v>45438.0</v>
      </c>
      <c r="D53" s="15" t="str">
        <f t="shared" si="22"/>
        <v>05 (mai)</v>
      </c>
      <c r="E53" s="25">
        <f t="shared" si="23"/>
        <v>2</v>
      </c>
      <c r="F53" s="62">
        <v>2.0</v>
      </c>
      <c r="G53" s="27">
        <v>49.0</v>
      </c>
      <c r="H53" s="40">
        <f t="shared" si="24"/>
        <v>98</v>
      </c>
      <c r="I53" s="41" t="s">
        <v>27</v>
      </c>
      <c r="J53" s="42">
        <f t="shared" si="25"/>
        <v>2.8</v>
      </c>
      <c r="K53" s="75">
        <f t="shared" si="26"/>
        <v>4</v>
      </c>
    </row>
    <row r="54">
      <c r="A54" s="13" t="s">
        <v>220</v>
      </c>
      <c r="B54" s="14">
        <v>45438.0</v>
      </c>
      <c r="C54" s="14">
        <v>45439.0</v>
      </c>
      <c r="D54" s="15" t="str">
        <f t="shared" si="22"/>
        <v>05 (mai)</v>
      </c>
      <c r="E54" s="16">
        <f t="shared" si="23"/>
        <v>1</v>
      </c>
      <c r="F54" s="58">
        <v>1.0</v>
      </c>
      <c r="G54" s="18">
        <v>49.0</v>
      </c>
      <c r="H54" s="44">
        <f t="shared" si="24"/>
        <v>49</v>
      </c>
      <c r="I54" s="45" t="s">
        <v>27</v>
      </c>
      <c r="J54" s="46">
        <f t="shared" si="25"/>
        <v>0.7</v>
      </c>
      <c r="K54" s="76">
        <f t="shared" si="26"/>
        <v>1</v>
      </c>
    </row>
    <row r="55">
      <c r="B55" s="35"/>
      <c r="C55" s="35"/>
      <c r="D55" s="15"/>
      <c r="E55" s="25"/>
      <c r="F55" s="62"/>
      <c r="G55" s="27"/>
      <c r="H55" s="40"/>
      <c r="I55" s="41"/>
      <c r="J55" s="42"/>
      <c r="K55" s="75"/>
    </row>
    <row r="56">
      <c r="B56" s="38"/>
      <c r="C56" s="38"/>
      <c r="D56" s="15"/>
      <c r="E56" s="16"/>
      <c r="F56" s="58"/>
      <c r="G56" s="18"/>
      <c r="H56" s="44"/>
      <c r="I56" s="45"/>
      <c r="J56" s="46"/>
      <c r="K56" s="76"/>
    </row>
    <row r="57">
      <c r="A57" s="23" t="s">
        <v>221</v>
      </c>
      <c r="B57" s="24">
        <v>45443.0</v>
      </c>
      <c r="C57" s="24">
        <v>45445.0</v>
      </c>
      <c r="D57" s="15" t="str">
        <f t="shared" ref="D57:D68" si="27">TEXT(B57 ,"mm (mmmm)")</f>
        <v>05 (mai)</v>
      </c>
      <c r="E57" s="25">
        <f t="shared" ref="E57:E68" si="28">C57-B57</f>
        <v>2</v>
      </c>
      <c r="F57" s="62">
        <v>2.0</v>
      </c>
      <c r="G57" s="27">
        <v>50.0</v>
      </c>
      <c r="H57" s="40">
        <f t="shared" ref="H57:H68" si="29">G57*E57</f>
        <v>100</v>
      </c>
      <c r="I57" s="41" t="s">
        <v>29</v>
      </c>
      <c r="J57" s="42">
        <f t="shared" ref="J57:J68" si="30">F57*0.7*E57</f>
        <v>2.8</v>
      </c>
      <c r="K57" s="75">
        <f t="shared" ref="K57:K68" si="31">E57*F57</f>
        <v>4</v>
      </c>
    </row>
    <row r="58">
      <c r="A58" s="13" t="s">
        <v>59</v>
      </c>
      <c r="B58" s="14">
        <v>45446.0</v>
      </c>
      <c r="C58" s="14">
        <v>45452.0</v>
      </c>
      <c r="D58" s="15" t="str">
        <f t="shared" si="27"/>
        <v>06 (juin)</v>
      </c>
      <c r="E58" s="16">
        <f t="shared" si="28"/>
        <v>6</v>
      </c>
      <c r="F58" s="17">
        <v>1.0</v>
      </c>
      <c r="G58" s="18">
        <v>50.0</v>
      </c>
      <c r="H58" s="44">
        <f t="shared" si="29"/>
        <v>300</v>
      </c>
      <c r="I58" s="45" t="s">
        <v>53</v>
      </c>
      <c r="J58" s="46">
        <f t="shared" si="30"/>
        <v>4.2</v>
      </c>
      <c r="K58" s="76">
        <f t="shared" si="31"/>
        <v>6</v>
      </c>
    </row>
    <row r="59">
      <c r="A59" s="23" t="s">
        <v>179</v>
      </c>
      <c r="B59" s="24">
        <v>45452.0</v>
      </c>
      <c r="C59" s="24">
        <v>45454.0</v>
      </c>
      <c r="D59" s="15" t="str">
        <f t="shared" si="27"/>
        <v>06 (juin)</v>
      </c>
      <c r="E59" s="25">
        <f t="shared" si="28"/>
        <v>2</v>
      </c>
      <c r="F59" s="62">
        <v>1.0</v>
      </c>
      <c r="G59" s="27">
        <v>42.0</v>
      </c>
      <c r="H59" s="40">
        <f t="shared" si="29"/>
        <v>84</v>
      </c>
      <c r="I59" s="41" t="s">
        <v>27</v>
      </c>
      <c r="J59" s="42">
        <f t="shared" si="30"/>
        <v>1.4</v>
      </c>
      <c r="K59" s="75">
        <f t="shared" si="31"/>
        <v>2</v>
      </c>
    </row>
    <row r="60">
      <c r="A60" s="13" t="s">
        <v>222</v>
      </c>
      <c r="B60" s="14">
        <v>45454.0</v>
      </c>
      <c r="C60" s="14">
        <v>45455.0</v>
      </c>
      <c r="D60" s="15" t="str">
        <f t="shared" si="27"/>
        <v>06 (juin)</v>
      </c>
      <c r="E60" s="16">
        <f t="shared" si="28"/>
        <v>1</v>
      </c>
      <c r="F60" s="58">
        <v>1.0</v>
      </c>
      <c r="G60" s="18">
        <v>42.0</v>
      </c>
      <c r="H60" s="44">
        <f t="shared" si="29"/>
        <v>42</v>
      </c>
      <c r="I60" s="45" t="s">
        <v>27</v>
      </c>
      <c r="J60" s="46">
        <f t="shared" si="30"/>
        <v>0.7</v>
      </c>
      <c r="K60" s="76">
        <f t="shared" si="31"/>
        <v>1</v>
      </c>
    </row>
    <row r="61">
      <c r="A61" s="23" t="s">
        <v>223</v>
      </c>
      <c r="B61" s="24">
        <v>45455.0</v>
      </c>
      <c r="C61" s="24">
        <v>45456.0</v>
      </c>
      <c r="D61" s="15" t="str">
        <f t="shared" si="27"/>
        <v>06 (juin)</v>
      </c>
      <c r="E61" s="25">
        <f t="shared" si="28"/>
        <v>1</v>
      </c>
      <c r="F61" s="62">
        <v>1.0</v>
      </c>
      <c r="G61" s="27">
        <v>42.0</v>
      </c>
      <c r="H61" s="40">
        <f t="shared" si="29"/>
        <v>42</v>
      </c>
      <c r="I61" s="41" t="s">
        <v>27</v>
      </c>
      <c r="J61" s="42">
        <f t="shared" si="30"/>
        <v>0.7</v>
      </c>
      <c r="K61" s="75">
        <f t="shared" si="31"/>
        <v>1</v>
      </c>
    </row>
    <row r="62">
      <c r="A62" s="13" t="s">
        <v>224</v>
      </c>
      <c r="B62" s="14">
        <v>45457.0</v>
      </c>
      <c r="C62" s="14">
        <v>45459.0</v>
      </c>
      <c r="D62" s="15" t="str">
        <f t="shared" si="27"/>
        <v>06 (juin)</v>
      </c>
      <c r="E62" s="16">
        <f t="shared" si="28"/>
        <v>2</v>
      </c>
      <c r="F62" s="58">
        <v>2.0</v>
      </c>
      <c r="G62" s="18">
        <v>50.0</v>
      </c>
      <c r="H62" s="44">
        <f t="shared" si="29"/>
        <v>100</v>
      </c>
      <c r="I62" s="45" t="s">
        <v>53</v>
      </c>
      <c r="J62" s="46">
        <f t="shared" si="30"/>
        <v>2.8</v>
      </c>
      <c r="K62" s="76">
        <f t="shared" si="31"/>
        <v>4</v>
      </c>
    </row>
    <row r="63">
      <c r="A63" s="23" t="s">
        <v>225</v>
      </c>
      <c r="B63" s="24">
        <v>45459.0</v>
      </c>
      <c r="C63" s="24">
        <v>45464.0</v>
      </c>
      <c r="D63" s="15" t="str">
        <f t="shared" si="27"/>
        <v>06 (juin)</v>
      </c>
      <c r="E63" s="25">
        <f t="shared" si="28"/>
        <v>5</v>
      </c>
      <c r="F63" s="62">
        <v>2.0</v>
      </c>
      <c r="G63" s="27">
        <v>49.0</v>
      </c>
      <c r="H63" s="40">
        <f t="shared" si="29"/>
        <v>245</v>
      </c>
      <c r="I63" s="41" t="s">
        <v>27</v>
      </c>
      <c r="J63" s="42">
        <f t="shared" si="30"/>
        <v>7</v>
      </c>
      <c r="K63" s="75">
        <f t="shared" si="31"/>
        <v>10</v>
      </c>
    </row>
    <row r="64">
      <c r="A64" s="13" t="s">
        <v>134</v>
      </c>
      <c r="B64" s="14">
        <v>45464.0</v>
      </c>
      <c r="C64" s="14">
        <v>45467.0</v>
      </c>
      <c r="D64" s="15" t="str">
        <f t="shared" si="27"/>
        <v>06 (juin)</v>
      </c>
      <c r="E64" s="16">
        <f t="shared" si="28"/>
        <v>3</v>
      </c>
      <c r="F64" s="58">
        <v>2.0</v>
      </c>
      <c r="G64" s="18">
        <v>50.0</v>
      </c>
      <c r="H64" s="44">
        <f t="shared" si="29"/>
        <v>150</v>
      </c>
      <c r="I64" s="45" t="s">
        <v>29</v>
      </c>
      <c r="J64" s="46">
        <f t="shared" si="30"/>
        <v>4.2</v>
      </c>
      <c r="K64" s="76">
        <f t="shared" si="31"/>
        <v>6</v>
      </c>
    </row>
    <row r="65">
      <c r="A65" s="23" t="s">
        <v>226</v>
      </c>
      <c r="B65" s="24">
        <v>45467.0</v>
      </c>
      <c r="C65" s="24">
        <v>45468.0</v>
      </c>
      <c r="D65" s="15" t="str">
        <f t="shared" si="27"/>
        <v>06 (juin)</v>
      </c>
      <c r="E65" s="25">
        <f t="shared" si="28"/>
        <v>1</v>
      </c>
      <c r="F65" s="62">
        <v>1.0</v>
      </c>
      <c r="G65" s="27">
        <v>49.0</v>
      </c>
      <c r="H65" s="40">
        <f t="shared" si="29"/>
        <v>49</v>
      </c>
      <c r="I65" s="41" t="s">
        <v>27</v>
      </c>
      <c r="J65" s="42">
        <f t="shared" si="30"/>
        <v>0.7</v>
      </c>
      <c r="K65" s="75">
        <f t="shared" si="31"/>
        <v>1</v>
      </c>
    </row>
    <row r="66">
      <c r="A66" s="13" t="s">
        <v>227</v>
      </c>
      <c r="B66" s="14">
        <v>45468.0</v>
      </c>
      <c r="C66" s="14">
        <v>45471.0</v>
      </c>
      <c r="D66" s="15" t="str">
        <f t="shared" si="27"/>
        <v>06 (juin)</v>
      </c>
      <c r="E66" s="16">
        <f t="shared" si="28"/>
        <v>3</v>
      </c>
      <c r="F66" s="58">
        <v>1.0</v>
      </c>
      <c r="G66" s="18">
        <v>50.0</v>
      </c>
      <c r="H66" s="44">
        <f t="shared" si="29"/>
        <v>150</v>
      </c>
      <c r="I66" s="45" t="s">
        <v>29</v>
      </c>
      <c r="J66" s="46">
        <f t="shared" si="30"/>
        <v>2.1</v>
      </c>
      <c r="K66" s="76">
        <f t="shared" si="31"/>
        <v>3</v>
      </c>
    </row>
    <row r="67">
      <c r="A67" s="23" t="s">
        <v>228</v>
      </c>
      <c r="B67" s="24">
        <v>45471.0</v>
      </c>
      <c r="C67" s="24">
        <v>45473.0</v>
      </c>
      <c r="D67" s="15" t="str">
        <f t="shared" si="27"/>
        <v>06 (juin)</v>
      </c>
      <c r="E67" s="25">
        <f t="shared" si="28"/>
        <v>2</v>
      </c>
      <c r="F67" s="62">
        <v>2.0</v>
      </c>
      <c r="G67" s="27">
        <v>50.0</v>
      </c>
      <c r="H67" s="40">
        <f t="shared" si="29"/>
        <v>100</v>
      </c>
      <c r="I67" s="41" t="s">
        <v>29</v>
      </c>
      <c r="J67" s="42">
        <f t="shared" si="30"/>
        <v>2.8</v>
      </c>
      <c r="K67" s="75">
        <f t="shared" si="31"/>
        <v>4</v>
      </c>
    </row>
    <row r="68">
      <c r="A68" s="13" t="s">
        <v>229</v>
      </c>
      <c r="B68" s="14">
        <v>45473.0</v>
      </c>
      <c r="C68" s="14">
        <v>45474.0</v>
      </c>
      <c r="D68" s="15" t="str">
        <f t="shared" si="27"/>
        <v>06 (juin)</v>
      </c>
      <c r="E68" s="16">
        <f t="shared" si="28"/>
        <v>1</v>
      </c>
      <c r="F68" s="58">
        <v>1.0</v>
      </c>
      <c r="G68" s="18">
        <v>49.0</v>
      </c>
      <c r="H68" s="44">
        <f t="shared" si="29"/>
        <v>49</v>
      </c>
      <c r="I68" s="45" t="s">
        <v>27</v>
      </c>
      <c r="J68" s="46">
        <f t="shared" si="30"/>
        <v>0.7</v>
      </c>
      <c r="K68" s="76">
        <f t="shared" si="31"/>
        <v>1</v>
      </c>
    </row>
    <row r="69">
      <c r="B69" s="35"/>
      <c r="C69" s="35"/>
      <c r="F69" s="33"/>
      <c r="J69" s="34"/>
    </row>
    <row r="70">
      <c r="A70" s="13" t="s">
        <v>230</v>
      </c>
      <c r="B70" s="14">
        <v>45474.0</v>
      </c>
      <c r="C70" s="14">
        <v>45476.0</v>
      </c>
      <c r="D70" s="15" t="str">
        <f t="shared" ref="D70:D78" si="32">TEXT(B70 ,"mm (mmmm)")</f>
        <v>07 (juillet)</v>
      </c>
      <c r="E70" s="16">
        <f t="shared" ref="E70:E78" si="33">C70-B70</f>
        <v>2</v>
      </c>
      <c r="F70" s="17">
        <v>2.0</v>
      </c>
      <c r="G70" s="18">
        <v>49.0</v>
      </c>
      <c r="H70" s="44">
        <f t="shared" ref="H70:H78" si="34">G70*E70</f>
        <v>98</v>
      </c>
      <c r="I70" s="45" t="s">
        <v>27</v>
      </c>
      <c r="J70" s="46">
        <f t="shared" ref="J70:J78" si="35">F70*0.7*E70</f>
        <v>2.8</v>
      </c>
      <c r="K70" s="76">
        <f t="shared" ref="K70:K78" si="36">E70*F70</f>
        <v>4</v>
      </c>
    </row>
    <row r="71">
      <c r="A71" s="23" t="s">
        <v>231</v>
      </c>
      <c r="B71" s="24">
        <v>45476.0</v>
      </c>
      <c r="C71" s="24">
        <v>45478.0</v>
      </c>
      <c r="D71" s="15" t="str">
        <f t="shared" si="32"/>
        <v>07 (juillet)</v>
      </c>
      <c r="E71" s="25">
        <f t="shared" si="33"/>
        <v>2</v>
      </c>
      <c r="F71" s="26">
        <v>2.0</v>
      </c>
      <c r="G71" s="27">
        <v>49.0</v>
      </c>
      <c r="H71" s="40">
        <f t="shared" si="34"/>
        <v>98</v>
      </c>
      <c r="I71" s="41" t="s">
        <v>27</v>
      </c>
      <c r="J71" s="42">
        <f t="shared" si="35"/>
        <v>2.8</v>
      </c>
      <c r="K71" s="75">
        <f t="shared" si="36"/>
        <v>4</v>
      </c>
    </row>
    <row r="72">
      <c r="A72" s="13" t="s">
        <v>217</v>
      </c>
      <c r="B72" s="14">
        <v>45478.0</v>
      </c>
      <c r="C72" s="14">
        <v>45479.0</v>
      </c>
      <c r="D72" s="15" t="str">
        <f t="shared" si="32"/>
        <v>07 (juillet)</v>
      </c>
      <c r="E72" s="16">
        <f t="shared" si="33"/>
        <v>1</v>
      </c>
      <c r="F72" s="17">
        <v>2.0</v>
      </c>
      <c r="G72" s="18">
        <v>56.0</v>
      </c>
      <c r="H72" s="44">
        <f t="shared" si="34"/>
        <v>56</v>
      </c>
      <c r="I72" s="45" t="s">
        <v>27</v>
      </c>
      <c r="J72" s="46">
        <f t="shared" si="35"/>
        <v>1.4</v>
      </c>
      <c r="K72" s="76">
        <f t="shared" si="36"/>
        <v>2</v>
      </c>
    </row>
    <row r="73">
      <c r="A73" s="23" t="s">
        <v>232</v>
      </c>
      <c r="B73" s="24">
        <v>45479.0</v>
      </c>
      <c r="C73" s="24">
        <v>45486.0</v>
      </c>
      <c r="D73" s="15" t="str">
        <f t="shared" si="32"/>
        <v>07 (juillet)</v>
      </c>
      <c r="E73" s="25">
        <f t="shared" si="33"/>
        <v>7</v>
      </c>
      <c r="F73" s="26">
        <v>2.0</v>
      </c>
      <c r="G73" s="27">
        <v>57.0</v>
      </c>
      <c r="H73" s="40">
        <f t="shared" si="34"/>
        <v>399</v>
      </c>
      <c r="I73" s="41" t="s">
        <v>27</v>
      </c>
      <c r="J73" s="42">
        <f t="shared" si="35"/>
        <v>9.8</v>
      </c>
      <c r="K73" s="75">
        <f t="shared" si="36"/>
        <v>14</v>
      </c>
    </row>
    <row r="74">
      <c r="A74" s="13" t="s">
        <v>233</v>
      </c>
      <c r="B74" s="14">
        <v>45486.0</v>
      </c>
      <c r="C74" s="14">
        <v>45488.0</v>
      </c>
      <c r="D74" s="15" t="str">
        <f t="shared" si="32"/>
        <v>07 (juillet)</v>
      </c>
      <c r="E74" s="16">
        <f t="shared" si="33"/>
        <v>2</v>
      </c>
      <c r="F74" s="17">
        <v>2.0</v>
      </c>
      <c r="G74" s="18">
        <v>57.0</v>
      </c>
      <c r="H74" s="44">
        <f t="shared" si="34"/>
        <v>114</v>
      </c>
      <c r="I74" s="45" t="s">
        <v>27</v>
      </c>
      <c r="J74" s="46">
        <f t="shared" si="35"/>
        <v>2.8</v>
      </c>
      <c r="K74" s="76">
        <f t="shared" si="36"/>
        <v>4</v>
      </c>
    </row>
    <row r="75">
      <c r="A75" s="23" t="s">
        <v>234</v>
      </c>
      <c r="B75" s="24">
        <v>45488.0</v>
      </c>
      <c r="C75" s="24">
        <v>45494.0</v>
      </c>
      <c r="D75" s="15" t="str">
        <f t="shared" si="32"/>
        <v>07 (juillet)</v>
      </c>
      <c r="E75" s="25">
        <f t="shared" si="33"/>
        <v>6</v>
      </c>
      <c r="F75" s="26">
        <v>2.0</v>
      </c>
      <c r="G75" s="27">
        <v>56.0</v>
      </c>
      <c r="H75" s="40">
        <f t="shared" si="34"/>
        <v>336</v>
      </c>
      <c r="I75" s="41" t="s">
        <v>27</v>
      </c>
      <c r="J75" s="42">
        <f t="shared" si="35"/>
        <v>8.4</v>
      </c>
      <c r="K75" s="75">
        <f t="shared" si="36"/>
        <v>12</v>
      </c>
    </row>
    <row r="76">
      <c r="A76" s="13" t="s">
        <v>235</v>
      </c>
      <c r="B76" s="14">
        <v>45494.0</v>
      </c>
      <c r="C76" s="14">
        <v>45495.0</v>
      </c>
      <c r="D76" s="15" t="str">
        <f t="shared" si="32"/>
        <v>07 (juillet)</v>
      </c>
      <c r="E76" s="16">
        <f t="shared" si="33"/>
        <v>1</v>
      </c>
      <c r="F76" s="17">
        <v>2.0</v>
      </c>
      <c r="G76" s="18">
        <v>56.0</v>
      </c>
      <c r="H76" s="44">
        <f t="shared" si="34"/>
        <v>56</v>
      </c>
      <c r="I76" s="45" t="s">
        <v>27</v>
      </c>
      <c r="J76" s="46">
        <f t="shared" si="35"/>
        <v>1.4</v>
      </c>
      <c r="K76" s="76">
        <f t="shared" si="36"/>
        <v>2</v>
      </c>
    </row>
    <row r="77">
      <c r="A77" s="23" t="s">
        <v>236</v>
      </c>
      <c r="B77" s="24">
        <v>45495.0</v>
      </c>
      <c r="C77" s="24">
        <v>45502.0</v>
      </c>
      <c r="D77" s="15" t="str">
        <f t="shared" si="32"/>
        <v>07 (juillet)</v>
      </c>
      <c r="E77" s="25">
        <f t="shared" si="33"/>
        <v>7</v>
      </c>
      <c r="F77" s="26">
        <v>2.0</v>
      </c>
      <c r="G77" s="27">
        <v>49.0</v>
      </c>
      <c r="H77" s="40">
        <f t="shared" si="34"/>
        <v>343</v>
      </c>
      <c r="I77" s="41" t="s">
        <v>27</v>
      </c>
      <c r="J77" s="42">
        <f t="shared" si="35"/>
        <v>9.8</v>
      </c>
      <c r="K77" s="75">
        <f t="shared" si="36"/>
        <v>14</v>
      </c>
    </row>
    <row r="78">
      <c r="A78" s="13" t="s">
        <v>237</v>
      </c>
      <c r="B78" s="14">
        <v>45502.0</v>
      </c>
      <c r="C78" s="14">
        <v>45504.0</v>
      </c>
      <c r="D78" s="15" t="str">
        <f t="shared" si="32"/>
        <v>07 (juillet)</v>
      </c>
      <c r="E78" s="16">
        <f t="shared" si="33"/>
        <v>2</v>
      </c>
      <c r="F78" s="58">
        <v>1.0</v>
      </c>
      <c r="G78" s="18">
        <v>60.0</v>
      </c>
      <c r="H78" s="44">
        <f t="shared" si="34"/>
        <v>120</v>
      </c>
      <c r="I78" s="45" t="s">
        <v>101</v>
      </c>
      <c r="J78" s="46">
        <f t="shared" si="35"/>
        <v>1.4</v>
      </c>
      <c r="K78" s="76">
        <f t="shared" si="36"/>
        <v>2</v>
      </c>
    </row>
    <row r="79">
      <c r="B79" s="35"/>
      <c r="C79" s="35"/>
      <c r="F79" s="33"/>
      <c r="J79" s="34"/>
    </row>
    <row r="80">
      <c r="A80" s="13" t="s">
        <v>237</v>
      </c>
      <c r="B80" s="14">
        <v>45505.0</v>
      </c>
      <c r="C80" s="14">
        <v>45508.0</v>
      </c>
      <c r="D80" s="15" t="str">
        <f t="shared" ref="D80:D87" si="37">TEXT(B80 ,"mm (mmmm)")</f>
        <v>08 (août)</v>
      </c>
      <c r="E80" s="16">
        <f t="shared" ref="E80:E87" si="38">C80-B80</f>
        <v>3</v>
      </c>
      <c r="F80" s="58">
        <v>1.0</v>
      </c>
      <c r="G80" s="18">
        <v>60.0</v>
      </c>
      <c r="H80" s="44">
        <f t="shared" ref="H80:H87" si="39">G80*E80</f>
        <v>180</v>
      </c>
      <c r="I80" s="45" t="s">
        <v>101</v>
      </c>
      <c r="J80" s="46">
        <f t="shared" ref="J80:J87" si="40">F80*0.7*E80</f>
        <v>2.1</v>
      </c>
      <c r="K80" s="76">
        <f t="shared" ref="K80:K87" si="41">E80*F80</f>
        <v>3</v>
      </c>
    </row>
    <row r="81">
      <c r="A81" s="23" t="s">
        <v>75</v>
      </c>
      <c r="B81" s="24">
        <v>45508.0</v>
      </c>
      <c r="C81" s="24">
        <v>45514.0</v>
      </c>
      <c r="D81" s="15" t="str">
        <f t="shared" si="37"/>
        <v>08 (août)</v>
      </c>
      <c r="E81" s="25">
        <f t="shared" si="38"/>
        <v>6</v>
      </c>
      <c r="F81" s="26">
        <v>2.0</v>
      </c>
      <c r="G81" s="27">
        <v>56.0</v>
      </c>
      <c r="H81" s="40">
        <f t="shared" si="39"/>
        <v>336</v>
      </c>
      <c r="I81" s="41" t="s">
        <v>27</v>
      </c>
      <c r="J81" s="42">
        <f t="shared" si="40"/>
        <v>8.4</v>
      </c>
      <c r="K81" s="75">
        <f t="shared" si="41"/>
        <v>12</v>
      </c>
    </row>
    <row r="82">
      <c r="A82" s="13" t="s">
        <v>238</v>
      </c>
      <c r="B82" s="14">
        <v>45514.0</v>
      </c>
      <c r="C82" s="14">
        <v>45515.0</v>
      </c>
      <c r="D82" s="15" t="str">
        <f t="shared" si="37"/>
        <v>08 (août)</v>
      </c>
      <c r="E82" s="16">
        <f t="shared" si="38"/>
        <v>1</v>
      </c>
      <c r="F82" s="17">
        <v>2.0</v>
      </c>
      <c r="G82" s="18">
        <v>56.0</v>
      </c>
      <c r="H82" s="44">
        <f t="shared" si="39"/>
        <v>56</v>
      </c>
      <c r="I82" s="45" t="s">
        <v>27</v>
      </c>
      <c r="J82" s="46">
        <f t="shared" si="40"/>
        <v>1.4</v>
      </c>
      <c r="K82" s="76">
        <f t="shared" si="41"/>
        <v>2</v>
      </c>
    </row>
    <row r="83">
      <c r="A83" s="23" t="s">
        <v>239</v>
      </c>
      <c r="B83" s="24">
        <v>45515.0</v>
      </c>
      <c r="C83" s="24">
        <v>45521.0</v>
      </c>
      <c r="D83" s="15" t="str">
        <f t="shared" si="37"/>
        <v>08 (août)</v>
      </c>
      <c r="E83" s="25">
        <f t="shared" si="38"/>
        <v>6</v>
      </c>
      <c r="F83" s="26">
        <v>2.0</v>
      </c>
      <c r="G83" s="27">
        <v>56.0</v>
      </c>
      <c r="H83" s="40">
        <f t="shared" si="39"/>
        <v>336</v>
      </c>
      <c r="I83" s="41" t="s">
        <v>27</v>
      </c>
      <c r="J83" s="42">
        <f t="shared" si="40"/>
        <v>8.4</v>
      </c>
      <c r="K83" s="75">
        <f t="shared" si="41"/>
        <v>12</v>
      </c>
    </row>
    <row r="84">
      <c r="A84" s="13" t="s">
        <v>240</v>
      </c>
      <c r="B84" s="14">
        <v>45521.0</v>
      </c>
      <c r="C84" s="14">
        <v>45528.0</v>
      </c>
      <c r="D84" s="15" t="str">
        <f t="shared" si="37"/>
        <v>08 (août)</v>
      </c>
      <c r="E84" s="16">
        <f t="shared" si="38"/>
        <v>7</v>
      </c>
      <c r="F84" s="58">
        <v>1.0</v>
      </c>
      <c r="G84" s="18">
        <v>60.0</v>
      </c>
      <c r="H84" s="44">
        <f t="shared" si="39"/>
        <v>420</v>
      </c>
      <c r="I84" s="45" t="s">
        <v>53</v>
      </c>
      <c r="J84" s="46">
        <f t="shared" si="40"/>
        <v>4.9</v>
      </c>
      <c r="K84" s="76">
        <f t="shared" si="41"/>
        <v>7</v>
      </c>
    </row>
    <row r="85">
      <c r="A85" s="23" t="s">
        <v>212</v>
      </c>
      <c r="B85" s="24">
        <v>45528.0</v>
      </c>
      <c r="C85" s="24">
        <v>45530.0</v>
      </c>
      <c r="D85" s="15" t="str">
        <f t="shared" si="37"/>
        <v>08 (août)</v>
      </c>
      <c r="E85" s="25">
        <f t="shared" si="38"/>
        <v>2</v>
      </c>
      <c r="F85" s="62">
        <v>1.0</v>
      </c>
      <c r="G85" s="27">
        <v>60.0</v>
      </c>
      <c r="H85" s="40">
        <f t="shared" si="39"/>
        <v>120</v>
      </c>
      <c r="I85" s="41" t="s">
        <v>29</v>
      </c>
      <c r="J85" s="42">
        <f t="shared" si="40"/>
        <v>1.4</v>
      </c>
      <c r="K85" s="75">
        <f t="shared" si="41"/>
        <v>2</v>
      </c>
    </row>
    <row r="86">
      <c r="A86" s="13" t="s">
        <v>241</v>
      </c>
      <c r="B86" s="14">
        <v>45530.0</v>
      </c>
      <c r="C86" s="14">
        <v>45534.0</v>
      </c>
      <c r="D86" s="15" t="str">
        <f t="shared" si="37"/>
        <v>08 (août)</v>
      </c>
      <c r="E86" s="16">
        <f t="shared" si="38"/>
        <v>4</v>
      </c>
      <c r="F86" s="58">
        <v>1.0</v>
      </c>
      <c r="G86" s="18">
        <v>54.0</v>
      </c>
      <c r="H86" s="44">
        <f t="shared" si="39"/>
        <v>216</v>
      </c>
      <c r="I86" s="45" t="s">
        <v>27</v>
      </c>
      <c r="J86" s="46">
        <f t="shared" si="40"/>
        <v>2.8</v>
      </c>
      <c r="K86" s="76">
        <f t="shared" si="41"/>
        <v>4</v>
      </c>
    </row>
    <row r="87">
      <c r="A87" s="23" t="s">
        <v>169</v>
      </c>
      <c r="B87" s="24">
        <v>45534.0</v>
      </c>
      <c r="C87" s="24">
        <v>45535.0</v>
      </c>
      <c r="D87" s="15" t="str">
        <f t="shared" si="37"/>
        <v>08 (août)</v>
      </c>
      <c r="E87" s="25">
        <f t="shared" si="38"/>
        <v>1</v>
      </c>
      <c r="F87" s="62">
        <v>1.0</v>
      </c>
      <c r="G87" s="27">
        <v>49.0</v>
      </c>
      <c r="H87" s="40">
        <f t="shared" si="39"/>
        <v>49</v>
      </c>
      <c r="I87" s="41" t="s">
        <v>27</v>
      </c>
      <c r="J87" s="42">
        <f t="shared" si="40"/>
        <v>0.7</v>
      </c>
      <c r="K87" s="75">
        <f t="shared" si="41"/>
        <v>1</v>
      </c>
    </row>
    <row r="88">
      <c r="A88" s="13"/>
      <c r="B88" s="14"/>
      <c r="C88" s="14"/>
      <c r="D88" s="15"/>
      <c r="E88" s="16"/>
      <c r="F88" s="17"/>
      <c r="G88" s="18"/>
      <c r="H88" s="44"/>
      <c r="I88" s="45"/>
      <c r="J88" s="46"/>
      <c r="K88" s="76"/>
    </row>
    <row r="89">
      <c r="A89" s="23"/>
      <c r="B89" s="24"/>
      <c r="C89" s="24"/>
      <c r="D89" s="15"/>
      <c r="E89" s="25"/>
      <c r="F89" s="26"/>
      <c r="G89" s="27"/>
      <c r="H89" s="40"/>
      <c r="I89" s="41"/>
      <c r="J89" s="42"/>
      <c r="K89" s="75"/>
    </row>
    <row r="90">
      <c r="A90" s="13" t="s">
        <v>242</v>
      </c>
      <c r="B90" s="14">
        <v>45535.0</v>
      </c>
      <c r="C90" s="14">
        <v>45547.0</v>
      </c>
      <c r="D90" s="15" t="str">
        <f t="shared" ref="D90:D91" si="42">TEXT(C90 ,"mm (mmmm)")</f>
        <v>09 (septembre)</v>
      </c>
      <c r="E90" s="16">
        <f t="shared" ref="E90:E97" si="43">C90-B90</f>
        <v>12</v>
      </c>
      <c r="F90" s="17">
        <v>2.0</v>
      </c>
      <c r="G90" s="18">
        <v>50.0</v>
      </c>
      <c r="H90" s="44">
        <f t="shared" ref="H90:H97" si="44">G90*E90</f>
        <v>600</v>
      </c>
      <c r="I90" s="45" t="s">
        <v>29</v>
      </c>
      <c r="J90" s="46">
        <f t="shared" ref="J90:J97" si="45">F90*0.7*E90</f>
        <v>16.8</v>
      </c>
      <c r="K90" s="76">
        <f t="shared" ref="K90:K97" si="46">E90*F90</f>
        <v>24</v>
      </c>
    </row>
    <row r="91">
      <c r="A91" s="23" t="s">
        <v>243</v>
      </c>
      <c r="B91" s="24">
        <v>45547.0</v>
      </c>
      <c r="C91" s="24">
        <v>45549.0</v>
      </c>
      <c r="D91" s="15" t="str">
        <f t="shared" si="42"/>
        <v>09 (septembre)</v>
      </c>
      <c r="E91" s="25">
        <f t="shared" si="43"/>
        <v>2</v>
      </c>
      <c r="F91" s="26">
        <v>2.0</v>
      </c>
      <c r="G91" s="27">
        <v>49.0</v>
      </c>
      <c r="H91" s="40">
        <f t="shared" si="44"/>
        <v>98</v>
      </c>
      <c r="I91" s="41" t="s">
        <v>27</v>
      </c>
      <c r="J91" s="42">
        <f t="shared" si="45"/>
        <v>2.8</v>
      </c>
      <c r="K91" s="75">
        <f t="shared" si="46"/>
        <v>4</v>
      </c>
    </row>
    <row r="92">
      <c r="A92" s="13" t="s">
        <v>244</v>
      </c>
      <c r="B92" s="14">
        <v>45549.0</v>
      </c>
      <c r="C92" s="14">
        <v>45554.0</v>
      </c>
      <c r="D92" s="15" t="str">
        <f t="shared" ref="D92:D97" si="47">TEXT(B92 ,"mm (mmmm)")</f>
        <v>09 (septembre)</v>
      </c>
      <c r="E92" s="16">
        <f t="shared" si="43"/>
        <v>5</v>
      </c>
      <c r="F92" s="17">
        <v>2.0</v>
      </c>
      <c r="G92" s="18">
        <v>49.0</v>
      </c>
      <c r="H92" s="44">
        <f t="shared" si="44"/>
        <v>245</v>
      </c>
      <c r="I92" s="45" t="s">
        <v>27</v>
      </c>
      <c r="J92" s="46">
        <f t="shared" si="45"/>
        <v>7</v>
      </c>
      <c r="K92" s="76">
        <f t="shared" si="46"/>
        <v>10</v>
      </c>
    </row>
    <row r="93">
      <c r="A93" s="23" t="s">
        <v>245</v>
      </c>
      <c r="B93" s="24">
        <v>45554.0</v>
      </c>
      <c r="C93" s="24">
        <v>45555.0</v>
      </c>
      <c r="D93" s="15" t="str">
        <f t="shared" si="47"/>
        <v>09 (septembre)</v>
      </c>
      <c r="E93" s="25">
        <f t="shared" si="43"/>
        <v>1</v>
      </c>
      <c r="F93" s="62">
        <v>1.0</v>
      </c>
      <c r="G93" s="27">
        <v>49.0</v>
      </c>
      <c r="H93" s="40">
        <f t="shared" si="44"/>
        <v>49</v>
      </c>
      <c r="I93" s="41" t="s">
        <v>27</v>
      </c>
      <c r="J93" s="42">
        <f t="shared" si="45"/>
        <v>0.7</v>
      </c>
      <c r="K93" s="75">
        <f t="shared" si="46"/>
        <v>1</v>
      </c>
    </row>
    <row r="94">
      <c r="A94" s="13" t="s">
        <v>246</v>
      </c>
      <c r="B94" s="14">
        <v>45555.0</v>
      </c>
      <c r="C94" s="14">
        <v>45557.0</v>
      </c>
      <c r="D94" s="15" t="str">
        <f t="shared" si="47"/>
        <v>09 (septembre)</v>
      </c>
      <c r="E94" s="16">
        <f t="shared" si="43"/>
        <v>2</v>
      </c>
      <c r="F94" s="17">
        <v>2.0</v>
      </c>
      <c r="G94" s="18">
        <v>49.0</v>
      </c>
      <c r="H94" s="44">
        <f t="shared" si="44"/>
        <v>98</v>
      </c>
      <c r="I94" s="45" t="s">
        <v>27</v>
      </c>
      <c r="J94" s="46">
        <f t="shared" si="45"/>
        <v>2.8</v>
      </c>
      <c r="K94" s="76">
        <f t="shared" si="46"/>
        <v>4</v>
      </c>
    </row>
    <row r="95">
      <c r="A95" s="23" t="s">
        <v>92</v>
      </c>
      <c r="B95" s="24">
        <v>45560.0</v>
      </c>
      <c r="C95" s="24">
        <v>45561.0</v>
      </c>
      <c r="D95" s="15" t="str">
        <f t="shared" si="47"/>
        <v>09 (septembre)</v>
      </c>
      <c r="E95" s="25">
        <f t="shared" si="43"/>
        <v>1</v>
      </c>
      <c r="F95" s="26">
        <v>2.0</v>
      </c>
      <c r="G95" s="27">
        <v>40.0</v>
      </c>
      <c r="H95" s="40">
        <f t="shared" si="44"/>
        <v>40</v>
      </c>
      <c r="I95" s="41" t="s">
        <v>27</v>
      </c>
      <c r="J95" s="42">
        <f t="shared" si="45"/>
        <v>1.4</v>
      </c>
      <c r="K95" s="75">
        <f t="shared" si="46"/>
        <v>2</v>
      </c>
    </row>
    <row r="96">
      <c r="A96" s="13" t="s">
        <v>247</v>
      </c>
      <c r="B96" s="14">
        <v>45561.0</v>
      </c>
      <c r="C96" s="14">
        <v>45563.0</v>
      </c>
      <c r="D96" s="15" t="str">
        <f t="shared" si="47"/>
        <v>09 (septembre)</v>
      </c>
      <c r="E96" s="16">
        <f t="shared" si="43"/>
        <v>2</v>
      </c>
      <c r="F96" s="17">
        <v>2.0</v>
      </c>
      <c r="G96" s="18">
        <v>49.0</v>
      </c>
      <c r="H96" s="44">
        <f t="shared" si="44"/>
        <v>98</v>
      </c>
      <c r="I96" s="45" t="s">
        <v>27</v>
      </c>
      <c r="J96" s="46">
        <f t="shared" si="45"/>
        <v>2.8</v>
      </c>
      <c r="K96" s="76">
        <f t="shared" si="46"/>
        <v>4</v>
      </c>
    </row>
    <row r="97">
      <c r="A97" s="23" t="s">
        <v>248</v>
      </c>
      <c r="B97" s="24">
        <v>45563.0</v>
      </c>
      <c r="C97" s="24">
        <v>45567.0</v>
      </c>
      <c r="D97" s="15" t="str">
        <f t="shared" si="47"/>
        <v>09 (septembre)</v>
      </c>
      <c r="E97" s="25">
        <f t="shared" si="43"/>
        <v>4</v>
      </c>
      <c r="F97" s="26">
        <v>2.0</v>
      </c>
      <c r="G97" s="27">
        <v>49.0</v>
      </c>
      <c r="H97" s="40">
        <f t="shared" si="44"/>
        <v>196</v>
      </c>
      <c r="I97" s="41" t="s">
        <v>27</v>
      </c>
      <c r="J97" s="42">
        <f t="shared" si="45"/>
        <v>5.6</v>
      </c>
      <c r="K97" s="75">
        <f t="shared" si="46"/>
        <v>8</v>
      </c>
    </row>
    <row r="98">
      <c r="B98" s="38"/>
      <c r="C98" s="38"/>
      <c r="D98" s="15"/>
      <c r="E98" s="16"/>
      <c r="F98" s="17"/>
      <c r="G98" s="18"/>
      <c r="H98" s="44"/>
      <c r="I98" s="45"/>
      <c r="J98" s="46"/>
      <c r="K98" s="76"/>
    </row>
    <row r="99">
      <c r="A99" s="23" t="s">
        <v>249</v>
      </c>
      <c r="B99" s="24">
        <v>45568.0</v>
      </c>
      <c r="C99" s="24">
        <v>45570.0</v>
      </c>
      <c r="D99" s="15" t="str">
        <f t="shared" ref="D99:D107" si="48">TEXT(B99 ,"mm (mmmm)")</f>
        <v>10 (octobre)</v>
      </c>
      <c r="E99" s="25">
        <f t="shared" ref="E99:E107" si="49">C99-B99</f>
        <v>2</v>
      </c>
      <c r="F99" s="26">
        <v>2.0</v>
      </c>
      <c r="G99" s="27">
        <v>49.0</v>
      </c>
      <c r="H99" s="40">
        <f t="shared" ref="H99:H107" si="50">G99*E99</f>
        <v>98</v>
      </c>
      <c r="I99" s="41" t="s">
        <v>27</v>
      </c>
      <c r="J99" s="42">
        <f t="shared" ref="J99:J107" si="51">F99*0.7*E99</f>
        <v>2.8</v>
      </c>
      <c r="K99" s="75">
        <f t="shared" ref="K99:K107" si="52">E99*F99</f>
        <v>4</v>
      </c>
    </row>
    <row r="100">
      <c r="A100" s="13" t="s">
        <v>177</v>
      </c>
      <c r="B100" s="14">
        <v>45570.0</v>
      </c>
      <c r="C100" s="14">
        <v>45571.0</v>
      </c>
      <c r="D100" s="15" t="str">
        <f t="shared" si="48"/>
        <v>10 (octobre)</v>
      </c>
      <c r="E100" s="16">
        <f t="shared" si="49"/>
        <v>1</v>
      </c>
      <c r="F100" s="17">
        <v>2.0</v>
      </c>
      <c r="G100" s="18">
        <v>51.0</v>
      </c>
      <c r="H100" s="44">
        <f t="shared" si="50"/>
        <v>51</v>
      </c>
      <c r="I100" s="45" t="s">
        <v>27</v>
      </c>
      <c r="J100" s="46">
        <f t="shared" si="51"/>
        <v>1.4</v>
      </c>
      <c r="K100" s="76">
        <f t="shared" si="52"/>
        <v>2</v>
      </c>
    </row>
    <row r="101">
      <c r="A101" s="23" t="s">
        <v>250</v>
      </c>
      <c r="B101" s="24">
        <v>45572.0</v>
      </c>
      <c r="C101" s="24">
        <v>45574.0</v>
      </c>
      <c r="D101" s="15" t="str">
        <f t="shared" si="48"/>
        <v>10 (octobre)</v>
      </c>
      <c r="E101" s="25">
        <f t="shared" si="49"/>
        <v>2</v>
      </c>
      <c r="F101" s="26">
        <v>2.0</v>
      </c>
      <c r="G101" s="27">
        <v>49.0</v>
      </c>
      <c r="H101" s="40">
        <f t="shared" si="50"/>
        <v>98</v>
      </c>
      <c r="I101" s="41" t="s">
        <v>27</v>
      </c>
      <c r="J101" s="42">
        <f t="shared" si="51"/>
        <v>2.8</v>
      </c>
      <c r="K101" s="75">
        <f t="shared" si="52"/>
        <v>4</v>
      </c>
    </row>
    <row r="102">
      <c r="A102" s="13" t="s">
        <v>251</v>
      </c>
      <c r="B102" s="14">
        <v>45574.0</v>
      </c>
      <c r="C102" s="14">
        <v>45575.0</v>
      </c>
      <c r="D102" s="15" t="str">
        <f t="shared" si="48"/>
        <v>10 (octobre)</v>
      </c>
      <c r="E102" s="16">
        <f t="shared" si="49"/>
        <v>1</v>
      </c>
      <c r="F102" s="17">
        <v>2.0</v>
      </c>
      <c r="G102" s="18">
        <v>51.0</v>
      </c>
      <c r="H102" s="44">
        <f t="shared" si="50"/>
        <v>51</v>
      </c>
      <c r="I102" s="45" t="s">
        <v>27</v>
      </c>
      <c r="J102" s="46">
        <f t="shared" si="51"/>
        <v>1.4</v>
      </c>
      <c r="K102" s="76">
        <f t="shared" si="52"/>
        <v>2</v>
      </c>
    </row>
    <row r="103">
      <c r="A103" s="23" t="s">
        <v>252</v>
      </c>
      <c r="B103" s="24">
        <v>45576.0</v>
      </c>
      <c r="C103" s="24">
        <v>45578.0</v>
      </c>
      <c r="D103" s="15" t="str">
        <f t="shared" si="48"/>
        <v>10 (octobre)</v>
      </c>
      <c r="E103" s="25">
        <f t="shared" si="49"/>
        <v>2</v>
      </c>
      <c r="F103" s="26">
        <v>2.0</v>
      </c>
      <c r="G103" s="27">
        <v>49.0</v>
      </c>
      <c r="H103" s="40">
        <f t="shared" si="50"/>
        <v>98</v>
      </c>
      <c r="I103" s="41" t="s">
        <v>27</v>
      </c>
      <c r="J103" s="42">
        <f t="shared" si="51"/>
        <v>2.8</v>
      </c>
      <c r="K103" s="75">
        <f t="shared" si="52"/>
        <v>4</v>
      </c>
    </row>
    <row r="104">
      <c r="A104" s="13" t="s">
        <v>253</v>
      </c>
      <c r="B104" s="14">
        <v>45578.0</v>
      </c>
      <c r="C104" s="14">
        <v>45580.0</v>
      </c>
      <c r="D104" s="15" t="str">
        <f t="shared" si="48"/>
        <v>10 (octobre)</v>
      </c>
      <c r="E104" s="16">
        <f t="shared" si="49"/>
        <v>2</v>
      </c>
      <c r="F104" s="17">
        <v>2.0</v>
      </c>
      <c r="G104" s="18">
        <v>62.0</v>
      </c>
      <c r="H104" s="44">
        <f t="shared" si="50"/>
        <v>124</v>
      </c>
      <c r="I104" s="45" t="s">
        <v>29</v>
      </c>
      <c r="J104" s="46">
        <f t="shared" si="51"/>
        <v>2.8</v>
      </c>
      <c r="K104" s="76">
        <f t="shared" si="52"/>
        <v>4</v>
      </c>
    </row>
    <row r="105">
      <c r="A105" s="23" t="s">
        <v>254</v>
      </c>
      <c r="B105" s="24">
        <v>45581.0</v>
      </c>
      <c r="C105" s="24">
        <v>45585.0</v>
      </c>
      <c r="D105" s="15" t="str">
        <f t="shared" si="48"/>
        <v>10 (octobre)</v>
      </c>
      <c r="E105" s="25">
        <f t="shared" si="49"/>
        <v>4</v>
      </c>
      <c r="F105" s="26">
        <v>1.0</v>
      </c>
      <c r="G105" s="27">
        <v>60.0</v>
      </c>
      <c r="H105" s="40">
        <f t="shared" si="50"/>
        <v>240</v>
      </c>
      <c r="I105" s="41" t="s">
        <v>29</v>
      </c>
      <c r="J105" s="42">
        <f t="shared" si="51"/>
        <v>2.8</v>
      </c>
      <c r="K105" s="75">
        <f t="shared" si="52"/>
        <v>4</v>
      </c>
    </row>
    <row r="106">
      <c r="A106" s="13" t="s">
        <v>255</v>
      </c>
      <c r="B106" s="14">
        <v>45587.0</v>
      </c>
      <c r="C106" s="14">
        <v>45591.0</v>
      </c>
      <c r="D106" s="15" t="str">
        <f t="shared" si="48"/>
        <v>10 (octobre)</v>
      </c>
      <c r="E106" s="16">
        <f t="shared" si="49"/>
        <v>4</v>
      </c>
      <c r="F106" s="17">
        <v>2.0</v>
      </c>
      <c r="G106" s="18">
        <v>60.0</v>
      </c>
      <c r="H106" s="44">
        <f t="shared" si="50"/>
        <v>240</v>
      </c>
      <c r="I106" s="45" t="s">
        <v>29</v>
      </c>
      <c r="J106" s="46">
        <f t="shared" si="51"/>
        <v>5.6</v>
      </c>
      <c r="K106" s="76">
        <f t="shared" si="52"/>
        <v>8</v>
      </c>
    </row>
    <row r="107">
      <c r="A107" s="23" t="s">
        <v>256</v>
      </c>
      <c r="B107" s="24">
        <v>45591.0</v>
      </c>
      <c r="C107" s="24">
        <v>45598.0</v>
      </c>
      <c r="D107" s="15" t="str">
        <f t="shared" si="48"/>
        <v>10 (octobre)</v>
      </c>
      <c r="E107" s="25">
        <f t="shared" si="49"/>
        <v>7</v>
      </c>
      <c r="F107" s="26">
        <v>2.0</v>
      </c>
      <c r="G107" s="27">
        <v>56.0</v>
      </c>
      <c r="H107" s="40">
        <f t="shared" si="50"/>
        <v>392</v>
      </c>
      <c r="I107" s="41" t="s">
        <v>27</v>
      </c>
      <c r="J107" s="42">
        <f t="shared" si="51"/>
        <v>9.8</v>
      </c>
      <c r="K107" s="75">
        <f t="shared" si="52"/>
        <v>14</v>
      </c>
    </row>
    <row r="108">
      <c r="B108" s="38"/>
      <c r="C108" s="38"/>
      <c r="F108" s="20"/>
      <c r="J108" s="21"/>
    </row>
    <row r="109">
      <c r="A109" s="23" t="s">
        <v>257</v>
      </c>
      <c r="B109" s="24">
        <v>45598.0</v>
      </c>
      <c r="C109" s="24">
        <v>45601.0</v>
      </c>
      <c r="D109" s="15" t="str">
        <f t="shared" ref="D109:D117" si="53">TEXT(B109 ,"mm (mmmm)")</f>
        <v>11 (novembre)</v>
      </c>
      <c r="E109" s="25">
        <f t="shared" ref="E109:E117" si="54">C109-B109</f>
        <v>3</v>
      </c>
      <c r="F109" s="26">
        <v>1.0</v>
      </c>
      <c r="G109" s="27">
        <v>50.0</v>
      </c>
      <c r="H109" s="40">
        <f t="shared" ref="H109:H117" si="55">G109*E109</f>
        <v>150</v>
      </c>
      <c r="I109" s="41" t="s">
        <v>29</v>
      </c>
      <c r="J109" s="42">
        <f t="shared" ref="J109:J117" si="56">F109*0.7*E109</f>
        <v>2.1</v>
      </c>
      <c r="K109" s="75">
        <f t="shared" ref="K109:K117" si="57">E109*F109</f>
        <v>3</v>
      </c>
    </row>
    <row r="110">
      <c r="A110" s="13" t="s">
        <v>258</v>
      </c>
      <c r="B110" s="14">
        <v>45604.0</v>
      </c>
      <c r="C110" s="14">
        <v>45607.0</v>
      </c>
      <c r="D110" s="15" t="str">
        <f t="shared" si="53"/>
        <v>11 (novembre)</v>
      </c>
      <c r="E110" s="16">
        <f t="shared" si="54"/>
        <v>3</v>
      </c>
      <c r="F110" s="17">
        <v>2.0</v>
      </c>
      <c r="G110" s="18">
        <v>51.0</v>
      </c>
      <c r="H110" s="44">
        <f t="shared" si="55"/>
        <v>153</v>
      </c>
      <c r="I110" s="45" t="s">
        <v>27</v>
      </c>
      <c r="J110" s="46">
        <f t="shared" si="56"/>
        <v>4.2</v>
      </c>
      <c r="K110" s="76">
        <f t="shared" si="57"/>
        <v>6</v>
      </c>
    </row>
    <row r="111">
      <c r="A111" s="23" t="s">
        <v>259</v>
      </c>
      <c r="B111" s="24">
        <v>45607.0</v>
      </c>
      <c r="C111" s="24">
        <v>45609.0</v>
      </c>
      <c r="D111" s="15" t="str">
        <f t="shared" si="53"/>
        <v>11 (novembre)</v>
      </c>
      <c r="E111" s="25">
        <f t="shared" si="54"/>
        <v>2</v>
      </c>
      <c r="F111" s="26">
        <v>2.0</v>
      </c>
      <c r="G111" s="27">
        <v>51.0</v>
      </c>
      <c r="H111" s="40">
        <f t="shared" si="55"/>
        <v>102</v>
      </c>
      <c r="I111" s="41" t="s">
        <v>27</v>
      </c>
      <c r="J111" s="42">
        <f t="shared" si="56"/>
        <v>2.8</v>
      </c>
      <c r="K111" s="75">
        <f t="shared" si="57"/>
        <v>4</v>
      </c>
    </row>
    <row r="112">
      <c r="A112" s="13" t="s">
        <v>171</v>
      </c>
      <c r="B112" s="14">
        <v>45609.0</v>
      </c>
      <c r="C112" s="14">
        <v>45611.0</v>
      </c>
      <c r="D112" s="15" t="str">
        <f t="shared" si="53"/>
        <v>11 (novembre)</v>
      </c>
      <c r="E112" s="16">
        <f t="shared" si="54"/>
        <v>2</v>
      </c>
      <c r="F112" s="17">
        <v>2.0</v>
      </c>
      <c r="G112" s="18">
        <v>49.0</v>
      </c>
      <c r="H112" s="44">
        <f t="shared" si="55"/>
        <v>98</v>
      </c>
      <c r="I112" s="45" t="s">
        <v>27</v>
      </c>
      <c r="J112" s="46">
        <f t="shared" si="56"/>
        <v>2.8</v>
      </c>
      <c r="K112" s="76">
        <f t="shared" si="57"/>
        <v>4</v>
      </c>
    </row>
    <row r="113">
      <c r="A113" s="23" t="s">
        <v>260</v>
      </c>
      <c r="B113" s="24">
        <v>45611.0</v>
      </c>
      <c r="C113" s="24">
        <v>45613.0</v>
      </c>
      <c r="D113" s="15" t="str">
        <f t="shared" si="53"/>
        <v>11 (novembre)</v>
      </c>
      <c r="E113" s="25">
        <f t="shared" si="54"/>
        <v>2</v>
      </c>
      <c r="F113" s="26">
        <v>2.0</v>
      </c>
      <c r="G113" s="27">
        <v>51.0</v>
      </c>
      <c r="H113" s="40">
        <f t="shared" si="55"/>
        <v>102</v>
      </c>
      <c r="I113" s="41" t="s">
        <v>27</v>
      </c>
      <c r="J113" s="42">
        <f t="shared" si="56"/>
        <v>2.8</v>
      </c>
      <c r="K113" s="75">
        <f t="shared" si="57"/>
        <v>4</v>
      </c>
    </row>
    <row r="114">
      <c r="A114" s="13" t="s">
        <v>261</v>
      </c>
      <c r="B114" s="14">
        <v>45613.0</v>
      </c>
      <c r="C114" s="14">
        <v>45616.0</v>
      </c>
      <c r="D114" s="15" t="str">
        <f t="shared" si="53"/>
        <v>11 (novembre)</v>
      </c>
      <c r="E114" s="16">
        <f t="shared" si="54"/>
        <v>3</v>
      </c>
      <c r="F114" s="17">
        <v>2.0</v>
      </c>
      <c r="G114" s="18">
        <v>50.0</v>
      </c>
      <c r="H114" s="44">
        <f t="shared" si="55"/>
        <v>150</v>
      </c>
      <c r="I114" s="45" t="s">
        <v>29</v>
      </c>
      <c r="J114" s="46">
        <f t="shared" si="56"/>
        <v>4.2</v>
      </c>
      <c r="K114" s="76">
        <f t="shared" si="57"/>
        <v>6</v>
      </c>
    </row>
    <row r="115">
      <c r="A115" s="23" t="s">
        <v>262</v>
      </c>
      <c r="B115" s="24">
        <v>45618.0</v>
      </c>
      <c r="C115" s="24">
        <v>45620.0</v>
      </c>
      <c r="D115" s="15" t="str">
        <f t="shared" si="53"/>
        <v>11 (novembre)</v>
      </c>
      <c r="E115" s="25">
        <f t="shared" si="54"/>
        <v>2</v>
      </c>
      <c r="F115" s="26">
        <v>2.0</v>
      </c>
      <c r="G115" s="27">
        <v>44.0</v>
      </c>
      <c r="H115" s="40">
        <f t="shared" si="55"/>
        <v>88</v>
      </c>
      <c r="I115" s="41" t="s">
        <v>27</v>
      </c>
      <c r="J115" s="42">
        <f t="shared" si="56"/>
        <v>2.8</v>
      </c>
      <c r="K115" s="75">
        <f t="shared" si="57"/>
        <v>4</v>
      </c>
    </row>
    <row r="116">
      <c r="A116" s="13" t="s">
        <v>243</v>
      </c>
      <c r="B116" s="14">
        <v>45621.0</v>
      </c>
      <c r="C116" s="14">
        <v>45625.0</v>
      </c>
      <c r="D116" s="15" t="str">
        <f t="shared" si="53"/>
        <v>11 (novembre)</v>
      </c>
      <c r="E116" s="16">
        <f t="shared" si="54"/>
        <v>4</v>
      </c>
      <c r="F116" s="17">
        <v>2.0</v>
      </c>
      <c r="G116" s="18">
        <v>51.0</v>
      </c>
      <c r="H116" s="44">
        <f t="shared" si="55"/>
        <v>204</v>
      </c>
      <c r="I116" s="45" t="s">
        <v>27</v>
      </c>
      <c r="J116" s="46">
        <f t="shared" si="56"/>
        <v>5.6</v>
      </c>
      <c r="K116" s="76">
        <f t="shared" si="57"/>
        <v>8</v>
      </c>
    </row>
    <row r="117">
      <c r="A117" s="23" t="s">
        <v>263</v>
      </c>
      <c r="B117" s="24">
        <v>45625.0</v>
      </c>
      <c r="C117" s="24">
        <v>45627.0</v>
      </c>
      <c r="D117" s="15" t="str">
        <f t="shared" si="53"/>
        <v>11 (novembre)</v>
      </c>
      <c r="E117" s="25">
        <f t="shared" si="54"/>
        <v>2</v>
      </c>
      <c r="F117" s="26">
        <v>2.0</v>
      </c>
      <c r="G117" s="27">
        <v>51.0</v>
      </c>
      <c r="H117" s="40">
        <f t="shared" si="55"/>
        <v>102</v>
      </c>
      <c r="I117" s="41" t="s">
        <v>27</v>
      </c>
      <c r="J117" s="42">
        <f t="shared" si="56"/>
        <v>2.8</v>
      </c>
      <c r="K117" s="75">
        <f t="shared" si="57"/>
        <v>4</v>
      </c>
    </row>
    <row r="118">
      <c r="B118" s="38"/>
      <c r="C118" s="38"/>
      <c r="F118" s="20"/>
      <c r="J118" s="21"/>
    </row>
    <row r="119">
      <c r="B119" s="35"/>
      <c r="C119" s="35"/>
      <c r="F119" s="33"/>
      <c r="J119" s="34"/>
    </row>
    <row r="120">
      <c r="B120" s="38"/>
      <c r="C120" s="38"/>
      <c r="F120" s="20"/>
      <c r="J120" s="21"/>
    </row>
    <row r="121">
      <c r="A121" s="23" t="s">
        <v>264</v>
      </c>
      <c r="B121" s="24">
        <v>45629.0</v>
      </c>
      <c r="C121" s="24">
        <v>45631.0</v>
      </c>
      <c r="D121" s="15" t="str">
        <f t="shared" ref="D121:D126" si="58">TEXT(B121 ,"mm (mmmm)")</f>
        <v>12 (décembre)</v>
      </c>
      <c r="E121" s="25">
        <f t="shared" ref="E121:E126" si="59">C121-B121</f>
        <v>2</v>
      </c>
      <c r="F121" s="26">
        <v>2.0</v>
      </c>
      <c r="G121" s="27">
        <v>51.0</v>
      </c>
      <c r="H121" s="40">
        <f t="shared" ref="H121:H126" si="60">G121*E121</f>
        <v>102</v>
      </c>
      <c r="I121" s="41" t="s">
        <v>27</v>
      </c>
      <c r="J121" s="42">
        <f t="shared" ref="J121:J126" si="61">F121*0.7*E121</f>
        <v>2.8</v>
      </c>
      <c r="K121" s="75">
        <f t="shared" ref="K121:K126" si="62">E121*F121</f>
        <v>4</v>
      </c>
    </row>
    <row r="122">
      <c r="A122" s="13" t="s">
        <v>265</v>
      </c>
      <c r="B122" s="14">
        <v>45632.0</v>
      </c>
      <c r="C122" s="14">
        <v>45634.0</v>
      </c>
      <c r="D122" s="15" t="str">
        <f t="shared" si="58"/>
        <v>12 (décembre)</v>
      </c>
      <c r="E122" s="16">
        <f t="shared" si="59"/>
        <v>2</v>
      </c>
      <c r="F122" s="17">
        <v>2.0</v>
      </c>
      <c r="G122" s="18">
        <v>51.0</v>
      </c>
      <c r="H122" s="44">
        <f t="shared" si="60"/>
        <v>102</v>
      </c>
      <c r="I122" s="45" t="s">
        <v>27</v>
      </c>
      <c r="J122" s="46">
        <f t="shared" si="61"/>
        <v>2.8</v>
      </c>
      <c r="K122" s="76">
        <f t="shared" si="62"/>
        <v>4</v>
      </c>
    </row>
    <row r="123">
      <c r="A123" s="23" t="s">
        <v>254</v>
      </c>
      <c r="B123" s="24">
        <v>45640.0</v>
      </c>
      <c r="C123" s="24">
        <v>45642.0</v>
      </c>
      <c r="D123" s="15" t="str">
        <f t="shared" si="58"/>
        <v>12 (décembre)</v>
      </c>
      <c r="E123" s="25">
        <f t="shared" si="59"/>
        <v>2</v>
      </c>
      <c r="F123" s="26">
        <v>2.0</v>
      </c>
      <c r="G123" s="27">
        <v>51.0</v>
      </c>
      <c r="H123" s="40">
        <f t="shared" si="60"/>
        <v>102</v>
      </c>
      <c r="I123" s="41" t="s">
        <v>27</v>
      </c>
      <c r="J123" s="42">
        <f t="shared" si="61"/>
        <v>2.8</v>
      </c>
      <c r="K123" s="75">
        <f t="shared" si="62"/>
        <v>4</v>
      </c>
    </row>
    <row r="124">
      <c r="A124" s="13" t="s">
        <v>266</v>
      </c>
      <c r="B124" s="14">
        <v>45646.0</v>
      </c>
      <c r="C124" s="14">
        <v>45649.0</v>
      </c>
      <c r="D124" s="15" t="str">
        <f t="shared" si="58"/>
        <v>12 (décembre)</v>
      </c>
      <c r="E124" s="16">
        <f t="shared" si="59"/>
        <v>3</v>
      </c>
      <c r="F124" s="17">
        <v>2.0</v>
      </c>
      <c r="G124" s="18">
        <v>50.0</v>
      </c>
      <c r="H124" s="44">
        <f t="shared" si="60"/>
        <v>150</v>
      </c>
      <c r="I124" s="45" t="s">
        <v>27</v>
      </c>
      <c r="J124" s="46">
        <f t="shared" si="61"/>
        <v>4.2</v>
      </c>
      <c r="K124" s="76">
        <f t="shared" si="62"/>
        <v>6</v>
      </c>
    </row>
    <row r="125">
      <c r="A125" s="23" t="s">
        <v>172</v>
      </c>
      <c r="B125" s="24">
        <v>46016.0</v>
      </c>
      <c r="C125" s="24">
        <v>46020.0</v>
      </c>
      <c r="D125" s="15" t="str">
        <f t="shared" si="58"/>
        <v>12 (décembre)</v>
      </c>
      <c r="E125" s="25">
        <f t="shared" si="59"/>
        <v>4</v>
      </c>
      <c r="F125" s="26">
        <v>2.0</v>
      </c>
      <c r="G125" s="27">
        <v>55.0</v>
      </c>
      <c r="H125" s="40">
        <f t="shared" si="60"/>
        <v>220</v>
      </c>
      <c r="I125" s="41" t="s">
        <v>29</v>
      </c>
      <c r="J125" s="42">
        <f t="shared" si="61"/>
        <v>5.6</v>
      </c>
      <c r="K125" s="75">
        <f t="shared" si="62"/>
        <v>8</v>
      </c>
    </row>
    <row r="126">
      <c r="A126" s="13" t="s">
        <v>78</v>
      </c>
      <c r="B126" s="14">
        <v>45655.0</v>
      </c>
      <c r="C126" s="14">
        <v>45658.0</v>
      </c>
      <c r="D126" s="15" t="str">
        <f t="shared" si="58"/>
        <v>12 (décembre)</v>
      </c>
      <c r="E126" s="16">
        <f t="shared" si="59"/>
        <v>3</v>
      </c>
      <c r="F126" s="17">
        <v>2.0</v>
      </c>
      <c r="G126" s="18">
        <v>58.0</v>
      </c>
      <c r="H126" s="44">
        <f t="shared" si="60"/>
        <v>174</v>
      </c>
      <c r="I126" s="45" t="s">
        <v>27</v>
      </c>
      <c r="J126" s="46">
        <f t="shared" si="61"/>
        <v>4.2</v>
      </c>
      <c r="K126" s="76">
        <f t="shared" si="62"/>
        <v>6</v>
      </c>
    </row>
    <row r="127">
      <c r="B127" s="24"/>
      <c r="C127" s="24"/>
      <c r="D127" s="15"/>
      <c r="E127" s="25"/>
      <c r="F127" s="26"/>
      <c r="G127" s="27"/>
      <c r="H127" s="40"/>
      <c r="I127" s="41"/>
      <c r="J127" s="42"/>
      <c r="K127" s="75"/>
    </row>
    <row r="128">
      <c r="B128" s="14"/>
      <c r="C128" s="14"/>
      <c r="D128" s="15"/>
      <c r="E128" s="16"/>
      <c r="F128" s="17"/>
      <c r="G128" s="18"/>
      <c r="H128" s="44"/>
      <c r="I128" s="45"/>
      <c r="J128" s="46"/>
      <c r="K128" s="76"/>
    </row>
    <row r="129">
      <c r="B129" s="35"/>
      <c r="C129" s="35"/>
      <c r="F129" s="33"/>
      <c r="J129" s="34"/>
    </row>
    <row r="130">
      <c r="B130" s="38"/>
      <c r="C130" s="38"/>
      <c r="F130" s="20"/>
      <c r="J130" s="21"/>
    </row>
    <row r="131">
      <c r="B131" s="35"/>
      <c r="C131" s="35"/>
      <c r="F131" s="33"/>
      <c r="J131" s="34"/>
    </row>
    <row r="132">
      <c r="B132" s="38"/>
      <c r="C132" s="38"/>
      <c r="F132" s="20"/>
      <c r="J132" s="21"/>
    </row>
    <row r="133">
      <c r="B133" s="35"/>
      <c r="C133" s="35"/>
      <c r="F133" s="33"/>
      <c r="J133" s="34"/>
    </row>
    <row r="134">
      <c r="B134" s="38"/>
      <c r="C134" s="38"/>
      <c r="F134" s="20"/>
      <c r="J134" s="21"/>
    </row>
    <row r="135">
      <c r="B135" s="35"/>
      <c r="C135" s="35"/>
      <c r="F135" s="33"/>
      <c r="J135" s="34"/>
    </row>
    <row r="136">
      <c r="B136" s="38"/>
      <c r="C136" s="38"/>
      <c r="F136" s="20"/>
      <c r="J136" s="21"/>
    </row>
    <row r="137">
      <c r="B137" s="35"/>
      <c r="C137" s="35"/>
      <c r="F137" s="33"/>
      <c r="J137" s="34"/>
    </row>
    <row r="138">
      <c r="B138" s="38"/>
      <c r="C138" s="38"/>
      <c r="F138" s="20"/>
      <c r="J138" s="21"/>
    </row>
    <row r="139">
      <c r="B139" s="35"/>
      <c r="C139" s="35"/>
      <c r="F139" s="33"/>
      <c r="J139" s="34"/>
    </row>
    <row r="140">
      <c r="B140" s="38"/>
      <c r="C140" s="38"/>
      <c r="F140" s="20"/>
      <c r="J140" s="21"/>
    </row>
    <row r="141">
      <c r="B141" s="35"/>
      <c r="C141" s="35"/>
      <c r="F141" s="33"/>
      <c r="J141" s="34"/>
    </row>
    <row r="142">
      <c r="B142" s="38"/>
      <c r="C142" s="38"/>
      <c r="F142" s="20"/>
      <c r="J142" s="21"/>
    </row>
    <row r="143">
      <c r="B143" s="35"/>
      <c r="C143" s="35"/>
      <c r="F143" s="33"/>
      <c r="J143" s="34"/>
    </row>
    <row r="144">
      <c r="B144" s="38"/>
      <c r="C144" s="38"/>
      <c r="F144" s="20"/>
      <c r="J144" s="21"/>
    </row>
    <row r="145">
      <c r="B145" s="35"/>
      <c r="C145" s="35"/>
      <c r="F145" s="33"/>
      <c r="J145" s="34"/>
    </row>
    <row r="146">
      <c r="B146" s="38"/>
      <c r="C146" s="38"/>
      <c r="F146" s="20"/>
      <c r="J146" s="21"/>
    </row>
    <row r="147">
      <c r="B147" s="35"/>
      <c r="C147" s="35"/>
      <c r="F147" s="33"/>
      <c r="J147" s="34"/>
    </row>
    <row r="148">
      <c r="B148" s="38"/>
      <c r="C148" s="38"/>
      <c r="F148" s="20"/>
      <c r="J148" s="21"/>
    </row>
    <row r="149">
      <c r="B149" s="35"/>
      <c r="C149" s="35"/>
      <c r="F149" s="33"/>
      <c r="J149" s="34"/>
    </row>
    <row r="150">
      <c r="B150" s="38"/>
      <c r="C150" s="38"/>
      <c r="F150" s="20"/>
      <c r="J150" s="21"/>
    </row>
    <row r="151">
      <c r="B151" s="35"/>
      <c r="C151" s="35"/>
      <c r="F151" s="33"/>
      <c r="J151" s="34"/>
    </row>
    <row r="152">
      <c r="B152" s="38"/>
      <c r="C152" s="38"/>
      <c r="F152" s="20"/>
      <c r="J152" s="21"/>
    </row>
    <row r="153">
      <c r="B153" s="35"/>
      <c r="C153" s="35"/>
      <c r="F153" s="33"/>
      <c r="J153" s="34"/>
    </row>
    <row r="154">
      <c r="B154" s="38"/>
      <c r="C154" s="38"/>
      <c r="F154" s="20"/>
      <c r="J154" s="21"/>
    </row>
    <row r="155">
      <c r="B155" s="35"/>
      <c r="C155" s="35"/>
      <c r="F155" s="33"/>
      <c r="J155" s="34"/>
    </row>
    <row r="156">
      <c r="B156" s="38"/>
      <c r="C156" s="38"/>
      <c r="F156" s="20"/>
      <c r="J156" s="21"/>
    </row>
    <row r="157">
      <c r="B157" s="35"/>
      <c r="C157" s="35"/>
      <c r="F157" s="33"/>
      <c r="J157" s="34"/>
    </row>
    <row r="158">
      <c r="B158" s="38"/>
      <c r="C158" s="38"/>
      <c r="F158" s="20"/>
      <c r="J158" s="21"/>
    </row>
    <row r="159">
      <c r="B159" s="35"/>
      <c r="C159" s="35"/>
      <c r="F159" s="33"/>
      <c r="J159" s="34"/>
    </row>
    <row r="160">
      <c r="B160" s="38"/>
      <c r="C160" s="38"/>
      <c r="F160" s="20"/>
      <c r="J160" s="21"/>
    </row>
    <row r="161">
      <c r="B161" s="35"/>
      <c r="C161" s="35"/>
      <c r="F161" s="33"/>
      <c r="J161" s="34"/>
    </row>
    <row r="162">
      <c r="B162" s="38"/>
      <c r="C162" s="38"/>
      <c r="F162" s="20"/>
      <c r="J162" s="21"/>
    </row>
    <row r="163">
      <c r="B163" s="35"/>
      <c r="C163" s="35"/>
      <c r="F163" s="33"/>
      <c r="J163" s="34"/>
    </row>
    <row r="164">
      <c r="B164" s="38"/>
      <c r="C164" s="38"/>
      <c r="F164" s="20"/>
      <c r="J164" s="21"/>
    </row>
    <row r="165">
      <c r="B165" s="35"/>
      <c r="C165" s="35"/>
      <c r="F165" s="33"/>
      <c r="J165" s="34"/>
    </row>
    <row r="166">
      <c r="B166" s="38"/>
      <c r="C166" s="38"/>
      <c r="F166" s="20"/>
      <c r="J166" s="21"/>
    </row>
    <row r="167">
      <c r="B167" s="35"/>
      <c r="C167" s="35"/>
      <c r="F167" s="33"/>
      <c r="J167" s="34"/>
    </row>
    <row r="168">
      <c r="B168" s="38"/>
      <c r="C168" s="38"/>
      <c r="F168" s="20"/>
      <c r="J168" s="21"/>
    </row>
    <row r="169">
      <c r="B169" s="35"/>
      <c r="C169" s="35"/>
      <c r="F169" s="33"/>
      <c r="J169" s="34"/>
    </row>
    <row r="170">
      <c r="B170" s="38"/>
      <c r="C170" s="38"/>
      <c r="F170" s="20"/>
      <c r="J170" s="21"/>
    </row>
    <row r="171">
      <c r="B171" s="35"/>
      <c r="C171" s="35"/>
      <c r="F171" s="33"/>
      <c r="J171" s="34"/>
    </row>
    <row r="172">
      <c r="B172" s="38"/>
      <c r="C172" s="38"/>
      <c r="F172" s="20"/>
      <c r="J172" s="21"/>
    </row>
    <row r="173">
      <c r="B173" s="35"/>
      <c r="C173" s="35"/>
      <c r="F173" s="33"/>
      <c r="J173" s="34"/>
    </row>
    <row r="174">
      <c r="B174" s="38"/>
      <c r="C174" s="38"/>
      <c r="F174" s="20"/>
      <c r="J174" s="21"/>
    </row>
    <row r="175">
      <c r="B175" s="35"/>
      <c r="C175" s="35"/>
      <c r="F175" s="33"/>
      <c r="J175" s="34"/>
    </row>
    <row r="176">
      <c r="B176" s="38"/>
      <c r="C176" s="38"/>
      <c r="F176" s="20"/>
      <c r="J176" s="21"/>
    </row>
    <row r="177">
      <c r="B177" s="35"/>
      <c r="C177" s="35"/>
      <c r="F177" s="33"/>
      <c r="J177" s="34"/>
    </row>
    <row r="178">
      <c r="B178" s="38"/>
      <c r="C178" s="38"/>
      <c r="F178" s="20"/>
      <c r="J178" s="21"/>
    </row>
    <row r="179">
      <c r="B179" s="35"/>
      <c r="C179" s="35"/>
      <c r="F179" s="33"/>
      <c r="J179" s="34"/>
    </row>
    <row r="180">
      <c r="B180" s="38"/>
      <c r="C180" s="38"/>
      <c r="F180" s="20"/>
      <c r="J180" s="21"/>
    </row>
    <row r="181">
      <c r="B181" s="35"/>
      <c r="C181" s="35"/>
      <c r="F181" s="33"/>
      <c r="J181" s="34"/>
    </row>
    <row r="182">
      <c r="B182" s="38"/>
      <c r="C182" s="38"/>
      <c r="F182" s="20"/>
      <c r="J182" s="21"/>
    </row>
    <row r="183">
      <c r="B183" s="35"/>
      <c r="C183" s="35"/>
      <c r="F183" s="33"/>
      <c r="J183" s="34"/>
    </row>
    <row r="184">
      <c r="B184" s="38"/>
      <c r="C184" s="38"/>
      <c r="F184" s="20"/>
      <c r="J184" s="21"/>
    </row>
    <row r="185">
      <c r="B185" s="35"/>
      <c r="C185" s="35"/>
      <c r="F185" s="33"/>
      <c r="J185" s="34"/>
    </row>
    <row r="186">
      <c r="B186" s="38"/>
      <c r="C186" s="38"/>
      <c r="F186" s="20"/>
      <c r="J186" s="21"/>
    </row>
    <row r="187">
      <c r="B187" s="35"/>
      <c r="C187" s="35"/>
      <c r="F187" s="33"/>
      <c r="J187" s="34"/>
    </row>
    <row r="188">
      <c r="B188" s="38"/>
      <c r="C188" s="38"/>
      <c r="F188" s="20"/>
      <c r="J188" s="21"/>
    </row>
    <row r="189">
      <c r="B189" s="35"/>
      <c r="C189" s="35"/>
      <c r="F189" s="33"/>
      <c r="J189" s="34"/>
    </row>
    <row r="190">
      <c r="B190" s="38"/>
      <c r="C190" s="38"/>
      <c r="F190" s="20"/>
      <c r="J190" s="21"/>
    </row>
    <row r="191">
      <c r="B191" s="35"/>
      <c r="C191" s="35"/>
      <c r="F191" s="33"/>
      <c r="J191" s="34"/>
    </row>
    <row r="192">
      <c r="B192" s="38"/>
      <c r="C192" s="38"/>
      <c r="F192" s="20"/>
      <c r="J192" s="21"/>
    </row>
    <row r="193">
      <c r="B193" s="35"/>
      <c r="C193" s="35"/>
      <c r="F193" s="33"/>
      <c r="J193" s="34"/>
    </row>
    <row r="194">
      <c r="B194" s="38"/>
      <c r="C194" s="38"/>
      <c r="F194" s="20"/>
      <c r="J194" s="21"/>
    </row>
    <row r="195">
      <c r="B195" s="35"/>
      <c r="C195" s="35"/>
      <c r="F195" s="33"/>
      <c r="J195" s="34"/>
    </row>
    <row r="196">
      <c r="B196" s="38"/>
      <c r="C196" s="38"/>
      <c r="F196" s="20"/>
      <c r="J196" s="21"/>
    </row>
    <row r="197">
      <c r="B197" s="35"/>
      <c r="C197" s="35"/>
      <c r="F197" s="33"/>
      <c r="J197" s="34"/>
    </row>
    <row r="198">
      <c r="B198" s="38"/>
      <c r="C198" s="38"/>
      <c r="F198" s="20"/>
      <c r="J198" s="21"/>
    </row>
    <row r="199">
      <c r="B199" s="35"/>
      <c r="C199" s="35"/>
      <c r="F199" s="33"/>
      <c r="J199" s="34"/>
    </row>
    <row r="200">
      <c r="B200" s="38"/>
      <c r="C200" s="38"/>
      <c r="F200" s="20"/>
      <c r="J200" s="21"/>
    </row>
    <row r="201">
      <c r="B201" s="35"/>
      <c r="C201" s="35"/>
      <c r="F201" s="33"/>
      <c r="J201" s="34"/>
    </row>
    <row r="202">
      <c r="B202" s="38"/>
      <c r="C202" s="38"/>
      <c r="F202" s="20"/>
      <c r="J202" s="21"/>
    </row>
    <row r="203">
      <c r="B203" s="35"/>
      <c r="C203" s="35"/>
      <c r="F203" s="33"/>
      <c r="J203" s="34"/>
    </row>
    <row r="204">
      <c r="B204" s="38"/>
      <c r="C204" s="38"/>
      <c r="F204" s="20"/>
      <c r="J204" s="21"/>
    </row>
    <row r="205">
      <c r="B205" s="35"/>
      <c r="C205" s="35"/>
      <c r="F205" s="33"/>
      <c r="J205" s="34"/>
    </row>
    <row r="206">
      <c r="B206" s="38"/>
      <c r="C206" s="38"/>
      <c r="F206" s="20"/>
      <c r="J206" s="21"/>
    </row>
    <row r="207">
      <c r="B207" s="35"/>
      <c r="C207" s="35"/>
      <c r="F207" s="33"/>
      <c r="J207" s="34"/>
    </row>
    <row r="208">
      <c r="B208" s="38"/>
      <c r="C208" s="38"/>
      <c r="F208" s="20"/>
      <c r="J208" s="21"/>
    </row>
    <row r="209">
      <c r="B209" s="35"/>
      <c r="C209" s="35"/>
      <c r="F209" s="33"/>
      <c r="J209" s="34"/>
    </row>
    <row r="210">
      <c r="B210" s="38"/>
      <c r="C210" s="38"/>
      <c r="F210" s="20"/>
      <c r="J210" s="21"/>
    </row>
    <row r="211">
      <c r="B211" s="35"/>
      <c r="C211" s="35"/>
      <c r="F211" s="33"/>
      <c r="J211" s="34"/>
    </row>
    <row r="212">
      <c r="B212" s="38"/>
      <c r="C212" s="38"/>
      <c r="F212" s="20"/>
      <c r="J212" s="21"/>
    </row>
    <row r="213">
      <c r="B213" s="35"/>
      <c r="C213" s="35"/>
      <c r="F213" s="33"/>
      <c r="J213" s="34"/>
    </row>
    <row r="214">
      <c r="B214" s="38"/>
      <c r="C214" s="38"/>
      <c r="F214" s="20"/>
      <c r="J214" s="21"/>
    </row>
    <row r="215">
      <c r="B215" s="35"/>
      <c r="C215" s="35"/>
      <c r="F215" s="33"/>
      <c r="J215" s="34"/>
    </row>
    <row r="216">
      <c r="B216" s="38"/>
      <c r="C216" s="38"/>
      <c r="F216" s="20"/>
      <c r="J216" s="21"/>
    </row>
    <row r="217">
      <c r="B217" s="35"/>
      <c r="C217" s="35"/>
      <c r="F217" s="33"/>
      <c r="J217" s="34"/>
    </row>
    <row r="218">
      <c r="B218" s="38"/>
      <c r="C218" s="38"/>
      <c r="F218" s="20"/>
      <c r="J218" s="21"/>
    </row>
    <row r="219">
      <c r="B219" s="35"/>
      <c r="C219" s="35"/>
      <c r="F219" s="33"/>
      <c r="J219" s="34"/>
    </row>
    <row r="220">
      <c r="B220" s="38"/>
      <c r="C220" s="38"/>
      <c r="F220" s="20"/>
      <c r="J220" s="21"/>
    </row>
    <row r="221">
      <c r="B221" s="35"/>
      <c r="C221" s="35"/>
      <c r="F221" s="33"/>
      <c r="J221" s="34"/>
    </row>
    <row r="222">
      <c r="B222" s="38"/>
      <c r="C222" s="38"/>
      <c r="F222" s="20"/>
      <c r="J222" s="21"/>
    </row>
    <row r="223">
      <c r="B223" s="35"/>
      <c r="C223" s="35"/>
      <c r="F223" s="33"/>
      <c r="J223" s="34"/>
    </row>
    <row r="224">
      <c r="B224" s="38"/>
      <c r="C224" s="38"/>
      <c r="F224" s="20"/>
      <c r="J224" s="21"/>
    </row>
    <row r="225">
      <c r="B225" s="35"/>
      <c r="C225" s="35"/>
      <c r="F225" s="33"/>
      <c r="J225" s="34"/>
    </row>
    <row r="226">
      <c r="B226" s="38"/>
      <c r="C226" s="38"/>
      <c r="F226" s="20"/>
      <c r="J226" s="21"/>
    </row>
    <row r="227">
      <c r="B227" s="35"/>
      <c r="C227" s="35"/>
      <c r="F227" s="33"/>
      <c r="J227" s="34"/>
    </row>
    <row r="228">
      <c r="B228" s="38"/>
      <c r="C228" s="38"/>
      <c r="F228" s="20"/>
      <c r="J228" s="21"/>
    </row>
    <row r="229">
      <c r="B229" s="35"/>
      <c r="C229" s="35"/>
      <c r="F229" s="33"/>
      <c r="J229" s="34"/>
    </row>
    <row r="230">
      <c r="B230" s="38"/>
      <c r="C230" s="38"/>
      <c r="F230" s="20"/>
      <c r="J230" s="21"/>
    </row>
    <row r="231">
      <c r="B231" s="35"/>
      <c r="C231" s="35"/>
      <c r="F231" s="33"/>
      <c r="J231" s="34"/>
    </row>
    <row r="232">
      <c r="B232" s="38"/>
      <c r="C232" s="38"/>
      <c r="F232" s="20"/>
      <c r="J232" s="21"/>
    </row>
    <row r="233">
      <c r="B233" s="35"/>
      <c r="C233" s="35"/>
      <c r="F233" s="33"/>
      <c r="J233" s="34"/>
    </row>
    <row r="234">
      <c r="B234" s="38"/>
      <c r="C234" s="38"/>
      <c r="F234" s="20"/>
      <c r="J234" s="21"/>
    </row>
    <row r="235">
      <c r="B235" s="35"/>
      <c r="C235" s="35"/>
      <c r="F235" s="33"/>
      <c r="J235" s="34"/>
    </row>
    <row r="236">
      <c r="B236" s="38"/>
      <c r="C236" s="38"/>
      <c r="F236" s="20"/>
      <c r="J236" s="21"/>
    </row>
    <row r="237">
      <c r="B237" s="35"/>
      <c r="C237" s="35"/>
      <c r="F237" s="33"/>
      <c r="J237" s="34"/>
    </row>
    <row r="238">
      <c r="B238" s="38"/>
      <c r="C238" s="38"/>
      <c r="F238" s="20"/>
      <c r="J238" s="21"/>
    </row>
    <row r="239">
      <c r="B239" s="35"/>
      <c r="C239" s="35"/>
      <c r="F239" s="33"/>
      <c r="J239" s="34"/>
    </row>
    <row r="240">
      <c r="B240" s="38"/>
      <c r="C240" s="38"/>
      <c r="F240" s="20"/>
      <c r="J240" s="21"/>
    </row>
    <row r="241">
      <c r="B241" s="35"/>
      <c r="C241" s="35"/>
      <c r="F241" s="33"/>
      <c r="J241" s="34"/>
    </row>
    <row r="242">
      <c r="B242" s="38"/>
      <c r="C242" s="38"/>
      <c r="F242" s="20"/>
      <c r="J242" s="21"/>
    </row>
    <row r="243">
      <c r="B243" s="35"/>
      <c r="C243" s="35"/>
      <c r="F243" s="33"/>
      <c r="J243" s="34"/>
    </row>
    <row r="244">
      <c r="B244" s="38"/>
      <c r="C244" s="38"/>
      <c r="F244" s="20"/>
      <c r="J244" s="21"/>
    </row>
    <row r="245">
      <c r="B245" s="35"/>
      <c r="C245" s="35"/>
      <c r="F245" s="33"/>
      <c r="J245" s="34"/>
    </row>
    <row r="246">
      <c r="B246" s="38"/>
      <c r="C246" s="38"/>
      <c r="F246" s="20"/>
      <c r="J246" s="21"/>
    </row>
    <row r="247">
      <c r="B247" s="35"/>
      <c r="C247" s="35"/>
      <c r="F247" s="33"/>
      <c r="J247" s="34"/>
    </row>
    <row r="248">
      <c r="B248" s="38"/>
      <c r="C248" s="38"/>
      <c r="F248" s="20"/>
      <c r="J248" s="21"/>
    </row>
    <row r="249">
      <c r="B249" s="35"/>
      <c r="C249" s="35"/>
      <c r="F249" s="33"/>
      <c r="J249" s="34"/>
    </row>
    <row r="250">
      <c r="B250" s="38"/>
      <c r="C250" s="38"/>
      <c r="F250" s="20"/>
      <c r="J250" s="21"/>
    </row>
    <row r="251">
      <c r="B251" s="35"/>
      <c r="C251" s="35"/>
      <c r="F251" s="33"/>
      <c r="J251" s="34"/>
    </row>
    <row r="252">
      <c r="B252" s="38"/>
      <c r="C252" s="38"/>
      <c r="F252" s="20"/>
      <c r="J252" s="21"/>
    </row>
    <row r="253">
      <c r="B253" s="35"/>
      <c r="C253" s="35"/>
      <c r="F253" s="33"/>
      <c r="J253" s="34"/>
    </row>
    <row r="254">
      <c r="B254" s="38"/>
      <c r="C254" s="38"/>
      <c r="F254" s="20"/>
      <c r="J254" s="21"/>
    </row>
    <row r="255">
      <c r="B255" s="35"/>
      <c r="C255" s="35"/>
      <c r="F255" s="33"/>
      <c r="J255" s="34"/>
    </row>
    <row r="256">
      <c r="B256" s="38"/>
      <c r="C256" s="38"/>
      <c r="F256" s="20"/>
      <c r="J256" s="21"/>
    </row>
    <row r="257">
      <c r="B257" s="35"/>
      <c r="C257" s="35"/>
      <c r="F257" s="33"/>
      <c r="J257" s="34"/>
    </row>
    <row r="258">
      <c r="B258" s="38"/>
      <c r="C258" s="38"/>
      <c r="F258" s="20"/>
      <c r="J258" s="21"/>
    </row>
    <row r="259">
      <c r="B259" s="35"/>
      <c r="C259" s="35"/>
      <c r="F259" s="33"/>
      <c r="J259" s="34"/>
    </row>
    <row r="260">
      <c r="B260" s="38"/>
      <c r="C260" s="38"/>
      <c r="F260" s="20"/>
      <c r="J260" s="21"/>
    </row>
    <row r="261">
      <c r="B261" s="35"/>
      <c r="C261" s="35"/>
      <c r="F261" s="33"/>
      <c r="J261" s="34"/>
    </row>
    <row r="262">
      <c r="B262" s="38"/>
      <c r="C262" s="38"/>
      <c r="F262" s="20"/>
      <c r="J262" s="21"/>
    </row>
    <row r="263">
      <c r="B263" s="35"/>
      <c r="C263" s="35"/>
      <c r="F263" s="33"/>
      <c r="J263" s="34"/>
    </row>
    <row r="264">
      <c r="B264" s="38"/>
      <c r="C264" s="38"/>
      <c r="F264" s="20"/>
      <c r="J264" s="21"/>
    </row>
    <row r="265">
      <c r="B265" s="35"/>
      <c r="C265" s="35"/>
      <c r="F265" s="33"/>
      <c r="J265" s="34"/>
    </row>
    <row r="266">
      <c r="B266" s="38"/>
      <c r="C266" s="38"/>
      <c r="F266" s="20"/>
      <c r="J266" s="21"/>
    </row>
    <row r="267">
      <c r="B267" s="35"/>
      <c r="C267" s="35"/>
      <c r="F267" s="33"/>
      <c r="J267" s="34"/>
    </row>
    <row r="268">
      <c r="B268" s="38"/>
      <c r="C268" s="38"/>
      <c r="F268" s="20"/>
      <c r="J268" s="21"/>
    </row>
    <row r="269">
      <c r="B269" s="35"/>
      <c r="C269" s="35"/>
      <c r="F269" s="33"/>
      <c r="J269" s="34"/>
    </row>
    <row r="270">
      <c r="B270" s="38"/>
      <c r="C270" s="38"/>
      <c r="F270" s="20"/>
      <c r="J270" s="21"/>
    </row>
    <row r="271">
      <c r="B271" s="35"/>
      <c r="C271" s="35"/>
      <c r="F271" s="33"/>
      <c r="J271" s="34"/>
    </row>
    <row r="272">
      <c r="B272" s="38"/>
      <c r="C272" s="38"/>
      <c r="F272" s="20"/>
      <c r="J272" s="21"/>
    </row>
    <row r="273">
      <c r="B273" s="35"/>
      <c r="C273" s="35"/>
      <c r="F273" s="33"/>
      <c r="J273" s="34"/>
    </row>
    <row r="274">
      <c r="B274" s="38"/>
      <c r="C274" s="38"/>
      <c r="F274" s="20"/>
      <c r="J274" s="21"/>
    </row>
    <row r="275">
      <c r="B275" s="35"/>
      <c r="C275" s="35"/>
      <c r="F275" s="33"/>
      <c r="J275" s="34"/>
    </row>
    <row r="276">
      <c r="B276" s="38"/>
      <c r="C276" s="38"/>
      <c r="F276" s="20"/>
      <c r="J276" s="21"/>
    </row>
    <row r="277">
      <c r="B277" s="35"/>
      <c r="C277" s="35"/>
      <c r="F277" s="33"/>
      <c r="J277" s="34"/>
    </row>
    <row r="278">
      <c r="B278" s="38"/>
      <c r="C278" s="38"/>
      <c r="F278" s="20"/>
      <c r="J278" s="21"/>
    </row>
    <row r="279">
      <c r="B279" s="35"/>
      <c r="C279" s="35"/>
      <c r="F279" s="33"/>
      <c r="J279" s="34"/>
    </row>
    <row r="280">
      <c r="B280" s="38"/>
      <c r="C280" s="38"/>
      <c r="F280" s="20"/>
      <c r="J280" s="21"/>
    </row>
    <row r="281">
      <c r="B281" s="35"/>
      <c r="C281" s="35"/>
      <c r="F281" s="33"/>
      <c r="J281" s="34"/>
    </row>
    <row r="282">
      <c r="B282" s="38"/>
      <c r="C282" s="38"/>
      <c r="F282" s="20"/>
      <c r="J282" s="21"/>
    </row>
    <row r="283">
      <c r="B283" s="35"/>
      <c r="C283" s="35"/>
      <c r="F283" s="33"/>
      <c r="J283" s="34"/>
    </row>
    <row r="284">
      <c r="B284" s="38"/>
      <c r="C284" s="38"/>
      <c r="F284" s="20"/>
      <c r="J284" s="21"/>
    </row>
    <row r="285">
      <c r="B285" s="35"/>
      <c r="C285" s="35"/>
      <c r="F285" s="33"/>
      <c r="J285" s="34"/>
    </row>
    <row r="286">
      <c r="B286" s="38"/>
      <c r="C286" s="38"/>
      <c r="F286" s="20"/>
      <c r="J286" s="21"/>
    </row>
    <row r="287">
      <c r="B287" s="35"/>
      <c r="C287" s="35"/>
      <c r="F287" s="33"/>
      <c r="J287" s="34"/>
    </row>
    <row r="288">
      <c r="B288" s="38"/>
      <c r="C288" s="38"/>
      <c r="F288" s="20"/>
      <c r="J288" s="21"/>
    </row>
    <row r="289">
      <c r="B289" s="35"/>
      <c r="C289" s="35"/>
      <c r="F289" s="33"/>
      <c r="J289" s="34"/>
    </row>
    <row r="290">
      <c r="B290" s="38"/>
      <c r="C290" s="38"/>
      <c r="F290" s="20"/>
      <c r="J290" s="21"/>
    </row>
    <row r="291">
      <c r="B291" s="35"/>
      <c r="C291" s="35"/>
      <c r="F291" s="33"/>
      <c r="J291" s="34"/>
    </row>
    <row r="292">
      <c r="B292" s="38"/>
      <c r="C292" s="38"/>
      <c r="F292" s="20"/>
      <c r="J292" s="21"/>
    </row>
    <row r="293">
      <c r="B293" s="35"/>
      <c r="C293" s="35"/>
      <c r="F293" s="33"/>
      <c r="J293" s="34"/>
    </row>
    <row r="294">
      <c r="B294" s="38"/>
      <c r="C294" s="38"/>
      <c r="F294" s="20"/>
      <c r="J294" s="21"/>
    </row>
    <row r="295">
      <c r="B295" s="35"/>
      <c r="C295" s="35"/>
      <c r="F295" s="33"/>
      <c r="J295" s="34"/>
    </row>
    <row r="296">
      <c r="B296" s="38"/>
      <c r="C296" s="38"/>
      <c r="F296" s="20"/>
      <c r="J296" s="21"/>
    </row>
    <row r="297">
      <c r="B297" s="35"/>
      <c r="C297" s="35"/>
      <c r="F297" s="33"/>
      <c r="J297" s="34"/>
    </row>
    <row r="298">
      <c r="B298" s="38"/>
      <c r="C298" s="38"/>
      <c r="F298" s="20"/>
      <c r="J298" s="21"/>
    </row>
    <row r="299">
      <c r="B299" s="35"/>
      <c r="C299" s="35"/>
      <c r="F299" s="33"/>
      <c r="J299" s="34"/>
    </row>
    <row r="300">
      <c r="B300" s="38"/>
      <c r="C300" s="38"/>
      <c r="F300" s="20"/>
      <c r="J300" s="21"/>
    </row>
    <row r="301">
      <c r="B301" s="35"/>
      <c r="C301" s="35"/>
      <c r="F301" s="33"/>
      <c r="J301" s="34"/>
    </row>
    <row r="302">
      <c r="B302" s="38"/>
      <c r="C302" s="38"/>
      <c r="F302" s="20"/>
      <c r="J302" s="21"/>
    </row>
    <row r="303">
      <c r="B303" s="35"/>
      <c r="C303" s="35"/>
      <c r="F303" s="33"/>
      <c r="J303" s="34"/>
    </row>
    <row r="304">
      <c r="B304" s="38"/>
      <c r="C304" s="38"/>
      <c r="F304" s="20"/>
      <c r="J304" s="21"/>
    </row>
    <row r="305">
      <c r="B305" s="35"/>
      <c r="C305" s="35"/>
      <c r="F305" s="33"/>
      <c r="J305" s="34"/>
    </row>
    <row r="306">
      <c r="B306" s="38"/>
      <c r="C306" s="38"/>
      <c r="F306" s="20"/>
      <c r="J306" s="21"/>
    </row>
    <row r="307">
      <c r="B307" s="35"/>
      <c r="C307" s="35"/>
      <c r="F307" s="33"/>
      <c r="J307" s="34"/>
    </row>
    <row r="308">
      <c r="B308" s="38"/>
      <c r="C308" s="38"/>
      <c r="F308" s="20"/>
      <c r="J308" s="21"/>
    </row>
    <row r="309">
      <c r="B309" s="35"/>
      <c r="C309" s="35"/>
      <c r="F309" s="33"/>
      <c r="J309" s="34"/>
    </row>
    <row r="310">
      <c r="B310" s="38"/>
      <c r="C310" s="38"/>
      <c r="F310" s="20"/>
      <c r="J310" s="21"/>
    </row>
    <row r="311">
      <c r="B311" s="35"/>
      <c r="C311" s="35"/>
      <c r="F311" s="33"/>
      <c r="J311" s="34"/>
    </row>
    <row r="312">
      <c r="B312" s="38"/>
      <c r="C312" s="38"/>
      <c r="F312" s="20"/>
      <c r="J312" s="21"/>
    </row>
    <row r="313">
      <c r="B313" s="35"/>
      <c r="C313" s="35"/>
      <c r="F313" s="33"/>
      <c r="J313" s="34"/>
    </row>
    <row r="314">
      <c r="B314" s="38"/>
      <c r="C314" s="38"/>
      <c r="F314" s="20"/>
      <c r="J314" s="21"/>
    </row>
    <row r="315">
      <c r="B315" s="35"/>
      <c r="C315" s="35"/>
      <c r="F315" s="33"/>
      <c r="J315" s="34"/>
    </row>
    <row r="316">
      <c r="B316" s="38"/>
      <c r="C316" s="38"/>
      <c r="F316" s="20"/>
      <c r="J316" s="21"/>
    </row>
    <row r="317">
      <c r="B317" s="35"/>
      <c r="C317" s="35"/>
      <c r="F317" s="33"/>
      <c r="J317" s="34"/>
    </row>
    <row r="318">
      <c r="B318" s="38"/>
      <c r="C318" s="38"/>
      <c r="F318" s="20"/>
      <c r="J318" s="21"/>
    </row>
    <row r="319">
      <c r="B319" s="35"/>
      <c r="C319" s="35"/>
      <c r="F319" s="33"/>
      <c r="J319" s="34"/>
    </row>
    <row r="320">
      <c r="B320" s="38"/>
      <c r="C320" s="38"/>
      <c r="F320" s="20"/>
      <c r="J320" s="21"/>
    </row>
    <row r="321">
      <c r="B321" s="35"/>
      <c r="C321" s="35"/>
      <c r="F321" s="33"/>
      <c r="J321" s="34"/>
    </row>
    <row r="322">
      <c r="B322" s="38"/>
      <c r="C322" s="38"/>
      <c r="F322" s="20"/>
      <c r="J322" s="21"/>
    </row>
    <row r="323">
      <c r="B323" s="35"/>
      <c r="C323" s="35"/>
      <c r="F323" s="33"/>
      <c r="J323" s="34"/>
    </row>
    <row r="324">
      <c r="B324" s="38"/>
      <c r="C324" s="38"/>
      <c r="F324" s="20"/>
      <c r="J324" s="21"/>
    </row>
    <row r="325">
      <c r="B325" s="35"/>
      <c r="C325" s="35"/>
      <c r="F325" s="33"/>
      <c r="J325" s="34"/>
    </row>
    <row r="326">
      <c r="B326" s="38"/>
      <c r="C326" s="38"/>
      <c r="F326" s="20"/>
      <c r="J326" s="21"/>
    </row>
    <row r="327">
      <c r="B327" s="35"/>
      <c r="C327" s="35"/>
      <c r="F327" s="33"/>
      <c r="J327" s="34"/>
    </row>
    <row r="328">
      <c r="B328" s="38"/>
      <c r="C328" s="38"/>
      <c r="F328" s="20"/>
      <c r="J328" s="21"/>
    </row>
    <row r="329">
      <c r="B329" s="35"/>
      <c r="C329" s="35"/>
      <c r="F329" s="33"/>
      <c r="J329" s="34"/>
    </row>
    <row r="330">
      <c r="B330" s="38"/>
      <c r="C330" s="38"/>
      <c r="F330" s="20"/>
      <c r="J330" s="21"/>
    </row>
    <row r="331">
      <c r="B331" s="35"/>
      <c r="C331" s="35"/>
      <c r="F331" s="33"/>
      <c r="J331" s="34"/>
    </row>
    <row r="332">
      <c r="B332" s="38"/>
      <c r="C332" s="38"/>
      <c r="F332" s="20"/>
      <c r="J332" s="21"/>
    </row>
    <row r="333">
      <c r="B333" s="35"/>
      <c r="C333" s="35"/>
      <c r="F333" s="33"/>
      <c r="J333" s="34"/>
    </row>
    <row r="334">
      <c r="B334" s="38"/>
      <c r="C334" s="38"/>
      <c r="F334" s="20"/>
      <c r="J334" s="21"/>
    </row>
    <row r="335">
      <c r="B335" s="35"/>
      <c r="C335" s="35"/>
      <c r="F335" s="33"/>
      <c r="J335" s="34"/>
    </row>
    <row r="336">
      <c r="B336" s="38"/>
      <c r="C336" s="38"/>
      <c r="F336" s="20"/>
      <c r="J336" s="21"/>
    </row>
    <row r="337">
      <c r="B337" s="35"/>
      <c r="C337" s="35"/>
      <c r="F337" s="33"/>
      <c r="J337" s="34"/>
    </row>
    <row r="338">
      <c r="B338" s="38"/>
      <c r="C338" s="38"/>
      <c r="F338" s="20"/>
      <c r="J338" s="21"/>
    </row>
    <row r="339">
      <c r="B339" s="35"/>
      <c r="C339" s="35"/>
      <c r="F339" s="33"/>
      <c r="J339" s="34"/>
    </row>
    <row r="340">
      <c r="B340" s="38"/>
      <c r="C340" s="38"/>
      <c r="F340" s="20"/>
      <c r="J340" s="21"/>
    </row>
    <row r="341">
      <c r="B341" s="35"/>
      <c r="C341" s="35"/>
      <c r="F341" s="33"/>
      <c r="J341" s="34"/>
    </row>
    <row r="342">
      <c r="B342" s="38"/>
      <c r="C342" s="38"/>
      <c r="F342" s="20"/>
      <c r="J342" s="21"/>
    </row>
    <row r="343">
      <c r="B343" s="35"/>
      <c r="C343" s="35"/>
      <c r="F343" s="33"/>
      <c r="J343" s="34"/>
    </row>
    <row r="344">
      <c r="B344" s="38"/>
      <c r="C344" s="38"/>
      <c r="F344" s="20"/>
      <c r="J344" s="21"/>
    </row>
    <row r="345">
      <c r="B345" s="35"/>
      <c r="C345" s="35"/>
      <c r="F345" s="33"/>
      <c r="J345" s="34"/>
    </row>
    <row r="346">
      <c r="B346" s="38"/>
      <c r="C346" s="38"/>
      <c r="F346" s="20"/>
      <c r="J346" s="21"/>
    </row>
    <row r="347">
      <c r="B347" s="35"/>
      <c r="C347" s="35"/>
      <c r="F347" s="33"/>
      <c r="J347" s="34"/>
    </row>
    <row r="348">
      <c r="B348" s="38"/>
      <c r="C348" s="38"/>
      <c r="F348" s="20"/>
      <c r="J348" s="21"/>
    </row>
    <row r="349">
      <c r="B349" s="35"/>
      <c r="C349" s="35"/>
      <c r="F349" s="33"/>
      <c r="J349" s="34"/>
    </row>
    <row r="350">
      <c r="B350" s="38"/>
      <c r="C350" s="38"/>
      <c r="F350" s="20"/>
      <c r="J350" s="21"/>
    </row>
    <row r="351">
      <c r="B351" s="35"/>
      <c r="C351" s="35"/>
      <c r="F351" s="33"/>
      <c r="J351" s="34"/>
    </row>
    <row r="352">
      <c r="B352" s="38"/>
      <c r="C352" s="38"/>
      <c r="F352" s="20"/>
      <c r="J352" s="21"/>
    </row>
    <row r="353">
      <c r="B353" s="35"/>
      <c r="C353" s="35"/>
      <c r="F353" s="33"/>
      <c r="J353" s="34"/>
    </row>
    <row r="354">
      <c r="B354" s="38"/>
      <c r="C354" s="38"/>
      <c r="F354" s="20"/>
      <c r="J354" s="21"/>
    </row>
    <row r="355">
      <c r="B355" s="35"/>
      <c r="C355" s="35"/>
      <c r="F355" s="33"/>
      <c r="J355" s="34"/>
    </row>
    <row r="356">
      <c r="B356" s="38"/>
      <c r="C356" s="38"/>
      <c r="F356" s="20"/>
      <c r="J356" s="21"/>
    </row>
    <row r="357">
      <c r="B357" s="35"/>
      <c r="C357" s="35"/>
      <c r="F357" s="33"/>
      <c r="J357" s="34"/>
    </row>
    <row r="358">
      <c r="B358" s="38"/>
      <c r="C358" s="38"/>
      <c r="F358" s="20"/>
      <c r="J358" s="21"/>
    </row>
    <row r="359">
      <c r="B359" s="35"/>
      <c r="C359" s="35"/>
      <c r="F359" s="33"/>
      <c r="J359" s="34"/>
    </row>
    <row r="360">
      <c r="B360" s="38"/>
      <c r="C360" s="38"/>
      <c r="F360" s="20"/>
      <c r="J360" s="21"/>
    </row>
    <row r="361">
      <c r="B361" s="35"/>
      <c r="C361" s="35"/>
      <c r="F361" s="33"/>
      <c r="J361" s="34"/>
    </row>
    <row r="362">
      <c r="B362" s="38"/>
      <c r="C362" s="38"/>
      <c r="F362" s="20"/>
      <c r="J362" s="21"/>
    </row>
    <row r="363">
      <c r="B363" s="35"/>
      <c r="C363" s="35"/>
      <c r="F363" s="33"/>
      <c r="J363" s="34"/>
    </row>
    <row r="364">
      <c r="B364" s="38"/>
      <c r="C364" s="38"/>
      <c r="F364" s="20"/>
      <c r="J364" s="21"/>
    </row>
    <row r="365">
      <c r="B365" s="35"/>
      <c r="C365" s="35"/>
      <c r="F365" s="33"/>
      <c r="J365" s="34"/>
    </row>
    <row r="366">
      <c r="B366" s="38"/>
      <c r="C366" s="38"/>
      <c r="F366" s="20"/>
      <c r="J366" s="21"/>
    </row>
    <row r="367">
      <c r="B367" s="35"/>
      <c r="C367" s="35"/>
      <c r="F367" s="33"/>
      <c r="J367" s="34"/>
    </row>
    <row r="368">
      <c r="B368" s="38"/>
      <c r="C368" s="38"/>
      <c r="F368" s="20"/>
      <c r="J368" s="21"/>
    </row>
    <row r="369">
      <c r="B369" s="35"/>
      <c r="C369" s="35"/>
      <c r="F369" s="33"/>
      <c r="J369" s="34"/>
    </row>
    <row r="370">
      <c r="B370" s="38"/>
      <c r="C370" s="38"/>
      <c r="F370" s="20"/>
      <c r="J370" s="21"/>
    </row>
    <row r="371">
      <c r="B371" s="35"/>
      <c r="C371" s="35"/>
      <c r="F371" s="33"/>
      <c r="J371" s="34"/>
    </row>
    <row r="372">
      <c r="B372" s="38"/>
      <c r="C372" s="38"/>
      <c r="F372" s="20"/>
      <c r="J372" s="21"/>
    </row>
    <row r="373">
      <c r="B373" s="35"/>
      <c r="C373" s="35"/>
      <c r="F373" s="33"/>
      <c r="J373" s="34"/>
    </row>
    <row r="374">
      <c r="B374" s="38"/>
      <c r="C374" s="38"/>
      <c r="F374" s="20"/>
      <c r="J374" s="21"/>
    </row>
    <row r="375">
      <c r="B375" s="35"/>
      <c r="C375" s="35"/>
      <c r="F375" s="33"/>
      <c r="J375" s="34"/>
    </row>
    <row r="376">
      <c r="B376" s="38"/>
      <c r="C376" s="38"/>
      <c r="F376" s="20"/>
      <c r="J376" s="21"/>
    </row>
    <row r="377">
      <c r="B377" s="35"/>
      <c r="C377" s="35"/>
      <c r="F377" s="33"/>
      <c r="J377" s="34"/>
    </row>
    <row r="378">
      <c r="B378" s="38"/>
      <c r="C378" s="38"/>
      <c r="F378" s="20"/>
      <c r="J378" s="21"/>
    </row>
    <row r="379">
      <c r="B379" s="35"/>
      <c r="C379" s="35"/>
      <c r="F379" s="33"/>
      <c r="J379" s="34"/>
    </row>
    <row r="380">
      <c r="B380" s="38"/>
      <c r="C380" s="38"/>
      <c r="F380" s="20"/>
      <c r="J380" s="21"/>
    </row>
    <row r="381">
      <c r="B381" s="35"/>
      <c r="C381" s="35"/>
      <c r="F381" s="33"/>
      <c r="J381" s="34"/>
    </row>
    <row r="382">
      <c r="B382" s="38"/>
      <c r="C382" s="38"/>
      <c r="F382" s="20"/>
      <c r="J382" s="21"/>
    </row>
    <row r="383">
      <c r="B383" s="35"/>
      <c r="C383" s="35"/>
      <c r="F383" s="33"/>
      <c r="J383" s="34"/>
    </row>
    <row r="384">
      <c r="B384" s="38"/>
      <c r="C384" s="38"/>
      <c r="F384" s="20"/>
      <c r="J384" s="21"/>
    </row>
    <row r="385">
      <c r="B385" s="35"/>
      <c r="C385" s="35"/>
      <c r="F385" s="33"/>
      <c r="J385" s="34"/>
    </row>
    <row r="386">
      <c r="B386" s="38"/>
      <c r="C386" s="38"/>
      <c r="F386" s="20"/>
      <c r="J386" s="21"/>
    </row>
    <row r="387">
      <c r="B387" s="35"/>
      <c r="C387" s="35"/>
      <c r="F387" s="33"/>
      <c r="J387" s="34"/>
    </row>
    <row r="388">
      <c r="B388" s="38"/>
      <c r="C388" s="38"/>
      <c r="F388" s="20"/>
      <c r="J388" s="21"/>
    </row>
    <row r="389">
      <c r="B389" s="35"/>
      <c r="C389" s="35"/>
      <c r="F389" s="33"/>
      <c r="J389" s="34"/>
    </row>
    <row r="390">
      <c r="B390" s="38"/>
      <c r="C390" s="38"/>
      <c r="F390" s="20"/>
      <c r="J390" s="21"/>
    </row>
    <row r="391">
      <c r="B391" s="35"/>
      <c r="C391" s="35"/>
      <c r="F391" s="33"/>
      <c r="J391" s="34"/>
    </row>
    <row r="392">
      <c r="B392" s="38"/>
      <c r="C392" s="38"/>
      <c r="F392" s="20"/>
      <c r="J392" s="21"/>
    </row>
    <row r="393">
      <c r="B393" s="35"/>
      <c r="C393" s="35"/>
      <c r="F393" s="33"/>
      <c r="J393" s="34"/>
    </row>
    <row r="394">
      <c r="B394" s="38"/>
      <c r="C394" s="38"/>
      <c r="F394" s="20"/>
      <c r="J394" s="21"/>
    </row>
    <row r="395">
      <c r="B395" s="35"/>
      <c r="C395" s="35"/>
      <c r="F395" s="33"/>
      <c r="J395" s="34"/>
    </row>
    <row r="396">
      <c r="B396" s="38"/>
      <c r="C396" s="38"/>
      <c r="F396" s="20"/>
      <c r="J396" s="21"/>
    </row>
    <row r="397">
      <c r="B397" s="35"/>
      <c r="C397" s="35"/>
      <c r="F397" s="33"/>
      <c r="J397" s="34"/>
    </row>
    <row r="398">
      <c r="B398" s="38"/>
      <c r="C398" s="38"/>
      <c r="F398" s="20"/>
      <c r="J398" s="21"/>
    </row>
    <row r="399">
      <c r="B399" s="35"/>
      <c r="C399" s="35"/>
      <c r="F399" s="33"/>
      <c r="J399" s="34"/>
    </row>
    <row r="400">
      <c r="B400" s="38"/>
      <c r="C400" s="38"/>
      <c r="F400" s="20"/>
      <c r="J400" s="21"/>
    </row>
    <row r="401">
      <c r="B401" s="35"/>
      <c r="C401" s="35"/>
      <c r="F401" s="33"/>
      <c r="J401" s="34"/>
    </row>
    <row r="402">
      <c r="B402" s="38"/>
      <c r="C402" s="38"/>
      <c r="F402" s="20"/>
      <c r="J402" s="21"/>
    </row>
    <row r="403">
      <c r="B403" s="35"/>
      <c r="C403" s="35"/>
      <c r="F403" s="33"/>
      <c r="J403" s="34"/>
    </row>
    <row r="404">
      <c r="B404" s="38"/>
      <c r="C404" s="38"/>
      <c r="F404" s="20"/>
      <c r="J404" s="21"/>
    </row>
    <row r="405">
      <c r="B405" s="35"/>
      <c r="C405" s="35"/>
      <c r="F405" s="33"/>
      <c r="J405" s="34"/>
    </row>
    <row r="406">
      <c r="B406" s="38"/>
      <c r="C406" s="38"/>
      <c r="F406" s="20"/>
      <c r="J406" s="21"/>
    </row>
    <row r="407">
      <c r="B407" s="35"/>
      <c r="C407" s="35"/>
      <c r="F407" s="33"/>
      <c r="J407" s="34"/>
    </row>
    <row r="408">
      <c r="B408" s="38"/>
      <c r="C408" s="38"/>
      <c r="F408" s="20"/>
      <c r="J408" s="21"/>
    </row>
    <row r="409">
      <c r="B409" s="35"/>
      <c r="C409" s="35"/>
      <c r="F409" s="33"/>
      <c r="J409" s="34"/>
    </row>
    <row r="410">
      <c r="B410" s="38"/>
      <c r="C410" s="38"/>
      <c r="F410" s="20"/>
      <c r="J410" s="21"/>
    </row>
    <row r="411">
      <c r="B411" s="35"/>
      <c r="C411" s="35"/>
      <c r="F411" s="33"/>
      <c r="J411" s="34"/>
    </row>
    <row r="412">
      <c r="B412" s="38"/>
      <c r="C412" s="38"/>
      <c r="F412" s="20"/>
      <c r="J412" s="21"/>
    </row>
    <row r="413">
      <c r="B413" s="35"/>
      <c r="C413" s="35"/>
      <c r="F413" s="33"/>
      <c r="J413" s="34"/>
    </row>
    <row r="414">
      <c r="B414" s="38"/>
      <c r="C414" s="38"/>
      <c r="F414" s="20"/>
      <c r="J414" s="21"/>
    </row>
    <row r="415">
      <c r="B415" s="35"/>
      <c r="C415" s="35"/>
      <c r="F415" s="33"/>
      <c r="J415" s="34"/>
    </row>
    <row r="416">
      <c r="B416" s="38"/>
      <c r="C416" s="38"/>
      <c r="F416" s="20"/>
      <c r="J416" s="21"/>
    </row>
    <row r="417">
      <c r="B417" s="35"/>
      <c r="C417" s="35"/>
      <c r="F417" s="33"/>
      <c r="J417" s="34"/>
    </row>
    <row r="418">
      <c r="B418" s="38"/>
      <c r="C418" s="38"/>
      <c r="F418" s="20"/>
      <c r="J418" s="21"/>
    </row>
    <row r="419">
      <c r="B419" s="35"/>
      <c r="C419" s="35"/>
      <c r="F419" s="33"/>
      <c r="J419" s="34"/>
    </row>
    <row r="420">
      <c r="B420" s="38"/>
      <c r="C420" s="38"/>
      <c r="F420" s="20"/>
      <c r="J420" s="21"/>
    </row>
    <row r="421">
      <c r="B421" s="35"/>
      <c r="C421" s="35"/>
      <c r="F421" s="33"/>
      <c r="J421" s="34"/>
    </row>
    <row r="422">
      <c r="B422" s="38"/>
      <c r="C422" s="38"/>
      <c r="F422" s="20"/>
      <c r="J422" s="21"/>
    </row>
    <row r="423">
      <c r="B423" s="35"/>
      <c r="C423" s="35"/>
      <c r="F423" s="33"/>
      <c r="J423" s="34"/>
    </row>
    <row r="424">
      <c r="B424" s="38"/>
      <c r="C424" s="38"/>
      <c r="F424" s="20"/>
      <c r="J424" s="21"/>
    </row>
    <row r="425">
      <c r="B425" s="35"/>
      <c r="C425" s="35"/>
      <c r="F425" s="33"/>
      <c r="J425" s="34"/>
    </row>
    <row r="426">
      <c r="B426" s="38"/>
      <c r="C426" s="38"/>
      <c r="F426" s="20"/>
      <c r="J426" s="21"/>
    </row>
    <row r="427">
      <c r="B427" s="35"/>
      <c r="C427" s="35"/>
      <c r="F427" s="33"/>
      <c r="J427" s="34"/>
    </row>
    <row r="428">
      <c r="B428" s="38"/>
      <c r="C428" s="38"/>
      <c r="F428" s="20"/>
      <c r="J428" s="21"/>
    </row>
    <row r="429">
      <c r="B429" s="35"/>
      <c r="C429" s="35"/>
      <c r="F429" s="33"/>
      <c r="J429" s="34"/>
    </row>
    <row r="430">
      <c r="B430" s="38"/>
      <c r="C430" s="38"/>
      <c r="F430" s="20"/>
      <c r="J430" s="21"/>
    </row>
    <row r="431">
      <c r="B431" s="35"/>
      <c r="C431" s="35"/>
      <c r="F431" s="33"/>
      <c r="J431" s="34"/>
    </row>
    <row r="432">
      <c r="B432" s="38"/>
      <c r="C432" s="38"/>
      <c r="F432" s="20"/>
      <c r="J432" s="21"/>
    </row>
    <row r="433">
      <c r="B433" s="35"/>
      <c r="C433" s="35"/>
      <c r="F433" s="33"/>
      <c r="J433" s="34"/>
    </row>
    <row r="434">
      <c r="B434" s="38"/>
      <c r="C434" s="38"/>
      <c r="F434" s="20"/>
      <c r="J434" s="21"/>
    </row>
    <row r="435">
      <c r="B435" s="35"/>
      <c r="C435" s="35"/>
      <c r="F435" s="33"/>
      <c r="J435" s="34"/>
    </row>
    <row r="436">
      <c r="B436" s="38"/>
      <c r="C436" s="38"/>
      <c r="F436" s="20"/>
      <c r="J436" s="21"/>
    </row>
    <row r="437">
      <c r="B437" s="35"/>
      <c r="C437" s="35"/>
      <c r="F437" s="33"/>
      <c r="J437" s="34"/>
    </row>
    <row r="438">
      <c r="B438" s="38"/>
      <c r="C438" s="38"/>
      <c r="F438" s="20"/>
      <c r="J438" s="21"/>
    </row>
    <row r="439">
      <c r="B439" s="35"/>
      <c r="C439" s="35"/>
      <c r="F439" s="33"/>
      <c r="J439" s="34"/>
    </row>
    <row r="440">
      <c r="B440" s="38"/>
      <c r="C440" s="38"/>
      <c r="F440" s="20"/>
      <c r="J440" s="21"/>
    </row>
    <row r="441">
      <c r="B441" s="35"/>
      <c r="C441" s="35"/>
      <c r="F441" s="33"/>
      <c r="J441" s="34"/>
    </row>
    <row r="442">
      <c r="B442" s="38"/>
      <c r="C442" s="38"/>
      <c r="F442" s="20"/>
      <c r="J442" s="21"/>
    </row>
    <row r="443">
      <c r="B443" s="35"/>
      <c r="C443" s="35"/>
      <c r="F443" s="33"/>
      <c r="J443" s="34"/>
    </row>
    <row r="444">
      <c r="B444" s="38"/>
      <c r="C444" s="38"/>
      <c r="F444" s="20"/>
      <c r="J444" s="21"/>
    </row>
    <row r="445">
      <c r="B445" s="35"/>
      <c r="C445" s="35"/>
      <c r="F445" s="33"/>
      <c r="J445" s="34"/>
    </row>
    <row r="446">
      <c r="B446" s="38"/>
      <c r="C446" s="38"/>
      <c r="F446" s="20"/>
      <c r="J446" s="21"/>
    </row>
    <row r="447">
      <c r="B447" s="35"/>
      <c r="C447" s="35"/>
      <c r="F447" s="33"/>
      <c r="J447" s="34"/>
    </row>
    <row r="448">
      <c r="B448" s="38"/>
      <c r="C448" s="38"/>
      <c r="F448" s="20"/>
      <c r="J448" s="21"/>
    </row>
    <row r="449">
      <c r="B449" s="35"/>
      <c r="C449" s="35"/>
      <c r="F449" s="33"/>
      <c r="J449" s="34"/>
    </row>
    <row r="450">
      <c r="B450" s="38"/>
      <c r="C450" s="38"/>
      <c r="F450" s="20"/>
      <c r="J450" s="21"/>
    </row>
    <row r="451">
      <c r="B451" s="35"/>
      <c r="C451" s="35"/>
      <c r="F451" s="33"/>
      <c r="J451" s="34"/>
    </row>
    <row r="452">
      <c r="B452" s="38"/>
      <c r="C452" s="38"/>
      <c r="F452" s="20"/>
      <c r="J452" s="21"/>
    </row>
    <row r="453">
      <c r="B453" s="35"/>
      <c r="C453" s="35"/>
      <c r="F453" s="33"/>
      <c r="J453" s="34"/>
    </row>
    <row r="454">
      <c r="B454" s="38"/>
      <c r="C454" s="38"/>
      <c r="F454" s="20"/>
      <c r="J454" s="21"/>
    </row>
    <row r="455">
      <c r="B455" s="35"/>
      <c r="C455" s="35"/>
      <c r="F455" s="33"/>
      <c r="J455" s="34"/>
    </row>
    <row r="456">
      <c r="B456" s="38"/>
      <c r="C456" s="38"/>
      <c r="F456" s="20"/>
      <c r="J456" s="21"/>
    </row>
    <row r="457">
      <c r="B457" s="35"/>
      <c r="C457" s="35"/>
      <c r="F457" s="33"/>
      <c r="J457" s="34"/>
    </row>
    <row r="458">
      <c r="B458" s="38"/>
      <c r="C458" s="38"/>
      <c r="F458" s="20"/>
      <c r="J458" s="21"/>
    </row>
    <row r="459">
      <c r="B459" s="35"/>
      <c r="C459" s="35"/>
      <c r="F459" s="33"/>
      <c r="J459" s="34"/>
    </row>
    <row r="460">
      <c r="B460" s="38"/>
      <c r="C460" s="38"/>
      <c r="F460" s="20"/>
      <c r="J460" s="21"/>
    </row>
    <row r="461">
      <c r="B461" s="35"/>
      <c r="C461" s="35"/>
      <c r="F461" s="33"/>
      <c r="J461" s="34"/>
    </row>
    <row r="462">
      <c r="B462" s="38"/>
      <c r="C462" s="38"/>
      <c r="F462" s="20"/>
      <c r="J462" s="21"/>
    </row>
    <row r="463">
      <c r="B463" s="35"/>
      <c r="C463" s="35"/>
      <c r="F463" s="33"/>
      <c r="J463" s="34"/>
    </row>
    <row r="464">
      <c r="B464" s="38"/>
      <c r="C464" s="38"/>
      <c r="F464" s="20"/>
      <c r="J464" s="21"/>
    </row>
    <row r="465">
      <c r="B465" s="35"/>
      <c r="C465" s="35"/>
      <c r="F465" s="33"/>
      <c r="J465" s="34"/>
    </row>
    <row r="466">
      <c r="B466" s="38"/>
      <c r="C466" s="38"/>
      <c r="F466" s="20"/>
      <c r="J466" s="21"/>
    </row>
    <row r="467">
      <c r="B467" s="35"/>
      <c r="C467" s="35"/>
      <c r="F467" s="33"/>
      <c r="J467" s="34"/>
    </row>
    <row r="468">
      <c r="B468" s="38"/>
      <c r="C468" s="38"/>
      <c r="F468" s="20"/>
      <c r="J468" s="21"/>
    </row>
    <row r="469">
      <c r="B469" s="35"/>
      <c r="C469" s="35"/>
      <c r="F469" s="33"/>
      <c r="J469" s="34"/>
    </row>
    <row r="470">
      <c r="B470" s="38"/>
      <c r="C470" s="38"/>
      <c r="F470" s="20"/>
      <c r="J470" s="21"/>
    </row>
    <row r="471">
      <c r="B471" s="35"/>
      <c r="C471" s="35"/>
      <c r="F471" s="33"/>
      <c r="J471" s="34"/>
    </row>
    <row r="472">
      <c r="B472" s="38"/>
      <c r="C472" s="38"/>
      <c r="F472" s="20"/>
      <c r="J472" s="21"/>
    </row>
    <row r="473">
      <c r="B473" s="35"/>
      <c r="C473" s="35"/>
      <c r="F473" s="33"/>
      <c r="J473" s="34"/>
    </row>
    <row r="474">
      <c r="B474" s="38"/>
      <c r="C474" s="38"/>
      <c r="F474" s="20"/>
      <c r="J474" s="21"/>
    </row>
    <row r="475">
      <c r="B475" s="35"/>
      <c r="C475" s="35"/>
      <c r="F475" s="33"/>
      <c r="J475" s="34"/>
    </row>
    <row r="476">
      <c r="B476" s="38"/>
      <c r="C476" s="38"/>
      <c r="F476" s="20"/>
      <c r="J476" s="21"/>
    </row>
    <row r="477">
      <c r="B477" s="35"/>
      <c r="C477" s="35"/>
      <c r="F477" s="33"/>
      <c r="J477" s="34"/>
    </row>
    <row r="478">
      <c r="B478" s="38"/>
      <c r="C478" s="38"/>
      <c r="F478" s="20"/>
      <c r="J478" s="21"/>
    </row>
    <row r="479">
      <c r="B479" s="35"/>
      <c r="C479" s="35"/>
      <c r="F479" s="33"/>
      <c r="J479" s="34"/>
    </row>
    <row r="480">
      <c r="B480" s="38"/>
      <c r="C480" s="38"/>
      <c r="F480" s="20"/>
      <c r="J480" s="21"/>
    </row>
    <row r="481">
      <c r="B481" s="35"/>
      <c r="C481" s="35"/>
      <c r="F481" s="33"/>
      <c r="J481" s="34"/>
    </row>
    <row r="482">
      <c r="B482" s="38"/>
      <c r="C482" s="38"/>
      <c r="F482" s="20"/>
      <c r="J482" s="21"/>
    </row>
    <row r="483">
      <c r="B483" s="35"/>
      <c r="C483" s="35"/>
      <c r="F483" s="33"/>
      <c r="J483" s="34"/>
    </row>
    <row r="484">
      <c r="B484" s="38"/>
      <c r="C484" s="38"/>
      <c r="F484" s="20"/>
      <c r="J484" s="21"/>
    </row>
    <row r="485">
      <c r="B485" s="35"/>
      <c r="C485" s="35"/>
      <c r="F485" s="33"/>
      <c r="J485" s="34"/>
    </row>
    <row r="486">
      <c r="B486" s="38"/>
      <c r="C486" s="38"/>
      <c r="F486" s="20"/>
      <c r="J486" s="21"/>
    </row>
    <row r="487">
      <c r="B487" s="35"/>
      <c r="C487" s="35"/>
      <c r="F487" s="33"/>
      <c r="J487" s="34"/>
    </row>
    <row r="488">
      <c r="B488" s="38"/>
      <c r="C488" s="38"/>
      <c r="F488" s="20"/>
      <c r="J488" s="21"/>
    </row>
    <row r="489">
      <c r="B489" s="35"/>
      <c r="C489" s="35"/>
      <c r="F489" s="33"/>
      <c r="J489" s="34"/>
    </row>
    <row r="490">
      <c r="B490" s="38"/>
      <c r="C490" s="38"/>
      <c r="F490" s="20"/>
      <c r="J490" s="21"/>
    </row>
    <row r="491">
      <c r="B491" s="35"/>
      <c r="C491" s="35"/>
      <c r="F491" s="33"/>
      <c r="J491" s="34"/>
    </row>
    <row r="492">
      <c r="B492" s="38"/>
      <c r="C492" s="38"/>
      <c r="F492" s="20"/>
      <c r="J492" s="21"/>
    </row>
    <row r="493">
      <c r="B493" s="35"/>
      <c r="C493" s="35"/>
      <c r="F493" s="33"/>
      <c r="J493" s="34"/>
    </row>
    <row r="494">
      <c r="B494" s="38"/>
      <c r="C494" s="38"/>
      <c r="F494" s="20"/>
      <c r="J494" s="21"/>
    </row>
    <row r="495">
      <c r="B495" s="35"/>
      <c r="C495" s="35"/>
      <c r="F495" s="33"/>
      <c r="J495" s="34"/>
    </row>
    <row r="496">
      <c r="B496" s="38"/>
      <c r="C496" s="38"/>
      <c r="F496" s="20"/>
      <c r="J496" s="21"/>
    </row>
    <row r="497">
      <c r="B497" s="35"/>
      <c r="C497" s="35"/>
      <c r="F497" s="33"/>
      <c r="J497" s="34"/>
    </row>
    <row r="498">
      <c r="B498" s="38"/>
      <c r="C498" s="38"/>
      <c r="F498" s="20"/>
      <c r="J498" s="21"/>
    </row>
    <row r="499">
      <c r="B499" s="35"/>
      <c r="C499" s="35"/>
      <c r="F499" s="33"/>
      <c r="J499" s="34"/>
    </row>
    <row r="500">
      <c r="B500" s="38"/>
      <c r="C500" s="38"/>
      <c r="F500" s="20"/>
      <c r="J500" s="21"/>
    </row>
    <row r="501">
      <c r="B501" s="35"/>
      <c r="C501" s="35"/>
      <c r="F501" s="33"/>
      <c r="J501" s="34"/>
    </row>
    <row r="502">
      <c r="B502" s="38"/>
      <c r="C502" s="38"/>
      <c r="F502" s="20"/>
      <c r="J502" s="21"/>
    </row>
    <row r="503">
      <c r="B503" s="35"/>
      <c r="C503" s="35"/>
      <c r="F503" s="33"/>
      <c r="J503" s="34"/>
    </row>
    <row r="504">
      <c r="B504" s="38"/>
      <c r="C504" s="38"/>
      <c r="F504" s="20"/>
      <c r="J504" s="21"/>
    </row>
    <row r="505">
      <c r="B505" s="35"/>
      <c r="C505" s="35"/>
      <c r="F505" s="33"/>
      <c r="J505" s="34"/>
    </row>
    <row r="506">
      <c r="B506" s="38"/>
      <c r="C506" s="38"/>
      <c r="F506" s="20"/>
      <c r="J506" s="21"/>
    </row>
    <row r="507">
      <c r="B507" s="35"/>
      <c r="C507" s="35"/>
      <c r="F507" s="33"/>
      <c r="J507" s="34"/>
    </row>
    <row r="508">
      <c r="B508" s="38"/>
      <c r="C508" s="38"/>
      <c r="F508" s="20"/>
      <c r="J508" s="21"/>
    </row>
    <row r="509">
      <c r="B509" s="35"/>
      <c r="C509" s="35"/>
      <c r="F509" s="33"/>
      <c r="J509" s="34"/>
    </row>
    <row r="510">
      <c r="B510" s="38"/>
      <c r="C510" s="38"/>
      <c r="F510" s="20"/>
      <c r="J510" s="21"/>
    </row>
    <row r="511">
      <c r="B511" s="35"/>
      <c r="C511" s="35"/>
      <c r="F511" s="33"/>
      <c r="J511" s="34"/>
    </row>
    <row r="512">
      <c r="B512" s="38"/>
      <c r="C512" s="38"/>
      <c r="F512" s="20"/>
      <c r="J512" s="21"/>
    </row>
    <row r="513">
      <c r="B513" s="35"/>
      <c r="C513" s="35"/>
      <c r="F513" s="33"/>
      <c r="J513" s="34"/>
    </row>
    <row r="514">
      <c r="B514" s="38"/>
      <c r="C514" s="38"/>
      <c r="F514" s="20"/>
      <c r="J514" s="21"/>
    </row>
    <row r="515">
      <c r="B515" s="35"/>
      <c r="C515" s="35"/>
      <c r="F515" s="33"/>
      <c r="J515" s="34"/>
    </row>
    <row r="516">
      <c r="B516" s="38"/>
      <c r="C516" s="38"/>
      <c r="F516" s="20"/>
      <c r="J516" s="21"/>
    </row>
    <row r="517">
      <c r="B517" s="35"/>
      <c r="C517" s="35"/>
      <c r="F517" s="33"/>
      <c r="J517" s="34"/>
    </row>
    <row r="518">
      <c r="B518" s="38"/>
      <c r="C518" s="38"/>
      <c r="F518" s="20"/>
      <c r="J518" s="21"/>
    </row>
    <row r="519">
      <c r="B519" s="35"/>
      <c r="C519" s="35"/>
      <c r="F519" s="33"/>
      <c r="J519" s="34"/>
    </row>
    <row r="520">
      <c r="B520" s="38"/>
      <c r="C520" s="38"/>
      <c r="F520" s="20"/>
      <c r="J520" s="21"/>
    </row>
    <row r="521">
      <c r="B521" s="35"/>
      <c r="C521" s="35"/>
      <c r="F521" s="33"/>
      <c r="J521" s="34"/>
    </row>
    <row r="522">
      <c r="B522" s="38"/>
      <c r="C522" s="38"/>
      <c r="F522" s="20"/>
      <c r="J522" s="21"/>
    </row>
    <row r="523">
      <c r="B523" s="35"/>
      <c r="C523" s="35"/>
      <c r="F523" s="33"/>
      <c r="J523" s="34"/>
    </row>
    <row r="524">
      <c r="B524" s="38"/>
      <c r="C524" s="38"/>
      <c r="F524" s="20"/>
      <c r="J524" s="21"/>
    </row>
    <row r="525">
      <c r="B525" s="35"/>
      <c r="C525" s="35"/>
      <c r="F525" s="33"/>
      <c r="J525" s="34"/>
    </row>
    <row r="526">
      <c r="B526" s="38"/>
      <c r="C526" s="38"/>
      <c r="F526" s="20"/>
      <c r="J526" s="21"/>
    </row>
    <row r="527">
      <c r="B527" s="35"/>
      <c r="C527" s="35"/>
      <c r="F527" s="33"/>
      <c r="J527" s="34"/>
    </row>
    <row r="528">
      <c r="B528" s="38"/>
      <c r="C528" s="38"/>
      <c r="F528" s="20"/>
      <c r="J528" s="21"/>
    </row>
    <row r="529">
      <c r="B529" s="35"/>
      <c r="C529" s="35"/>
      <c r="F529" s="33"/>
      <c r="J529" s="34"/>
    </row>
    <row r="530">
      <c r="B530" s="38"/>
      <c r="C530" s="38"/>
      <c r="F530" s="20"/>
      <c r="J530" s="21"/>
    </row>
    <row r="531">
      <c r="B531" s="35"/>
      <c r="C531" s="35"/>
      <c r="F531" s="33"/>
      <c r="J531" s="34"/>
    </row>
    <row r="532">
      <c r="B532" s="38"/>
      <c r="C532" s="38"/>
      <c r="F532" s="20"/>
      <c r="J532" s="21"/>
    </row>
    <row r="533">
      <c r="B533" s="35"/>
      <c r="C533" s="35"/>
      <c r="F533" s="33"/>
      <c r="J533" s="34"/>
    </row>
    <row r="534">
      <c r="B534" s="38"/>
      <c r="C534" s="38"/>
      <c r="F534" s="20"/>
      <c r="J534" s="21"/>
    </row>
    <row r="535">
      <c r="B535" s="35"/>
      <c r="C535" s="35"/>
      <c r="F535" s="33"/>
      <c r="J535" s="34"/>
    </row>
    <row r="536">
      <c r="B536" s="38"/>
      <c r="C536" s="38"/>
      <c r="F536" s="20"/>
      <c r="J536" s="21"/>
    </row>
    <row r="537">
      <c r="B537" s="35"/>
      <c r="C537" s="35"/>
      <c r="F537" s="33"/>
      <c r="J537" s="34"/>
    </row>
    <row r="538">
      <c r="B538" s="38"/>
      <c r="C538" s="38"/>
      <c r="F538" s="20"/>
      <c r="J538" s="21"/>
    </row>
    <row r="539">
      <c r="B539" s="35"/>
      <c r="C539" s="35"/>
      <c r="F539" s="33"/>
      <c r="J539" s="34"/>
    </row>
    <row r="540">
      <c r="B540" s="38"/>
      <c r="C540" s="38"/>
      <c r="F540" s="20"/>
      <c r="J540" s="21"/>
    </row>
    <row r="541">
      <c r="B541" s="35"/>
      <c r="C541" s="35"/>
      <c r="F541" s="33"/>
      <c r="J541" s="34"/>
    </row>
    <row r="542">
      <c r="B542" s="38"/>
      <c r="C542" s="38"/>
      <c r="F542" s="20"/>
      <c r="J542" s="21"/>
    </row>
    <row r="543">
      <c r="B543" s="35"/>
      <c r="C543" s="35"/>
      <c r="F543" s="33"/>
      <c r="J543" s="34"/>
    </row>
    <row r="544">
      <c r="B544" s="38"/>
      <c r="C544" s="38"/>
      <c r="F544" s="20"/>
      <c r="J544" s="21"/>
    </row>
    <row r="545">
      <c r="B545" s="35"/>
      <c r="C545" s="35"/>
      <c r="F545" s="33"/>
      <c r="J545" s="34"/>
    </row>
    <row r="546">
      <c r="B546" s="38"/>
      <c r="C546" s="38"/>
      <c r="F546" s="20"/>
      <c r="J546" s="21"/>
    </row>
    <row r="547">
      <c r="B547" s="35"/>
      <c r="C547" s="35"/>
      <c r="F547" s="33"/>
      <c r="J547" s="34"/>
    </row>
    <row r="548">
      <c r="B548" s="38"/>
      <c r="C548" s="38"/>
      <c r="F548" s="20"/>
      <c r="J548" s="21"/>
    </row>
    <row r="549">
      <c r="B549" s="35"/>
      <c r="C549" s="35"/>
      <c r="F549" s="33"/>
      <c r="J549" s="34"/>
    </row>
    <row r="550">
      <c r="B550" s="38"/>
      <c r="C550" s="38"/>
      <c r="F550" s="20"/>
      <c r="J550" s="21"/>
    </row>
    <row r="551">
      <c r="B551" s="35"/>
      <c r="C551" s="35"/>
      <c r="F551" s="33"/>
      <c r="J551" s="34"/>
    </row>
    <row r="552">
      <c r="B552" s="38"/>
      <c r="C552" s="38"/>
      <c r="F552" s="20"/>
      <c r="J552" s="21"/>
    </row>
    <row r="553">
      <c r="B553" s="35"/>
      <c r="C553" s="35"/>
      <c r="F553" s="33"/>
      <c r="J553" s="34"/>
    </row>
    <row r="554">
      <c r="B554" s="38"/>
      <c r="C554" s="38"/>
      <c r="F554" s="20"/>
      <c r="J554" s="21"/>
    </row>
    <row r="555">
      <c r="B555" s="35"/>
      <c r="C555" s="35"/>
      <c r="F555" s="33"/>
      <c r="J555" s="34"/>
    </row>
    <row r="556">
      <c r="B556" s="38"/>
      <c r="C556" s="38"/>
      <c r="F556" s="20"/>
      <c r="J556" s="21"/>
    </row>
    <row r="557">
      <c r="B557" s="35"/>
      <c r="C557" s="35"/>
      <c r="F557" s="33"/>
      <c r="J557" s="34"/>
    </row>
    <row r="558">
      <c r="B558" s="38"/>
      <c r="C558" s="38"/>
      <c r="F558" s="20"/>
      <c r="J558" s="21"/>
    </row>
    <row r="559">
      <c r="B559" s="35"/>
      <c r="C559" s="35"/>
      <c r="F559" s="33"/>
      <c r="J559" s="34"/>
    </row>
    <row r="560">
      <c r="B560" s="38"/>
      <c r="C560" s="38"/>
      <c r="F560" s="20"/>
      <c r="J560" s="21"/>
    </row>
    <row r="561">
      <c r="B561" s="35"/>
      <c r="C561" s="35"/>
      <c r="F561" s="33"/>
      <c r="J561" s="34"/>
    </row>
    <row r="562">
      <c r="B562" s="38"/>
      <c r="C562" s="38"/>
      <c r="F562" s="20"/>
      <c r="J562" s="21"/>
    </row>
    <row r="563">
      <c r="B563" s="35"/>
      <c r="C563" s="35"/>
      <c r="F563" s="33"/>
      <c r="J563" s="34"/>
    </row>
    <row r="564">
      <c r="B564" s="38"/>
      <c r="C564" s="38"/>
      <c r="F564" s="20"/>
      <c r="J564" s="21"/>
    </row>
    <row r="565">
      <c r="B565" s="35"/>
      <c r="C565" s="35"/>
      <c r="F565" s="33"/>
      <c r="J565" s="34"/>
    </row>
    <row r="566">
      <c r="B566" s="38"/>
      <c r="C566" s="38"/>
      <c r="F566" s="20"/>
      <c r="J566" s="21"/>
    </row>
    <row r="567">
      <c r="B567" s="35"/>
      <c r="C567" s="35"/>
      <c r="F567" s="33"/>
      <c r="J567" s="34"/>
    </row>
    <row r="568">
      <c r="B568" s="38"/>
      <c r="C568" s="38"/>
      <c r="F568" s="20"/>
      <c r="J568" s="21"/>
    </row>
    <row r="569">
      <c r="B569" s="35"/>
      <c r="C569" s="35"/>
      <c r="F569" s="33"/>
      <c r="J569" s="34"/>
    </row>
    <row r="570">
      <c r="B570" s="38"/>
      <c r="C570" s="38"/>
      <c r="F570" s="20"/>
      <c r="J570" s="21"/>
    </row>
    <row r="571">
      <c r="B571" s="35"/>
      <c r="C571" s="35"/>
      <c r="F571" s="33"/>
      <c r="J571" s="34"/>
    </row>
    <row r="572">
      <c r="B572" s="38"/>
      <c r="C572" s="38"/>
      <c r="F572" s="20"/>
      <c r="J572" s="21"/>
    </row>
    <row r="573">
      <c r="B573" s="35"/>
      <c r="C573" s="35"/>
      <c r="F573" s="33"/>
      <c r="J573" s="34"/>
    </row>
    <row r="574">
      <c r="B574" s="38"/>
      <c r="C574" s="38"/>
      <c r="F574" s="20"/>
      <c r="J574" s="21"/>
    </row>
    <row r="575">
      <c r="B575" s="35"/>
      <c r="C575" s="35"/>
      <c r="F575" s="33"/>
      <c r="J575" s="34"/>
    </row>
    <row r="576">
      <c r="B576" s="38"/>
      <c r="C576" s="38"/>
      <c r="F576" s="20"/>
      <c r="J576" s="21"/>
    </row>
    <row r="577">
      <c r="B577" s="35"/>
      <c r="C577" s="35"/>
      <c r="F577" s="33"/>
      <c r="J577" s="34"/>
    </row>
    <row r="578">
      <c r="B578" s="38"/>
      <c r="C578" s="38"/>
      <c r="F578" s="20"/>
      <c r="J578" s="21"/>
    </row>
    <row r="579">
      <c r="B579" s="35"/>
      <c r="C579" s="35"/>
      <c r="F579" s="33"/>
      <c r="J579" s="34"/>
    </row>
    <row r="580">
      <c r="B580" s="38"/>
      <c r="C580" s="38"/>
      <c r="F580" s="20"/>
      <c r="J580" s="21"/>
    </row>
    <row r="581">
      <c r="B581" s="35"/>
      <c r="C581" s="35"/>
      <c r="F581" s="33"/>
      <c r="J581" s="34"/>
    </row>
    <row r="582">
      <c r="B582" s="38"/>
      <c r="C582" s="38"/>
      <c r="F582" s="20"/>
      <c r="J582" s="21"/>
    </row>
    <row r="583">
      <c r="B583" s="35"/>
      <c r="C583" s="35"/>
      <c r="F583" s="33"/>
      <c r="J583" s="34"/>
    </row>
    <row r="584">
      <c r="B584" s="38"/>
      <c r="C584" s="38"/>
      <c r="F584" s="20"/>
      <c r="J584" s="21"/>
    </row>
    <row r="585">
      <c r="B585" s="35"/>
      <c r="C585" s="35"/>
      <c r="F585" s="33"/>
      <c r="J585" s="34"/>
    </row>
    <row r="586">
      <c r="B586" s="38"/>
      <c r="C586" s="38"/>
      <c r="F586" s="20"/>
      <c r="J586" s="21"/>
    </row>
    <row r="587">
      <c r="B587" s="35"/>
      <c r="C587" s="35"/>
      <c r="F587" s="33"/>
      <c r="J587" s="34"/>
    </row>
    <row r="588">
      <c r="B588" s="38"/>
      <c r="C588" s="38"/>
      <c r="F588" s="20"/>
      <c r="J588" s="21"/>
    </row>
    <row r="589">
      <c r="B589" s="35"/>
      <c r="C589" s="35"/>
      <c r="F589" s="33"/>
      <c r="J589" s="34"/>
    </row>
    <row r="590">
      <c r="B590" s="38"/>
      <c r="C590" s="38"/>
      <c r="F590" s="20"/>
      <c r="J590" s="21"/>
    </row>
    <row r="591">
      <c r="B591" s="35"/>
      <c r="C591" s="35"/>
      <c r="F591" s="33"/>
      <c r="J591" s="34"/>
    </row>
    <row r="592">
      <c r="B592" s="38"/>
      <c r="C592" s="38"/>
      <c r="F592" s="20"/>
      <c r="J592" s="21"/>
    </row>
    <row r="593">
      <c r="B593" s="35"/>
      <c r="C593" s="35"/>
      <c r="F593" s="33"/>
      <c r="J593" s="34"/>
    </row>
    <row r="594">
      <c r="B594" s="38"/>
      <c r="C594" s="38"/>
      <c r="F594" s="20"/>
      <c r="J594" s="21"/>
    </row>
    <row r="595">
      <c r="B595" s="35"/>
      <c r="C595" s="35"/>
      <c r="F595" s="33"/>
      <c r="J595" s="34"/>
    </row>
    <row r="596">
      <c r="B596" s="38"/>
      <c r="C596" s="38"/>
      <c r="F596" s="20"/>
      <c r="J596" s="21"/>
    </row>
    <row r="597">
      <c r="B597" s="35"/>
      <c r="C597" s="35"/>
      <c r="F597" s="33"/>
      <c r="J597" s="34"/>
    </row>
    <row r="598">
      <c r="B598" s="38"/>
      <c r="C598" s="38"/>
      <c r="F598" s="20"/>
      <c r="J598" s="21"/>
    </row>
    <row r="599">
      <c r="B599" s="35"/>
      <c r="C599" s="35"/>
      <c r="F599" s="33"/>
      <c r="J599" s="34"/>
    </row>
    <row r="600">
      <c r="B600" s="38"/>
      <c r="C600" s="38"/>
      <c r="F600" s="20"/>
      <c r="J600" s="21"/>
    </row>
    <row r="601">
      <c r="B601" s="35"/>
      <c r="C601" s="35"/>
      <c r="F601" s="33"/>
      <c r="J601" s="34"/>
    </row>
    <row r="602">
      <c r="B602" s="38"/>
      <c r="C602" s="38"/>
      <c r="F602" s="20"/>
      <c r="J602" s="21"/>
    </row>
    <row r="603">
      <c r="B603" s="35"/>
      <c r="C603" s="35"/>
      <c r="F603" s="33"/>
      <c r="J603" s="34"/>
    </row>
    <row r="604">
      <c r="B604" s="38"/>
      <c r="C604" s="38"/>
      <c r="F604" s="20"/>
      <c r="J604" s="21"/>
    </row>
    <row r="605">
      <c r="B605" s="35"/>
      <c r="C605" s="35"/>
      <c r="F605" s="33"/>
      <c r="J605" s="34"/>
    </row>
    <row r="606">
      <c r="B606" s="38"/>
      <c r="C606" s="38"/>
      <c r="F606" s="20"/>
      <c r="J606" s="21"/>
    </row>
    <row r="607">
      <c r="B607" s="35"/>
      <c r="C607" s="35"/>
      <c r="F607" s="33"/>
      <c r="J607" s="34"/>
    </row>
    <row r="608">
      <c r="B608" s="38"/>
      <c r="C608" s="38"/>
      <c r="F608" s="20"/>
      <c r="J608" s="21"/>
    </row>
    <row r="609">
      <c r="B609" s="35"/>
      <c r="C609" s="35"/>
      <c r="F609" s="33"/>
      <c r="J609" s="34"/>
    </row>
    <row r="610">
      <c r="B610" s="38"/>
      <c r="C610" s="38"/>
      <c r="F610" s="20"/>
      <c r="J610" s="21"/>
    </row>
    <row r="611">
      <c r="B611" s="35"/>
      <c r="C611" s="35"/>
      <c r="F611" s="33"/>
      <c r="J611" s="34"/>
    </row>
    <row r="612">
      <c r="B612" s="38"/>
      <c r="C612" s="38"/>
      <c r="F612" s="20"/>
      <c r="J612" s="21"/>
    </row>
    <row r="613">
      <c r="B613" s="35"/>
      <c r="C613" s="35"/>
      <c r="F613" s="33"/>
      <c r="J613" s="34"/>
    </row>
    <row r="614">
      <c r="B614" s="38"/>
      <c r="C614" s="38"/>
      <c r="F614" s="20"/>
      <c r="J614" s="21"/>
    </row>
    <row r="615">
      <c r="B615" s="35"/>
      <c r="C615" s="35"/>
      <c r="F615" s="33"/>
      <c r="J615" s="34"/>
    </row>
    <row r="616">
      <c r="B616" s="38"/>
      <c r="C616" s="38"/>
      <c r="F616" s="20"/>
      <c r="J616" s="21"/>
    </row>
    <row r="617">
      <c r="B617" s="35"/>
      <c r="C617" s="35"/>
      <c r="F617" s="33"/>
      <c r="J617" s="34"/>
    </row>
    <row r="618">
      <c r="B618" s="38"/>
      <c r="C618" s="38"/>
      <c r="F618" s="20"/>
      <c r="J618" s="21"/>
    </row>
    <row r="619">
      <c r="B619" s="35"/>
      <c r="C619" s="35"/>
      <c r="F619" s="33"/>
      <c r="J619" s="34"/>
    </row>
    <row r="620">
      <c r="B620" s="38"/>
      <c r="C620" s="38"/>
      <c r="F620" s="20"/>
      <c r="J620" s="21"/>
    </row>
    <row r="621">
      <c r="B621" s="35"/>
      <c r="C621" s="35"/>
      <c r="F621" s="33"/>
      <c r="J621" s="34"/>
    </row>
    <row r="622">
      <c r="B622" s="38"/>
      <c r="C622" s="38"/>
      <c r="F622" s="20"/>
      <c r="J622" s="21"/>
    </row>
    <row r="623">
      <c r="B623" s="35"/>
      <c r="C623" s="35"/>
      <c r="F623" s="33"/>
      <c r="J623" s="34"/>
    </row>
    <row r="624">
      <c r="B624" s="38"/>
      <c r="C624" s="38"/>
      <c r="F624" s="20"/>
      <c r="J624" s="21"/>
    </row>
    <row r="625">
      <c r="B625" s="35"/>
      <c r="C625" s="35"/>
      <c r="F625" s="33"/>
      <c r="J625" s="34"/>
    </row>
    <row r="626">
      <c r="B626" s="38"/>
      <c r="C626" s="38"/>
      <c r="F626" s="20"/>
      <c r="J626" s="21"/>
    </row>
    <row r="627">
      <c r="B627" s="35"/>
      <c r="C627" s="35"/>
      <c r="F627" s="33"/>
      <c r="J627" s="34"/>
    </row>
    <row r="628">
      <c r="B628" s="38"/>
      <c r="C628" s="38"/>
      <c r="F628" s="20"/>
      <c r="J628" s="21"/>
    </row>
    <row r="629">
      <c r="B629" s="35"/>
      <c r="C629" s="35"/>
      <c r="F629" s="33"/>
      <c r="J629" s="34"/>
    </row>
    <row r="630">
      <c r="B630" s="38"/>
      <c r="C630" s="38"/>
      <c r="F630" s="20"/>
      <c r="J630" s="21"/>
    </row>
    <row r="631">
      <c r="B631" s="35"/>
      <c r="C631" s="35"/>
      <c r="F631" s="33"/>
      <c r="J631" s="34"/>
    </row>
    <row r="632">
      <c r="B632" s="38"/>
      <c r="C632" s="38"/>
      <c r="F632" s="20"/>
      <c r="J632" s="21"/>
    </row>
    <row r="633">
      <c r="B633" s="35"/>
      <c r="C633" s="35"/>
      <c r="F633" s="33"/>
      <c r="J633" s="34"/>
    </row>
    <row r="634">
      <c r="B634" s="38"/>
      <c r="C634" s="38"/>
      <c r="F634" s="20"/>
      <c r="J634" s="21"/>
    </row>
    <row r="635">
      <c r="B635" s="35"/>
      <c r="C635" s="35"/>
      <c r="F635" s="33"/>
      <c r="J635" s="34"/>
    </row>
    <row r="636">
      <c r="B636" s="38"/>
      <c r="C636" s="38"/>
      <c r="F636" s="20"/>
      <c r="J636" s="21"/>
    </row>
    <row r="637">
      <c r="B637" s="35"/>
      <c r="C637" s="35"/>
      <c r="F637" s="33"/>
      <c r="J637" s="34"/>
    </row>
    <row r="638">
      <c r="B638" s="38"/>
      <c r="C638" s="38"/>
      <c r="F638" s="20"/>
      <c r="J638" s="21"/>
    </row>
    <row r="639">
      <c r="B639" s="35"/>
      <c r="C639" s="35"/>
      <c r="F639" s="33"/>
      <c r="J639" s="34"/>
    </row>
    <row r="640">
      <c r="B640" s="38"/>
      <c r="C640" s="38"/>
      <c r="F640" s="20"/>
      <c r="J640" s="21"/>
    </row>
    <row r="641">
      <c r="B641" s="35"/>
      <c r="C641" s="35"/>
      <c r="F641" s="33"/>
      <c r="J641" s="34"/>
    </row>
    <row r="642">
      <c r="B642" s="38"/>
      <c r="C642" s="38"/>
      <c r="F642" s="20"/>
      <c r="J642" s="21"/>
    </row>
    <row r="643">
      <c r="B643" s="35"/>
      <c r="C643" s="35"/>
      <c r="F643" s="33"/>
      <c r="J643" s="34"/>
    </row>
    <row r="644">
      <c r="B644" s="38"/>
      <c r="C644" s="38"/>
      <c r="F644" s="20"/>
      <c r="J644" s="21"/>
    </row>
    <row r="645">
      <c r="B645" s="35"/>
      <c r="C645" s="35"/>
      <c r="F645" s="33"/>
      <c r="J645" s="34"/>
    </row>
    <row r="646">
      <c r="B646" s="38"/>
      <c r="C646" s="38"/>
      <c r="F646" s="20"/>
      <c r="J646" s="21"/>
    </row>
    <row r="647">
      <c r="B647" s="35"/>
      <c r="C647" s="35"/>
      <c r="F647" s="33"/>
      <c r="J647" s="34"/>
    </row>
    <row r="648">
      <c r="B648" s="38"/>
      <c r="C648" s="38"/>
      <c r="F648" s="20"/>
      <c r="J648" s="21"/>
    </row>
    <row r="649">
      <c r="B649" s="35"/>
      <c r="C649" s="35"/>
      <c r="F649" s="33"/>
      <c r="J649" s="34"/>
    </row>
    <row r="650">
      <c r="B650" s="38"/>
      <c r="C650" s="38"/>
      <c r="F650" s="20"/>
      <c r="J650" s="21"/>
    </row>
    <row r="651">
      <c r="B651" s="35"/>
      <c r="C651" s="35"/>
      <c r="F651" s="33"/>
      <c r="J651" s="34"/>
    </row>
    <row r="652">
      <c r="B652" s="38"/>
      <c r="C652" s="38"/>
      <c r="F652" s="20"/>
      <c r="J652" s="21"/>
    </row>
    <row r="653">
      <c r="B653" s="35"/>
      <c r="C653" s="35"/>
      <c r="F653" s="33"/>
      <c r="J653" s="34"/>
    </row>
    <row r="654">
      <c r="B654" s="38"/>
      <c r="C654" s="38"/>
      <c r="F654" s="20"/>
      <c r="J654" s="21"/>
    </row>
    <row r="655">
      <c r="B655" s="35"/>
      <c r="C655" s="35"/>
      <c r="F655" s="33"/>
      <c r="J655" s="34"/>
    </row>
    <row r="656">
      <c r="B656" s="38"/>
      <c r="C656" s="38"/>
      <c r="F656" s="20"/>
      <c r="J656" s="21"/>
    </row>
    <row r="657">
      <c r="B657" s="35"/>
      <c r="C657" s="35"/>
      <c r="F657" s="33"/>
      <c r="J657" s="34"/>
    </row>
    <row r="658">
      <c r="B658" s="38"/>
      <c r="C658" s="38"/>
      <c r="F658" s="20"/>
      <c r="J658" s="21"/>
    </row>
    <row r="659">
      <c r="B659" s="35"/>
      <c r="C659" s="35"/>
      <c r="F659" s="33"/>
      <c r="J659" s="34"/>
    </row>
    <row r="660">
      <c r="B660" s="38"/>
      <c r="C660" s="38"/>
      <c r="F660" s="20"/>
      <c r="J660" s="21"/>
    </row>
    <row r="661">
      <c r="B661" s="35"/>
      <c r="C661" s="35"/>
      <c r="F661" s="33"/>
      <c r="J661" s="34"/>
    </row>
    <row r="662">
      <c r="B662" s="38"/>
      <c r="C662" s="38"/>
      <c r="F662" s="20"/>
      <c r="J662" s="21"/>
    </row>
    <row r="663">
      <c r="B663" s="35"/>
      <c r="C663" s="35"/>
      <c r="F663" s="33"/>
      <c r="J663" s="34"/>
    </row>
    <row r="664">
      <c r="B664" s="38"/>
      <c r="C664" s="38"/>
      <c r="F664" s="20"/>
      <c r="J664" s="21"/>
    </row>
    <row r="665">
      <c r="B665" s="35"/>
      <c r="C665" s="35"/>
      <c r="F665" s="33"/>
      <c r="J665" s="34"/>
    </row>
    <row r="666">
      <c r="B666" s="38"/>
      <c r="C666" s="38"/>
      <c r="F666" s="20"/>
      <c r="J666" s="21"/>
    </row>
    <row r="667">
      <c r="B667" s="35"/>
      <c r="C667" s="35"/>
      <c r="F667" s="33"/>
      <c r="J667" s="34"/>
    </row>
    <row r="668">
      <c r="B668" s="38"/>
      <c r="C668" s="38"/>
      <c r="F668" s="20"/>
      <c r="J668" s="21"/>
    </row>
    <row r="669">
      <c r="B669" s="35"/>
      <c r="C669" s="35"/>
      <c r="F669" s="33"/>
      <c r="J669" s="34"/>
    </row>
    <row r="670">
      <c r="B670" s="38"/>
      <c r="C670" s="38"/>
      <c r="F670" s="20"/>
      <c r="J670" s="21"/>
    </row>
    <row r="671">
      <c r="B671" s="35"/>
      <c r="C671" s="35"/>
      <c r="F671" s="33"/>
      <c r="J671" s="34"/>
    </row>
    <row r="672">
      <c r="B672" s="38"/>
      <c r="C672" s="38"/>
      <c r="F672" s="20"/>
      <c r="J672" s="21"/>
    </row>
    <row r="673">
      <c r="B673" s="35"/>
      <c r="C673" s="35"/>
      <c r="F673" s="33"/>
      <c r="J673" s="34"/>
    </row>
    <row r="674">
      <c r="B674" s="38"/>
      <c r="C674" s="38"/>
      <c r="F674" s="20"/>
      <c r="J674" s="21"/>
    </row>
    <row r="675">
      <c r="B675" s="35"/>
      <c r="C675" s="35"/>
      <c r="F675" s="33"/>
      <c r="J675" s="34"/>
    </row>
    <row r="676">
      <c r="B676" s="38"/>
      <c r="C676" s="38"/>
      <c r="F676" s="20"/>
      <c r="J676" s="21"/>
    </row>
    <row r="677">
      <c r="B677" s="35"/>
      <c r="C677" s="35"/>
      <c r="F677" s="33"/>
      <c r="J677" s="34"/>
    </row>
    <row r="678">
      <c r="B678" s="38"/>
      <c r="C678" s="38"/>
      <c r="F678" s="20"/>
      <c r="J678" s="21"/>
    </row>
    <row r="679">
      <c r="B679" s="35"/>
      <c r="C679" s="35"/>
      <c r="F679" s="33"/>
      <c r="J679" s="34"/>
    </row>
    <row r="680">
      <c r="B680" s="38"/>
      <c r="C680" s="38"/>
      <c r="F680" s="20"/>
      <c r="J680" s="21"/>
    </row>
    <row r="681">
      <c r="B681" s="35"/>
      <c r="C681" s="35"/>
      <c r="F681" s="33"/>
      <c r="J681" s="34"/>
    </row>
    <row r="682">
      <c r="B682" s="38"/>
      <c r="C682" s="38"/>
      <c r="F682" s="20"/>
      <c r="J682" s="21"/>
    </row>
    <row r="683">
      <c r="B683" s="35"/>
      <c r="C683" s="35"/>
      <c r="F683" s="33"/>
      <c r="J683" s="34"/>
    </row>
    <row r="684">
      <c r="B684" s="38"/>
      <c r="C684" s="38"/>
      <c r="F684" s="20"/>
      <c r="J684" s="21"/>
    </row>
    <row r="685">
      <c r="B685" s="35"/>
      <c r="C685" s="35"/>
      <c r="F685" s="33"/>
      <c r="J685" s="34"/>
    </row>
    <row r="686">
      <c r="B686" s="38"/>
      <c r="C686" s="38"/>
      <c r="F686" s="20"/>
      <c r="J686" s="21"/>
    </row>
    <row r="687">
      <c r="B687" s="35"/>
      <c r="C687" s="35"/>
      <c r="F687" s="33"/>
      <c r="J687" s="34"/>
    </row>
    <row r="688">
      <c r="B688" s="38"/>
      <c r="C688" s="38"/>
      <c r="F688" s="20"/>
      <c r="J688" s="21"/>
    </row>
    <row r="689">
      <c r="B689" s="35"/>
      <c r="C689" s="35"/>
      <c r="F689" s="33"/>
      <c r="J689" s="34"/>
    </row>
    <row r="690">
      <c r="B690" s="38"/>
      <c r="C690" s="38"/>
      <c r="F690" s="20"/>
      <c r="J690" s="21"/>
    </row>
    <row r="691">
      <c r="B691" s="35"/>
      <c r="C691" s="35"/>
      <c r="F691" s="33"/>
      <c r="J691" s="34"/>
    </row>
    <row r="692">
      <c r="B692" s="38"/>
      <c r="C692" s="38"/>
      <c r="F692" s="20"/>
      <c r="J692" s="21"/>
    </row>
    <row r="693">
      <c r="B693" s="35"/>
      <c r="C693" s="35"/>
      <c r="F693" s="33"/>
      <c r="J693" s="34"/>
    </row>
    <row r="694">
      <c r="B694" s="38"/>
      <c r="C694" s="38"/>
      <c r="F694" s="20"/>
      <c r="J694" s="21"/>
    </row>
    <row r="695">
      <c r="B695" s="35"/>
      <c r="C695" s="35"/>
      <c r="F695" s="33"/>
      <c r="J695" s="34"/>
    </row>
    <row r="696">
      <c r="B696" s="38"/>
      <c r="C696" s="38"/>
      <c r="F696" s="20"/>
      <c r="J696" s="21"/>
    </row>
    <row r="697">
      <c r="B697" s="35"/>
      <c r="C697" s="35"/>
      <c r="F697" s="33"/>
      <c r="J697" s="34"/>
    </row>
    <row r="698">
      <c r="B698" s="38"/>
      <c r="C698" s="38"/>
      <c r="F698" s="20"/>
      <c r="J698" s="21"/>
    </row>
    <row r="699">
      <c r="B699" s="35"/>
      <c r="C699" s="35"/>
      <c r="F699" s="33"/>
      <c r="J699" s="34"/>
    </row>
    <row r="700">
      <c r="B700" s="38"/>
      <c r="C700" s="38"/>
      <c r="F700" s="20"/>
      <c r="J700" s="21"/>
    </row>
    <row r="701">
      <c r="B701" s="35"/>
      <c r="C701" s="35"/>
      <c r="F701" s="33"/>
      <c r="J701" s="34"/>
    </row>
    <row r="702">
      <c r="B702" s="38"/>
      <c r="C702" s="38"/>
      <c r="F702" s="20"/>
      <c r="J702" s="21"/>
    </row>
    <row r="703">
      <c r="B703" s="35"/>
      <c r="C703" s="35"/>
      <c r="F703" s="33"/>
      <c r="J703" s="34"/>
    </row>
    <row r="704">
      <c r="B704" s="38"/>
      <c r="C704" s="38"/>
      <c r="F704" s="20"/>
      <c r="J704" s="21"/>
    </row>
    <row r="705">
      <c r="B705" s="35"/>
      <c r="C705" s="35"/>
      <c r="F705" s="33"/>
      <c r="J705" s="34"/>
    </row>
    <row r="706">
      <c r="B706" s="38"/>
      <c r="C706" s="38"/>
      <c r="F706" s="20"/>
      <c r="J706" s="21"/>
    </row>
    <row r="707">
      <c r="B707" s="35"/>
      <c r="C707" s="35"/>
      <c r="F707" s="33"/>
      <c r="J707" s="34"/>
    </row>
    <row r="708">
      <c r="B708" s="38"/>
      <c r="C708" s="38"/>
      <c r="F708" s="20"/>
      <c r="J708" s="21"/>
    </row>
    <row r="709">
      <c r="B709" s="35"/>
      <c r="C709" s="35"/>
      <c r="F709" s="33"/>
      <c r="J709" s="34"/>
    </row>
    <row r="710">
      <c r="B710" s="38"/>
      <c r="C710" s="38"/>
      <c r="F710" s="20"/>
      <c r="J710" s="21"/>
    </row>
    <row r="711">
      <c r="B711" s="35"/>
      <c r="C711" s="35"/>
      <c r="F711" s="33"/>
      <c r="J711" s="34"/>
    </row>
    <row r="712">
      <c r="B712" s="38"/>
      <c r="C712" s="38"/>
      <c r="F712" s="20"/>
      <c r="J712" s="21"/>
    </row>
    <row r="713">
      <c r="B713" s="35"/>
      <c r="C713" s="35"/>
      <c r="F713" s="33"/>
      <c r="J713" s="34"/>
    </row>
    <row r="714">
      <c r="B714" s="38"/>
      <c r="C714" s="38"/>
      <c r="F714" s="20"/>
      <c r="J714" s="21"/>
    </row>
    <row r="715">
      <c r="B715" s="35"/>
      <c r="C715" s="35"/>
      <c r="F715" s="33"/>
      <c r="J715" s="34"/>
    </row>
    <row r="716">
      <c r="B716" s="38"/>
      <c r="C716" s="38"/>
      <c r="F716" s="20"/>
      <c r="J716" s="21"/>
    </row>
    <row r="717">
      <c r="B717" s="35"/>
      <c r="C717" s="35"/>
      <c r="F717" s="33"/>
      <c r="J717" s="34"/>
    </row>
    <row r="718">
      <c r="B718" s="38"/>
      <c r="C718" s="38"/>
      <c r="F718" s="20"/>
      <c r="J718" s="21"/>
    </row>
    <row r="719">
      <c r="B719" s="63"/>
      <c r="C719" s="63"/>
      <c r="F719" s="77"/>
      <c r="J719" s="66"/>
    </row>
  </sheetData>
  <dataValidations>
    <dataValidation type="list" allowBlank="1" showInputMessage="1" showErrorMessage="1" prompt="Cliquez ici et saisissez une valeur dans la liste des éléments" sqref="I2:I43 I45:I68 I70:I78 I80:I107 I109:I117 I121:I128">
      <formula1>"Abritel,Airbnb,Chèque,Espèces,HomeExchange,Virement,A définir"</formula1>
    </dataValidation>
    <dataValidation type="custom" allowBlank="1" showDropDown="1" sqref="B2:C719">
      <formula1>OR(NOT(ISERROR(DATEVALUE(B2))), AND(ISNUMBER(B2), LEFT(CELL("format", B2))="D"))</formula1>
    </dataValidation>
    <dataValidation type="custom" allowBlank="1" showDropDown="1" sqref="J2:J719">
      <formula1>AND(ISNUMBER(J2),(NOT(OR(NOT(ISERROR(DATEVALUE(J2))), AND(ISNUMBER(J2), LEFT(CELL("format", J2))="D")))))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9.38"/>
    <col customWidth="1" min="5" max="5" width="7.38"/>
    <col customWidth="1" min="12" max="12" width="16.75"/>
  </cols>
  <sheetData>
    <row r="1">
      <c r="A1" s="78" t="s">
        <v>183</v>
      </c>
      <c r="B1" s="79" t="s">
        <v>1</v>
      </c>
      <c r="C1" s="79" t="s">
        <v>2</v>
      </c>
      <c r="D1" s="80" t="s">
        <v>3</v>
      </c>
      <c r="E1" s="81" t="s">
        <v>4</v>
      </c>
      <c r="F1" s="81" t="s">
        <v>5</v>
      </c>
      <c r="G1" s="82" t="s">
        <v>6</v>
      </c>
      <c r="H1" s="83" t="s">
        <v>7</v>
      </c>
      <c r="I1" s="84" t="s">
        <v>8</v>
      </c>
      <c r="J1" s="85" t="s">
        <v>267</v>
      </c>
      <c r="K1" s="78" t="s">
        <v>184</v>
      </c>
      <c r="L1" s="85" t="s">
        <v>9</v>
      </c>
    </row>
    <row r="2">
      <c r="A2" s="86"/>
      <c r="B2" s="79"/>
      <c r="C2" s="79"/>
      <c r="D2" s="87"/>
      <c r="E2" s="88"/>
      <c r="F2" s="89"/>
      <c r="G2" s="82"/>
      <c r="H2" s="83"/>
      <c r="J2" s="90"/>
      <c r="K2" s="91"/>
      <c r="L2" s="90"/>
    </row>
    <row r="3">
      <c r="A3" s="78"/>
      <c r="B3" s="92"/>
      <c r="C3" s="92"/>
      <c r="D3" s="87"/>
      <c r="E3" s="88"/>
      <c r="F3" s="89"/>
      <c r="G3" s="82"/>
      <c r="H3" s="83"/>
      <c r="I3" s="84"/>
      <c r="K3">
        <f t="shared" ref="K3:K9" si="1">E3*F3</f>
        <v>0</v>
      </c>
    </row>
    <row r="4">
      <c r="A4" s="78" t="s">
        <v>268</v>
      </c>
      <c r="B4" s="92">
        <v>45292.0</v>
      </c>
      <c r="C4" s="92">
        <v>45295.0</v>
      </c>
      <c r="D4" s="87" t="str">
        <f t="shared" ref="D4:D9" si="2">TEXT(B4 ,"mm (mmmm)")</f>
        <v>01 (janvier)</v>
      </c>
      <c r="E4" s="88">
        <f t="shared" ref="E4:E9" si="3">C4-B4</f>
        <v>3</v>
      </c>
      <c r="F4" s="89">
        <v>6.0</v>
      </c>
      <c r="G4" s="82">
        <v>300.0</v>
      </c>
      <c r="H4" s="83">
        <f t="shared" ref="H4:H9" si="4">G4*E4</f>
        <v>900</v>
      </c>
      <c r="I4" s="78" t="s">
        <v>53</v>
      </c>
      <c r="K4">
        <f t="shared" si="1"/>
        <v>18</v>
      </c>
    </row>
    <row r="5">
      <c r="A5" s="78" t="s">
        <v>269</v>
      </c>
      <c r="B5" s="92">
        <v>45296.0</v>
      </c>
      <c r="C5" s="92">
        <v>45298.0</v>
      </c>
      <c r="D5" s="87" t="str">
        <f t="shared" si="2"/>
        <v>01 (janvier)</v>
      </c>
      <c r="E5" s="88">
        <f t="shared" si="3"/>
        <v>2</v>
      </c>
      <c r="F5" s="89">
        <v>6.0</v>
      </c>
      <c r="G5" s="82">
        <v>300.0</v>
      </c>
      <c r="H5" s="83">
        <f t="shared" si="4"/>
        <v>600</v>
      </c>
      <c r="I5" s="84" t="s">
        <v>27</v>
      </c>
      <c r="K5">
        <f t="shared" si="1"/>
        <v>12</v>
      </c>
    </row>
    <row r="6">
      <c r="A6" s="78" t="s">
        <v>153</v>
      </c>
      <c r="B6" s="92">
        <v>45303.0</v>
      </c>
      <c r="C6" s="92">
        <v>45305.0</v>
      </c>
      <c r="D6" s="87" t="str">
        <f t="shared" si="2"/>
        <v>01 (janvier)</v>
      </c>
      <c r="E6" s="88">
        <f t="shared" si="3"/>
        <v>2</v>
      </c>
      <c r="F6" s="89">
        <v>6.0</v>
      </c>
      <c r="G6" s="82">
        <v>300.0</v>
      </c>
      <c r="H6" s="83">
        <f t="shared" si="4"/>
        <v>600</v>
      </c>
      <c r="I6" s="78" t="s">
        <v>27</v>
      </c>
      <c r="K6">
        <f t="shared" si="1"/>
        <v>12</v>
      </c>
    </row>
    <row r="7">
      <c r="A7" s="78" t="s">
        <v>270</v>
      </c>
      <c r="B7" s="92">
        <v>45310.0</v>
      </c>
      <c r="C7" s="92">
        <v>45312.0</v>
      </c>
      <c r="D7" s="87" t="str">
        <f t="shared" si="2"/>
        <v>01 (janvier)</v>
      </c>
      <c r="E7" s="88">
        <f t="shared" si="3"/>
        <v>2</v>
      </c>
      <c r="F7" s="89">
        <v>6.0</v>
      </c>
      <c r="G7" s="82">
        <v>300.0</v>
      </c>
      <c r="H7" s="83">
        <f t="shared" si="4"/>
        <v>600</v>
      </c>
      <c r="I7" s="84" t="s">
        <v>27</v>
      </c>
      <c r="K7">
        <f t="shared" si="1"/>
        <v>12</v>
      </c>
    </row>
    <row r="8">
      <c r="A8" s="78" t="s">
        <v>271</v>
      </c>
      <c r="B8" s="92">
        <v>45315.0</v>
      </c>
      <c r="C8" s="92">
        <v>45316.0</v>
      </c>
      <c r="D8" s="87" t="str">
        <f t="shared" si="2"/>
        <v>01 (janvier)</v>
      </c>
      <c r="E8" s="88">
        <f t="shared" si="3"/>
        <v>1</v>
      </c>
      <c r="F8" s="89">
        <v>6.0</v>
      </c>
      <c r="G8" s="82">
        <v>121.0</v>
      </c>
      <c r="H8" s="83">
        <f t="shared" si="4"/>
        <v>121</v>
      </c>
      <c r="I8" s="78" t="s">
        <v>53</v>
      </c>
      <c r="K8">
        <f t="shared" si="1"/>
        <v>6</v>
      </c>
    </row>
    <row r="9">
      <c r="A9" s="78" t="s">
        <v>99</v>
      </c>
      <c r="B9" s="92">
        <v>45317.0</v>
      </c>
      <c r="C9" s="92">
        <v>45319.0</v>
      </c>
      <c r="D9" s="87" t="str">
        <f t="shared" si="2"/>
        <v>01 (janvier)</v>
      </c>
      <c r="E9" s="88">
        <f t="shared" si="3"/>
        <v>2</v>
      </c>
      <c r="F9" s="89">
        <v>6.0</v>
      </c>
      <c r="G9" s="82">
        <v>295.0</v>
      </c>
      <c r="H9" s="83">
        <f t="shared" si="4"/>
        <v>590</v>
      </c>
      <c r="I9" s="84" t="s">
        <v>27</v>
      </c>
      <c r="K9">
        <f t="shared" si="1"/>
        <v>12</v>
      </c>
    </row>
    <row r="10">
      <c r="A10" s="78"/>
      <c r="B10" s="92"/>
      <c r="C10" s="92"/>
      <c r="D10" s="87"/>
      <c r="E10" s="88"/>
      <c r="F10" s="89"/>
      <c r="G10" s="82"/>
      <c r="H10" s="83"/>
      <c r="I10" s="78"/>
    </row>
    <row r="11">
      <c r="A11" s="78"/>
      <c r="B11" s="92"/>
      <c r="C11" s="92"/>
      <c r="D11" s="87"/>
      <c r="E11" s="88"/>
      <c r="F11" s="89"/>
      <c r="G11" s="82"/>
      <c r="H11" s="83"/>
      <c r="I11" s="78"/>
    </row>
    <row r="12">
      <c r="A12" s="78"/>
      <c r="B12" s="92"/>
      <c r="C12" s="92"/>
      <c r="D12" s="87"/>
      <c r="E12" s="88"/>
      <c r="F12" s="89"/>
      <c r="G12" s="82"/>
      <c r="H12" s="83"/>
      <c r="I12" s="78"/>
    </row>
    <row r="13">
      <c r="A13" s="78" t="s">
        <v>272</v>
      </c>
      <c r="B13" s="92">
        <v>45324.0</v>
      </c>
      <c r="C13" s="92">
        <v>45326.0</v>
      </c>
      <c r="D13" s="87" t="str">
        <f t="shared" ref="D13:D18" si="5">TEXT(B13 ,"mm (mmmm)")</f>
        <v>02 (février)</v>
      </c>
      <c r="E13" s="88">
        <f t="shared" ref="E13:E18" si="6">C13-B13</f>
        <v>2</v>
      </c>
      <c r="F13" s="89">
        <v>6.0</v>
      </c>
      <c r="G13" s="82">
        <v>300.0</v>
      </c>
      <c r="H13" s="83">
        <f t="shared" ref="H13:H18" si="7">G13*E13</f>
        <v>600</v>
      </c>
      <c r="I13" s="78" t="s">
        <v>53</v>
      </c>
      <c r="K13">
        <f t="shared" ref="K13:K18" si="8">E13*F13</f>
        <v>12</v>
      </c>
    </row>
    <row r="14">
      <c r="A14" s="78" t="s">
        <v>273</v>
      </c>
      <c r="B14" s="92">
        <v>45331.0</v>
      </c>
      <c r="C14" s="92">
        <v>45333.0</v>
      </c>
      <c r="D14" s="87" t="str">
        <f t="shared" si="5"/>
        <v>02 (février)</v>
      </c>
      <c r="E14" s="88">
        <f t="shared" si="6"/>
        <v>2</v>
      </c>
      <c r="F14" s="89">
        <v>6.0</v>
      </c>
      <c r="G14" s="82">
        <v>300.0</v>
      </c>
      <c r="H14" s="83">
        <f t="shared" si="7"/>
        <v>600</v>
      </c>
      <c r="I14" s="78" t="s">
        <v>53</v>
      </c>
      <c r="K14">
        <f t="shared" si="8"/>
        <v>12</v>
      </c>
    </row>
    <row r="15">
      <c r="A15" s="78" t="s">
        <v>274</v>
      </c>
      <c r="B15" s="92">
        <v>45338.0</v>
      </c>
      <c r="C15" s="92">
        <v>45340.0</v>
      </c>
      <c r="D15" s="87" t="str">
        <f t="shared" si="5"/>
        <v>02 (février)</v>
      </c>
      <c r="E15" s="88">
        <f t="shared" si="6"/>
        <v>2</v>
      </c>
      <c r="F15" s="89">
        <v>6.0</v>
      </c>
      <c r="G15" s="82">
        <v>300.0</v>
      </c>
      <c r="H15" s="83">
        <f t="shared" si="7"/>
        <v>600</v>
      </c>
      <c r="I15" s="78" t="s">
        <v>53</v>
      </c>
      <c r="K15">
        <f t="shared" si="8"/>
        <v>12</v>
      </c>
    </row>
    <row r="16">
      <c r="A16" s="78" t="s">
        <v>275</v>
      </c>
      <c r="B16" s="92">
        <v>45343.0</v>
      </c>
      <c r="C16" s="92">
        <v>45345.0</v>
      </c>
      <c r="D16" s="87" t="str">
        <f t="shared" si="5"/>
        <v>02 (février)</v>
      </c>
      <c r="E16" s="88">
        <f t="shared" si="6"/>
        <v>2</v>
      </c>
      <c r="F16" s="89">
        <v>6.0</v>
      </c>
      <c r="G16" s="82">
        <v>163.0</v>
      </c>
      <c r="H16" s="83">
        <f t="shared" si="7"/>
        <v>326</v>
      </c>
      <c r="I16" s="84" t="s">
        <v>27</v>
      </c>
      <c r="K16">
        <f t="shared" si="8"/>
        <v>12</v>
      </c>
    </row>
    <row r="17">
      <c r="A17" s="78" t="s">
        <v>276</v>
      </c>
      <c r="B17" s="92">
        <v>45345.0</v>
      </c>
      <c r="C17" s="92">
        <v>45347.0</v>
      </c>
      <c r="D17" s="87" t="str">
        <f t="shared" si="5"/>
        <v>02 (février)</v>
      </c>
      <c r="E17" s="88">
        <f t="shared" si="6"/>
        <v>2</v>
      </c>
      <c r="F17" s="89">
        <v>6.0</v>
      </c>
      <c r="G17" s="82">
        <v>300.0</v>
      </c>
      <c r="H17" s="83">
        <f t="shared" si="7"/>
        <v>600</v>
      </c>
      <c r="I17" s="78" t="s">
        <v>27</v>
      </c>
      <c r="K17">
        <f t="shared" si="8"/>
        <v>12</v>
      </c>
    </row>
    <row r="18">
      <c r="A18" s="78" t="s">
        <v>277</v>
      </c>
      <c r="B18" s="92">
        <v>45348.0</v>
      </c>
      <c r="C18" s="92">
        <v>45351.0</v>
      </c>
      <c r="D18" s="87" t="str">
        <f t="shared" si="5"/>
        <v>02 (février)</v>
      </c>
      <c r="E18" s="88">
        <f t="shared" si="6"/>
        <v>3</v>
      </c>
      <c r="F18" s="89">
        <v>4.0</v>
      </c>
      <c r="G18" s="82">
        <v>300.0</v>
      </c>
      <c r="H18" s="83">
        <f t="shared" si="7"/>
        <v>900</v>
      </c>
      <c r="I18" s="78" t="s">
        <v>53</v>
      </c>
      <c r="K18">
        <f t="shared" si="8"/>
        <v>12</v>
      </c>
    </row>
    <row r="19">
      <c r="B19" s="93"/>
      <c r="C19" s="93"/>
    </row>
    <row r="20">
      <c r="A20" s="78" t="s">
        <v>278</v>
      </c>
      <c r="B20" s="92">
        <v>45352.0</v>
      </c>
      <c r="C20" s="92">
        <v>45355.0</v>
      </c>
      <c r="D20" s="87" t="str">
        <f t="shared" ref="D20:D24" si="9">TEXT(B20 ,"mm (mmmm)")</f>
        <v>03 (mars)</v>
      </c>
      <c r="E20" s="88">
        <f t="shared" ref="E20:E24" si="10">C20-B20</f>
        <v>3</v>
      </c>
      <c r="F20" s="89">
        <v>6.0</v>
      </c>
      <c r="G20" s="82">
        <v>300.0</v>
      </c>
      <c r="H20" s="83">
        <f t="shared" ref="H20:H24" si="11">G20*E20</f>
        <v>900</v>
      </c>
      <c r="I20" s="78" t="s">
        <v>53</v>
      </c>
      <c r="K20">
        <f t="shared" ref="K20:K24" si="12">E20*F20</f>
        <v>18</v>
      </c>
    </row>
    <row r="21">
      <c r="A21" s="78" t="s">
        <v>279</v>
      </c>
      <c r="B21" s="92">
        <v>45359.0</v>
      </c>
      <c r="C21" s="92">
        <v>45362.0</v>
      </c>
      <c r="D21" s="87" t="str">
        <f t="shared" si="9"/>
        <v>03 (mars)</v>
      </c>
      <c r="E21" s="88">
        <f t="shared" si="10"/>
        <v>3</v>
      </c>
      <c r="F21" s="89">
        <v>4.0</v>
      </c>
      <c r="G21" s="82">
        <v>300.0</v>
      </c>
      <c r="H21" s="83">
        <f t="shared" si="11"/>
        <v>900</v>
      </c>
      <c r="I21" s="78" t="s">
        <v>53</v>
      </c>
      <c r="K21">
        <f t="shared" si="12"/>
        <v>12</v>
      </c>
    </row>
    <row r="22">
      <c r="A22" s="78" t="s">
        <v>280</v>
      </c>
      <c r="B22" s="92">
        <v>45366.0</v>
      </c>
      <c r="C22" s="92">
        <v>45368.0</v>
      </c>
      <c r="D22" s="87" t="str">
        <f t="shared" si="9"/>
        <v>03 (mars)</v>
      </c>
      <c r="E22" s="88">
        <f t="shared" si="10"/>
        <v>2</v>
      </c>
      <c r="F22" s="89">
        <v>6.0</v>
      </c>
      <c r="G22" s="82">
        <v>295.0</v>
      </c>
      <c r="H22" s="83">
        <f t="shared" si="11"/>
        <v>590</v>
      </c>
      <c r="I22" s="78" t="s">
        <v>27</v>
      </c>
      <c r="K22">
        <f t="shared" si="12"/>
        <v>12</v>
      </c>
    </row>
    <row r="23">
      <c r="A23" s="78" t="s">
        <v>281</v>
      </c>
      <c r="B23" s="92">
        <v>45373.0</v>
      </c>
      <c r="C23" s="92">
        <v>45375.0</v>
      </c>
      <c r="D23" s="87" t="str">
        <f t="shared" si="9"/>
        <v>03 (mars)</v>
      </c>
      <c r="E23" s="88">
        <f t="shared" si="10"/>
        <v>2</v>
      </c>
      <c r="F23" s="89">
        <v>4.0</v>
      </c>
      <c r="G23" s="82">
        <v>300.0</v>
      </c>
      <c r="H23" s="83">
        <f t="shared" si="11"/>
        <v>600</v>
      </c>
      <c r="I23" s="78" t="s">
        <v>53</v>
      </c>
      <c r="K23">
        <f t="shared" si="12"/>
        <v>8</v>
      </c>
    </row>
    <row r="24">
      <c r="A24" s="78" t="s">
        <v>282</v>
      </c>
      <c r="B24" s="92">
        <v>45380.0</v>
      </c>
      <c r="C24" s="92">
        <v>45383.0</v>
      </c>
      <c r="D24" s="87" t="str">
        <f t="shared" si="9"/>
        <v>03 (mars)</v>
      </c>
      <c r="E24" s="88">
        <f t="shared" si="10"/>
        <v>3</v>
      </c>
      <c r="F24" s="89">
        <v>4.0</v>
      </c>
      <c r="G24" s="82">
        <v>300.0</v>
      </c>
      <c r="H24" s="83">
        <f t="shared" si="11"/>
        <v>900</v>
      </c>
      <c r="I24" s="78" t="s">
        <v>53</v>
      </c>
      <c r="K24">
        <f t="shared" si="12"/>
        <v>12</v>
      </c>
    </row>
    <row r="25">
      <c r="B25" s="93"/>
      <c r="C25" s="93"/>
    </row>
    <row r="26">
      <c r="A26" s="78" t="s">
        <v>283</v>
      </c>
      <c r="B26" s="92">
        <v>45383.0</v>
      </c>
      <c r="C26" s="92">
        <v>45387.0</v>
      </c>
      <c r="D26" s="87" t="str">
        <f t="shared" ref="D26:D29" si="13">TEXT(B26 ,"mm (mmmm)")</f>
        <v>04 (avril)</v>
      </c>
      <c r="E26" s="94">
        <f t="shared" ref="E26:E29" si="14">C26-B26</f>
        <v>4</v>
      </c>
      <c r="F26" s="89">
        <v>9.0</v>
      </c>
      <c r="G26" s="82">
        <v>247.0</v>
      </c>
      <c r="H26" s="95">
        <f t="shared" ref="H26:H29" si="15">G26*E26</f>
        <v>988</v>
      </c>
      <c r="I26" s="86" t="s">
        <v>27</v>
      </c>
      <c r="J26" s="96">
        <f t="shared" ref="J26:J29" si="16">F26*0.7*E26</f>
        <v>25.2</v>
      </c>
      <c r="K26" s="97">
        <f t="shared" ref="K26:K29" si="17">E26*F26</f>
        <v>36</v>
      </c>
      <c r="L26" s="78" t="s">
        <v>284</v>
      </c>
    </row>
    <row r="27">
      <c r="A27" s="78" t="s">
        <v>285</v>
      </c>
      <c r="B27" s="92">
        <v>45387.0</v>
      </c>
      <c r="C27" s="92">
        <v>45389.0</v>
      </c>
      <c r="D27" s="87" t="str">
        <f t="shared" si="13"/>
        <v>04 (avril)</v>
      </c>
      <c r="E27" s="94">
        <f t="shared" si="14"/>
        <v>2</v>
      </c>
      <c r="F27" s="89">
        <v>6.0</v>
      </c>
      <c r="G27" s="82">
        <v>300.0</v>
      </c>
      <c r="H27" s="95">
        <f t="shared" si="15"/>
        <v>600</v>
      </c>
      <c r="I27" s="86" t="s">
        <v>29</v>
      </c>
      <c r="J27" s="96">
        <f t="shared" si="16"/>
        <v>8.4</v>
      </c>
      <c r="K27" s="97">
        <f t="shared" si="17"/>
        <v>12</v>
      </c>
    </row>
    <row r="28">
      <c r="A28" s="78" t="s">
        <v>286</v>
      </c>
      <c r="B28" s="92">
        <v>45394.0</v>
      </c>
      <c r="C28" s="92">
        <v>45396.0</v>
      </c>
      <c r="D28" s="87" t="str">
        <f t="shared" si="13"/>
        <v>04 (avril)</v>
      </c>
      <c r="E28" s="94">
        <f t="shared" si="14"/>
        <v>2</v>
      </c>
      <c r="F28" s="89">
        <v>4.0</v>
      </c>
      <c r="G28" s="82">
        <v>300.0</v>
      </c>
      <c r="H28" s="95">
        <f t="shared" si="15"/>
        <v>600</v>
      </c>
      <c r="I28" s="86" t="s">
        <v>101</v>
      </c>
      <c r="J28" s="96">
        <f t="shared" si="16"/>
        <v>5.6</v>
      </c>
      <c r="K28" s="97">
        <f t="shared" si="17"/>
        <v>8</v>
      </c>
    </row>
    <row r="29">
      <c r="A29" s="78" t="s">
        <v>287</v>
      </c>
      <c r="B29" s="92">
        <v>45409.0</v>
      </c>
      <c r="C29" s="92">
        <v>45411.0</v>
      </c>
      <c r="D29" s="87" t="str">
        <f t="shared" si="13"/>
        <v>04 (avril)</v>
      </c>
      <c r="E29" s="94">
        <f t="shared" si="14"/>
        <v>2</v>
      </c>
      <c r="F29" s="89">
        <v>6.0</v>
      </c>
      <c r="G29" s="82">
        <v>193.0</v>
      </c>
      <c r="H29" s="95">
        <f t="shared" si="15"/>
        <v>386</v>
      </c>
      <c r="I29" s="86" t="s">
        <v>27</v>
      </c>
      <c r="J29" s="96">
        <f t="shared" si="16"/>
        <v>8.4</v>
      </c>
      <c r="K29" s="97">
        <f t="shared" si="17"/>
        <v>12</v>
      </c>
    </row>
    <row r="30">
      <c r="B30" s="93"/>
      <c r="C30" s="93"/>
    </row>
    <row r="31">
      <c r="A31" s="78" t="s">
        <v>288</v>
      </c>
      <c r="B31" s="92">
        <v>45415.0</v>
      </c>
      <c r="C31" s="92">
        <v>45417.0</v>
      </c>
      <c r="D31" s="87" t="str">
        <f t="shared" ref="D31:D35" si="18">TEXT(B31 ,"mm (mmmm)")</f>
        <v>05 (mai)</v>
      </c>
      <c r="E31" s="94">
        <f t="shared" ref="E31:E35" si="19">C31-B31</f>
        <v>2</v>
      </c>
      <c r="F31" s="89">
        <v>6.0</v>
      </c>
      <c r="G31" s="82">
        <v>450.0</v>
      </c>
      <c r="H31" s="95">
        <f t="shared" ref="H31:H35" si="20">G31*E31</f>
        <v>900</v>
      </c>
      <c r="I31" s="86" t="s">
        <v>29</v>
      </c>
      <c r="J31" s="96">
        <f t="shared" ref="J31:J35" si="21">F31*0.7*E31</f>
        <v>8.4</v>
      </c>
      <c r="K31" s="97">
        <f t="shared" ref="K31:K35" si="22">E31*F31</f>
        <v>12</v>
      </c>
      <c r="L31" s="78" t="s">
        <v>289</v>
      </c>
    </row>
    <row r="32">
      <c r="A32" s="78" t="s">
        <v>290</v>
      </c>
      <c r="B32" s="92">
        <v>45419.0</v>
      </c>
      <c r="C32" s="92">
        <v>45424.0</v>
      </c>
      <c r="D32" s="87" t="str">
        <f t="shared" si="18"/>
        <v>05 (mai)</v>
      </c>
      <c r="E32" s="94">
        <f t="shared" si="19"/>
        <v>5</v>
      </c>
      <c r="F32" s="89">
        <v>4.0</v>
      </c>
      <c r="G32" s="82">
        <v>300.0</v>
      </c>
      <c r="H32" s="95">
        <f t="shared" si="20"/>
        <v>1500</v>
      </c>
      <c r="I32" s="86" t="s">
        <v>53</v>
      </c>
      <c r="J32" s="96">
        <f t="shared" si="21"/>
        <v>14</v>
      </c>
      <c r="K32" s="97">
        <f t="shared" si="22"/>
        <v>20</v>
      </c>
    </row>
    <row r="33">
      <c r="A33" s="78" t="s">
        <v>291</v>
      </c>
      <c r="B33" s="92">
        <v>45429.0</v>
      </c>
      <c r="C33" s="92">
        <v>45432.0</v>
      </c>
      <c r="D33" s="87" t="str">
        <f t="shared" si="18"/>
        <v>05 (mai)</v>
      </c>
      <c r="E33" s="94">
        <f t="shared" si="19"/>
        <v>3</v>
      </c>
      <c r="F33" s="89">
        <v>6.0</v>
      </c>
      <c r="G33" s="82">
        <v>300.0</v>
      </c>
      <c r="H33" s="95">
        <f t="shared" si="20"/>
        <v>900</v>
      </c>
      <c r="I33" s="86" t="s">
        <v>29</v>
      </c>
      <c r="J33" s="96">
        <f t="shared" si="21"/>
        <v>12.6</v>
      </c>
      <c r="K33" s="97">
        <f t="shared" si="22"/>
        <v>18</v>
      </c>
    </row>
    <row r="34">
      <c r="A34" s="78" t="s">
        <v>292</v>
      </c>
      <c r="B34" s="92">
        <v>45436.0</v>
      </c>
      <c r="C34" s="92">
        <v>45438.0</v>
      </c>
      <c r="D34" s="87" t="str">
        <f t="shared" si="18"/>
        <v>05 (mai)</v>
      </c>
      <c r="E34" s="94">
        <f t="shared" si="19"/>
        <v>2</v>
      </c>
      <c r="F34" s="89">
        <v>6.0</v>
      </c>
      <c r="G34" s="82">
        <v>295.0</v>
      </c>
      <c r="H34" s="95">
        <f t="shared" si="20"/>
        <v>590</v>
      </c>
      <c r="I34" s="86" t="s">
        <v>27</v>
      </c>
      <c r="J34" s="96">
        <f t="shared" si="21"/>
        <v>8.4</v>
      </c>
      <c r="K34" s="97">
        <f t="shared" si="22"/>
        <v>12</v>
      </c>
    </row>
    <row r="35">
      <c r="A35" s="78" t="s">
        <v>262</v>
      </c>
      <c r="B35" s="92">
        <v>45439.0</v>
      </c>
      <c r="C35" s="92">
        <v>45442.0</v>
      </c>
      <c r="D35" s="87" t="str">
        <f t="shared" si="18"/>
        <v>05 (mai)</v>
      </c>
      <c r="E35" s="94">
        <f t="shared" si="19"/>
        <v>3</v>
      </c>
      <c r="F35" s="89">
        <v>8.0</v>
      </c>
      <c r="G35" s="82">
        <v>166.0</v>
      </c>
      <c r="H35" s="95">
        <f t="shared" si="20"/>
        <v>498</v>
      </c>
      <c r="I35" s="86" t="s">
        <v>27</v>
      </c>
      <c r="J35" s="96">
        <f t="shared" si="21"/>
        <v>16.8</v>
      </c>
      <c r="K35" s="97">
        <f t="shared" si="22"/>
        <v>24</v>
      </c>
    </row>
    <row r="36">
      <c r="B36" s="93"/>
      <c r="C36" s="93"/>
    </row>
    <row r="37">
      <c r="A37" s="78" t="s">
        <v>293</v>
      </c>
      <c r="B37" s="79">
        <v>45443.0</v>
      </c>
      <c r="C37" s="79">
        <v>45445.0</v>
      </c>
      <c r="D37" s="87" t="str">
        <f>TEXT(C37 ,"mm (mmmm)")</f>
        <v>06 (juin)</v>
      </c>
      <c r="E37" s="94">
        <f t="shared" ref="E37:E41" si="23">C37-B37</f>
        <v>2</v>
      </c>
      <c r="F37" s="98">
        <v>6.0</v>
      </c>
      <c r="G37" s="95">
        <v>300.0</v>
      </c>
      <c r="H37" s="95">
        <f t="shared" ref="H37:H41" si="24">G37*E37</f>
        <v>600</v>
      </c>
      <c r="I37" s="86" t="s">
        <v>29</v>
      </c>
      <c r="J37" s="96">
        <f t="shared" ref="J37:J41" si="25">F37*0.7*E37</f>
        <v>8.4</v>
      </c>
      <c r="K37" s="97">
        <f t="shared" ref="K37:K41" si="26">E37*F37</f>
        <v>12</v>
      </c>
    </row>
    <row r="38">
      <c r="A38" s="78" t="s">
        <v>294</v>
      </c>
      <c r="B38" s="79">
        <v>45449.0</v>
      </c>
      <c r="C38" s="79">
        <v>45452.0</v>
      </c>
      <c r="D38" s="87" t="str">
        <f t="shared" ref="D38:D41" si="27">TEXT(B38 ,"mm (mmmm)")</f>
        <v>06 (juin)</v>
      </c>
      <c r="E38" s="94">
        <f t="shared" si="23"/>
        <v>3</v>
      </c>
      <c r="F38" s="89">
        <v>5.0</v>
      </c>
      <c r="G38" s="82">
        <v>267.0</v>
      </c>
      <c r="H38" s="95">
        <f t="shared" si="24"/>
        <v>801</v>
      </c>
      <c r="I38" s="86" t="s">
        <v>53</v>
      </c>
      <c r="J38" s="96">
        <f t="shared" si="25"/>
        <v>10.5</v>
      </c>
      <c r="K38" s="97">
        <f t="shared" si="26"/>
        <v>15</v>
      </c>
    </row>
    <row r="39">
      <c r="A39" s="78" t="s">
        <v>295</v>
      </c>
      <c r="B39" s="79">
        <v>45456.0</v>
      </c>
      <c r="C39" s="79">
        <v>45459.0</v>
      </c>
      <c r="D39" s="87" t="str">
        <f t="shared" si="27"/>
        <v>06 (juin)</v>
      </c>
      <c r="E39" s="94">
        <f t="shared" si="23"/>
        <v>3</v>
      </c>
      <c r="F39" s="98">
        <v>6.0</v>
      </c>
      <c r="G39" s="82">
        <v>300.0</v>
      </c>
      <c r="H39" s="95">
        <f t="shared" si="24"/>
        <v>900</v>
      </c>
      <c r="I39" s="86" t="s">
        <v>29</v>
      </c>
      <c r="J39" s="96">
        <f t="shared" si="25"/>
        <v>12.6</v>
      </c>
      <c r="K39" s="97">
        <f t="shared" si="26"/>
        <v>18</v>
      </c>
    </row>
    <row r="40">
      <c r="A40" s="78" t="s">
        <v>296</v>
      </c>
      <c r="B40" s="79">
        <v>45461.0</v>
      </c>
      <c r="C40" s="79">
        <v>45463.0</v>
      </c>
      <c r="D40" s="87" t="str">
        <f t="shared" si="27"/>
        <v>06 (juin)</v>
      </c>
      <c r="E40" s="94">
        <f t="shared" si="23"/>
        <v>2</v>
      </c>
      <c r="F40" s="98">
        <v>6.0</v>
      </c>
      <c r="G40" s="95">
        <v>300.0</v>
      </c>
      <c r="H40" s="95">
        <f t="shared" si="24"/>
        <v>600</v>
      </c>
      <c r="I40" s="86" t="s">
        <v>53</v>
      </c>
      <c r="J40" s="96">
        <f t="shared" si="25"/>
        <v>8.4</v>
      </c>
      <c r="K40" s="97">
        <f t="shared" si="26"/>
        <v>12</v>
      </c>
    </row>
    <row r="41">
      <c r="A41" s="78" t="s">
        <v>297</v>
      </c>
      <c r="B41" s="79">
        <v>45465.0</v>
      </c>
      <c r="C41" s="79">
        <v>45467.0</v>
      </c>
      <c r="D41" s="87" t="str">
        <f t="shared" si="27"/>
        <v>06 (juin)</v>
      </c>
      <c r="E41" s="94">
        <f t="shared" si="23"/>
        <v>2</v>
      </c>
      <c r="F41" s="98">
        <v>6.0</v>
      </c>
      <c r="G41" s="95">
        <v>300.0</v>
      </c>
      <c r="H41" s="95">
        <f t="shared" si="24"/>
        <v>600</v>
      </c>
      <c r="I41" s="86" t="s">
        <v>101</v>
      </c>
      <c r="J41" s="96">
        <f t="shared" si="25"/>
        <v>8.4</v>
      </c>
      <c r="K41" s="97">
        <f t="shared" si="26"/>
        <v>12</v>
      </c>
    </row>
    <row r="42">
      <c r="B42" s="92"/>
      <c r="C42" s="92"/>
      <c r="D42" s="87"/>
      <c r="E42" s="94"/>
      <c r="F42" s="98"/>
      <c r="G42" s="95"/>
      <c r="H42" s="95"/>
      <c r="I42" s="91"/>
      <c r="J42" s="96"/>
      <c r="K42" s="97"/>
    </row>
    <row r="43">
      <c r="A43" s="78" t="s">
        <v>120</v>
      </c>
      <c r="B43" s="92">
        <v>45478.0</v>
      </c>
      <c r="C43" s="92">
        <v>45483.0</v>
      </c>
      <c r="D43" s="87" t="str">
        <f t="shared" ref="D43:D46" si="28">TEXT(B43 ,"mm (mmmm)")</f>
        <v>07 (juillet)</v>
      </c>
      <c r="E43" s="94">
        <f t="shared" ref="E43:E45" si="29">C43-B43</f>
        <v>5</v>
      </c>
      <c r="F43" s="89">
        <v>4.0</v>
      </c>
      <c r="G43" s="82">
        <v>155.0</v>
      </c>
      <c r="H43" s="95">
        <f t="shared" ref="H43:H46" si="30">G43*E43</f>
        <v>775</v>
      </c>
      <c r="I43" s="86" t="s">
        <v>27</v>
      </c>
      <c r="J43" s="96">
        <f t="shared" ref="J43:J46" si="31">F43*0.7*E43</f>
        <v>14</v>
      </c>
      <c r="K43" s="97">
        <f t="shared" ref="K43:K46" si="32">E43*F43</f>
        <v>20</v>
      </c>
    </row>
    <row r="44">
      <c r="A44" s="78" t="s">
        <v>298</v>
      </c>
      <c r="B44" s="92">
        <v>45486.0</v>
      </c>
      <c r="C44" s="92">
        <v>45488.0</v>
      </c>
      <c r="D44" s="87" t="str">
        <f t="shared" si="28"/>
        <v>07 (juillet)</v>
      </c>
      <c r="E44" s="94">
        <f t="shared" si="29"/>
        <v>2</v>
      </c>
      <c r="F44" s="89">
        <v>6.0</v>
      </c>
      <c r="G44" s="95">
        <v>295.0</v>
      </c>
      <c r="H44" s="95">
        <f t="shared" si="30"/>
        <v>590</v>
      </c>
      <c r="I44" s="99" t="s">
        <v>27</v>
      </c>
      <c r="J44" s="96">
        <f t="shared" si="31"/>
        <v>8.4</v>
      </c>
      <c r="K44" s="97">
        <f t="shared" si="32"/>
        <v>12</v>
      </c>
    </row>
    <row r="45">
      <c r="A45" s="78" t="s">
        <v>230</v>
      </c>
      <c r="B45" s="92">
        <v>45491.0</v>
      </c>
      <c r="C45" s="92">
        <v>45494.0</v>
      </c>
      <c r="D45" s="87" t="str">
        <f t="shared" si="28"/>
        <v>07 (juillet)</v>
      </c>
      <c r="E45" s="94">
        <f t="shared" si="29"/>
        <v>3</v>
      </c>
      <c r="F45" s="89">
        <v>6.0</v>
      </c>
      <c r="G45" s="82">
        <v>295.0</v>
      </c>
      <c r="H45" s="95">
        <f t="shared" si="30"/>
        <v>885</v>
      </c>
      <c r="I45" s="86" t="s">
        <v>27</v>
      </c>
      <c r="J45" s="96">
        <f t="shared" si="31"/>
        <v>12.6</v>
      </c>
      <c r="K45" s="97">
        <f t="shared" si="32"/>
        <v>18</v>
      </c>
    </row>
    <row r="46">
      <c r="A46" s="78" t="s">
        <v>299</v>
      </c>
      <c r="B46" s="92">
        <v>45497.0</v>
      </c>
      <c r="C46" s="92">
        <v>45504.0</v>
      </c>
      <c r="D46" s="87" t="str">
        <f t="shared" si="28"/>
        <v>07 (juillet)</v>
      </c>
      <c r="E46" s="100">
        <v>6.0</v>
      </c>
      <c r="F46" s="89">
        <v>6.0</v>
      </c>
      <c r="G46" s="82">
        <v>300.0</v>
      </c>
      <c r="H46" s="95">
        <f t="shared" si="30"/>
        <v>1800</v>
      </c>
      <c r="I46" s="86" t="s">
        <v>53</v>
      </c>
      <c r="J46" s="96">
        <f t="shared" si="31"/>
        <v>25.2</v>
      </c>
      <c r="K46" s="97">
        <f t="shared" si="32"/>
        <v>36</v>
      </c>
    </row>
    <row r="47">
      <c r="B47" s="93"/>
      <c r="C47" s="93"/>
    </row>
    <row r="48">
      <c r="A48" s="78" t="s">
        <v>110</v>
      </c>
      <c r="B48" s="92">
        <v>45505.0</v>
      </c>
      <c r="C48" s="92">
        <v>45508.0</v>
      </c>
      <c r="D48" s="87" t="str">
        <f t="shared" ref="D48:D53" si="33">TEXT(B48 ,"mm (mmmm)")</f>
        <v>08 (août)</v>
      </c>
      <c r="E48" s="94">
        <f t="shared" ref="E48:E53" si="34">C48-B48</f>
        <v>3</v>
      </c>
      <c r="F48" s="89">
        <v>4.0</v>
      </c>
      <c r="G48" s="95">
        <v>295.0</v>
      </c>
      <c r="H48" s="95">
        <f t="shared" ref="H48:H53" si="35">G48*E48</f>
        <v>885</v>
      </c>
      <c r="I48" s="91" t="s">
        <v>27</v>
      </c>
      <c r="J48" s="96">
        <f t="shared" ref="J48:J53" si="36">F48*0.7*E48</f>
        <v>8.4</v>
      </c>
      <c r="K48" s="97">
        <f t="shared" ref="K48:K53" si="37">E48*F48</f>
        <v>12</v>
      </c>
    </row>
    <row r="49">
      <c r="A49" s="78" t="s">
        <v>300</v>
      </c>
      <c r="B49" s="92">
        <v>45508.0</v>
      </c>
      <c r="C49" s="92">
        <v>45513.0</v>
      </c>
      <c r="D49" s="87" t="str">
        <f t="shared" si="33"/>
        <v>08 (août)</v>
      </c>
      <c r="E49" s="94">
        <f t="shared" si="34"/>
        <v>5</v>
      </c>
      <c r="F49" s="89">
        <v>4.0</v>
      </c>
      <c r="G49" s="82">
        <v>147.0</v>
      </c>
      <c r="H49" s="95">
        <f t="shared" si="35"/>
        <v>735</v>
      </c>
      <c r="I49" s="99" t="s">
        <v>27</v>
      </c>
      <c r="J49" s="96">
        <f t="shared" si="36"/>
        <v>14</v>
      </c>
      <c r="K49" s="97">
        <f t="shared" si="37"/>
        <v>20</v>
      </c>
    </row>
    <row r="50">
      <c r="A50" s="78" t="s">
        <v>301</v>
      </c>
      <c r="B50" s="92">
        <v>45514.0</v>
      </c>
      <c r="C50" s="92">
        <v>45521.0</v>
      </c>
      <c r="D50" s="87" t="str">
        <f t="shared" si="33"/>
        <v>08 (août)</v>
      </c>
      <c r="E50" s="94">
        <f t="shared" si="34"/>
        <v>7</v>
      </c>
      <c r="F50" s="89">
        <v>6.0</v>
      </c>
      <c r="G50" s="82">
        <v>300.0</v>
      </c>
      <c r="H50" s="95">
        <f t="shared" si="35"/>
        <v>2100</v>
      </c>
      <c r="I50" s="86" t="s">
        <v>27</v>
      </c>
      <c r="J50" s="96">
        <f t="shared" si="36"/>
        <v>29.4</v>
      </c>
      <c r="K50" s="97">
        <f t="shared" si="37"/>
        <v>42</v>
      </c>
    </row>
    <row r="51">
      <c r="A51" s="78" t="s">
        <v>41</v>
      </c>
      <c r="B51" s="92">
        <v>45522.0</v>
      </c>
      <c r="C51" s="92">
        <v>45527.0</v>
      </c>
      <c r="D51" s="87" t="str">
        <f t="shared" si="33"/>
        <v>08 (août)</v>
      </c>
      <c r="E51" s="94">
        <f t="shared" si="34"/>
        <v>5</v>
      </c>
      <c r="F51" s="98">
        <v>1.0</v>
      </c>
      <c r="G51" s="82"/>
      <c r="H51" s="95">
        <f t="shared" si="35"/>
        <v>0</v>
      </c>
      <c r="I51" s="86" t="s">
        <v>41</v>
      </c>
      <c r="J51" s="96">
        <f t="shared" si="36"/>
        <v>3.5</v>
      </c>
      <c r="K51" s="97">
        <f t="shared" si="37"/>
        <v>5</v>
      </c>
    </row>
    <row r="52">
      <c r="A52" s="78" t="s">
        <v>280</v>
      </c>
      <c r="B52" s="92">
        <v>45527.0</v>
      </c>
      <c r="C52" s="92">
        <v>45529.0</v>
      </c>
      <c r="D52" s="87" t="str">
        <f t="shared" si="33"/>
        <v>08 (août)</v>
      </c>
      <c r="E52" s="94">
        <f t="shared" si="34"/>
        <v>2</v>
      </c>
      <c r="F52" s="89">
        <v>8.0</v>
      </c>
      <c r="G52" s="95">
        <v>295.0</v>
      </c>
      <c r="H52" s="95">
        <f t="shared" si="35"/>
        <v>590</v>
      </c>
      <c r="I52" s="99" t="s">
        <v>27</v>
      </c>
      <c r="J52" s="96">
        <f t="shared" si="36"/>
        <v>11.2</v>
      </c>
      <c r="K52" s="97">
        <f t="shared" si="37"/>
        <v>16</v>
      </c>
    </row>
    <row r="53">
      <c r="A53" s="78" t="s">
        <v>302</v>
      </c>
      <c r="B53" s="92">
        <v>45534.0</v>
      </c>
      <c r="C53" s="92">
        <v>45536.0</v>
      </c>
      <c r="D53" s="87" t="str">
        <f t="shared" si="33"/>
        <v>08 (août)</v>
      </c>
      <c r="E53" s="94">
        <f t="shared" si="34"/>
        <v>2</v>
      </c>
      <c r="F53" s="89">
        <v>4.0</v>
      </c>
      <c r="G53" s="82">
        <v>300.0</v>
      </c>
      <c r="H53" s="95">
        <f t="shared" si="35"/>
        <v>600</v>
      </c>
      <c r="I53" s="86" t="s">
        <v>53</v>
      </c>
      <c r="J53" s="96">
        <f t="shared" si="36"/>
        <v>5.6</v>
      </c>
      <c r="K53" s="97">
        <f t="shared" si="37"/>
        <v>8</v>
      </c>
    </row>
    <row r="54">
      <c r="B54" s="93"/>
      <c r="C54" s="93"/>
    </row>
    <row r="55">
      <c r="A55" s="78" t="s">
        <v>137</v>
      </c>
      <c r="B55" s="92">
        <v>45541.0</v>
      </c>
      <c r="C55" s="92">
        <v>45543.0</v>
      </c>
      <c r="D55" s="87" t="str">
        <f t="shared" ref="D55:D59" si="38">TEXT(B55 ,"mm (mmmm)")</f>
        <v>09 (septembre)</v>
      </c>
      <c r="E55" s="94">
        <f t="shared" ref="E55:E59" si="39">C55-B55</f>
        <v>2</v>
      </c>
      <c r="F55" s="89">
        <v>4.0</v>
      </c>
      <c r="G55" s="82">
        <v>300.0</v>
      </c>
      <c r="H55" s="95">
        <f t="shared" ref="H55:H59" si="40">G55*E55</f>
        <v>600</v>
      </c>
      <c r="I55" s="86" t="s">
        <v>53</v>
      </c>
      <c r="J55" s="96">
        <f t="shared" ref="J55:J59" si="41">F55*0.7*E55</f>
        <v>5.6</v>
      </c>
      <c r="K55" s="97">
        <f t="shared" ref="K55:K59" si="42">E55*F55</f>
        <v>8</v>
      </c>
    </row>
    <row r="56">
      <c r="A56" s="78" t="s">
        <v>282</v>
      </c>
      <c r="B56" s="92">
        <v>45548.0</v>
      </c>
      <c r="C56" s="92">
        <v>45550.0</v>
      </c>
      <c r="D56" s="87" t="str">
        <f t="shared" si="38"/>
        <v>09 (septembre)</v>
      </c>
      <c r="E56" s="94">
        <f t="shared" si="39"/>
        <v>2</v>
      </c>
      <c r="F56" s="89">
        <v>6.0</v>
      </c>
      <c r="G56" s="82">
        <v>300.0</v>
      </c>
      <c r="H56" s="95">
        <f t="shared" si="40"/>
        <v>600</v>
      </c>
      <c r="I56" s="86" t="s">
        <v>53</v>
      </c>
      <c r="J56" s="96">
        <f t="shared" si="41"/>
        <v>8.4</v>
      </c>
      <c r="K56" s="97">
        <f t="shared" si="42"/>
        <v>12</v>
      </c>
    </row>
    <row r="57">
      <c r="A57" s="78" t="s">
        <v>303</v>
      </c>
      <c r="B57" s="92">
        <v>45552.0</v>
      </c>
      <c r="C57" s="92">
        <v>45554.0</v>
      </c>
      <c r="D57" s="87" t="str">
        <f t="shared" si="38"/>
        <v>09 (septembre)</v>
      </c>
      <c r="E57" s="94">
        <f t="shared" si="39"/>
        <v>2</v>
      </c>
      <c r="F57" s="89">
        <v>6.0</v>
      </c>
      <c r="G57" s="82">
        <v>300.0</v>
      </c>
      <c r="H57" s="95">
        <f t="shared" si="40"/>
        <v>600</v>
      </c>
      <c r="I57" s="86" t="s">
        <v>53</v>
      </c>
      <c r="J57" s="96">
        <f t="shared" si="41"/>
        <v>8.4</v>
      </c>
      <c r="K57" s="97">
        <f t="shared" si="42"/>
        <v>12</v>
      </c>
    </row>
    <row r="58">
      <c r="A58" s="78" t="s">
        <v>75</v>
      </c>
      <c r="B58" s="92">
        <v>45555.0</v>
      </c>
      <c r="C58" s="92">
        <v>45557.0</v>
      </c>
      <c r="D58" s="87" t="str">
        <f t="shared" si="38"/>
        <v>09 (septembre)</v>
      </c>
      <c r="E58" s="94">
        <f t="shared" si="39"/>
        <v>2</v>
      </c>
      <c r="F58" s="89">
        <v>4.0</v>
      </c>
      <c r="G58" s="82">
        <v>300.0</v>
      </c>
      <c r="H58" s="95">
        <f t="shared" si="40"/>
        <v>600</v>
      </c>
      <c r="I58" s="86" t="s">
        <v>53</v>
      </c>
      <c r="J58" s="96">
        <f t="shared" si="41"/>
        <v>5.6</v>
      </c>
      <c r="K58" s="97">
        <f t="shared" si="42"/>
        <v>8</v>
      </c>
    </row>
    <row r="59">
      <c r="A59" s="78" t="s">
        <v>304</v>
      </c>
      <c r="B59" s="92">
        <v>45562.0</v>
      </c>
      <c r="C59" s="92">
        <v>45564.0</v>
      </c>
      <c r="D59" s="87" t="str">
        <f t="shared" si="38"/>
        <v>09 (septembre)</v>
      </c>
      <c r="E59" s="94">
        <f t="shared" si="39"/>
        <v>2</v>
      </c>
      <c r="F59" s="89">
        <v>6.0</v>
      </c>
      <c r="G59" s="82">
        <v>300.0</v>
      </c>
      <c r="H59" s="95">
        <f t="shared" si="40"/>
        <v>600</v>
      </c>
      <c r="I59" s="86" t="s">
        <v>29</v>
      </c>
      <c r="J59" s="96">
        <f t="shared" si="41"/>
        <v>8.4</v>
      </c>
      <c r="K59" s="97">
        <f t="shared" si="42"/>
        <v>12</v>
      </c>
    </row>
    <row r="60">
      <c r="B60" s="93"/>
      <c r="C60" s="93"/>
    </row>
    <row r="61">
      <c r="A61" s="78" t="s">
        <v>305</v>
      </c>
      <c r="B61" s="92">
        <v>45569.0</v>
      </c>
      <c r="C61" s="92">
        <v>45571.0</v>
      </c>
      <c r="D61" s="87" t="str">
        <f t="shared" ref="D61:D64" si="43">TEXT(B61 ,"mm (mmmm)")</f>
        <v>10 (octobre)</v>
      </c>
      <c r="E61" s="94">
        <f t="shared" ref="E61:E64" si="44">C61-B61</f>
        <v>2</v>
      </c>
      <c r="F61" s="89">
        <v>4.0</v>
      </c>
      <c r="G61" s="82">
        <v>300.0</v>
      </c>
      <c r="H61" s="95">
        <f t="shared" ref="H61:H64" si="45">G61*E61</f>
        <v>600</v>
      </c>
      <c r="I61" s="86" t="s">
        <v>53</v>
      </c>
      <c r="J61" s="96">
        <f t="shared" ref="J61:J64" si="46">F61*0.7*E61</f>
        <v>5.6</v>
      </c>
      <c r="K61" s="97">
        <f t="shared" ref="K61:K64" si="47">E61*F61</f>
        <v>8</v>
      </c>
    </row>
    <row r="62">
      <c r="A62" s="78" t="s">
        <v>134</v>
      </c>
      <c r="B62" s="92">
        <v>45576.0</v>
      </c>
      <c r="C62" s="92">
        <v>45578.0</v>
      </c>
      <c r="D62" s="87" t="str">
        <f t="shared" si="43"/>
        <v>10 (octobre)</v>
      </c>
      <c r="E62" s="94">
        <f t="shared" si="44"/>
        <v>2</v>
      </c>
      <c r="F62" s="89">
        <v>8.0</v>
      </c>
      <c r="G62" s="82">
        <v>295.0</v>
      </c>
      <c r="H62" s="95">
        <f t="shared" si="45"/>
        <v>590</v>
      </c>
      <c r="I62" s="86" t="s">
        <v>27</v>
      </c>
      <c r="J62" s="96">
        <f t="shared" si="46"/>
        <v>11.2</v>
      </c>
      <c r="K62" s="97">
        <f t="shared" si="47"/>
        <v>16</v>
      </c>
    </row>
    <row r="63">
      <c r="A63" s="78" t="s">
        <v>109</v>
      </c>
      <c r="B63" s="92">
        <v>45583.0</v>
      </c>
      <c r="C63" s="92">
        <v>45585.0</v>
      </c>
      <c r="D63" s="87" t="str">
        <f t="shared" si="43"/>
        <v>10 (octobre)</v>
      </c>
      <c r="E63" s="94">
        <f t="shared" si="44"/>
        <v>2</v>
      </c>
      <c r="F63" s="89">
        <v>8.0</v>
      </c>
      <c r="G63" s="82">
        <v>295.0</v>
      </c>
      <c r="H63" s="95">
        <f t="shared" si="45"/>
        <v>590</v>
      </c>
      <c r="I63" s="86" t="s">
        <v>27</v>
      </c>
      <c r="J63" s="96">
        <f t="shared" si="46"/>
        <v>11.2</v>
      </c>
      <c r="K63" s="97">
        <f t="shared" si="47"/>
        <v>16</v>
      </c>
    </row>
    <row r="64">
      <c r="A64" s="78" t="s">
        <v>306</v>
      </c>
      <c r="B64" s="92">
        <v>45591.0</v>
      </c>
      <c r="C64" s="92">
        <v>45595.0</v>
      </c>
      <c r="D64" s="87" t="str">
        <f t="shared" si="43"/>
        <v>10 (octobre)</v>
      </c>
      <c r="E64" s="94">
        <f t="shared" si="44"/>
        <v>4</v>
      </c>
      <c r="F64" s="89">
        <v>8.0</v>
      </c>
      <c r="G64" s="82">
        <v>282.0</v>
      </c>
      <c r="H64" s="95">
        <f t="shared" si="45"/>
        <v>1128</v>
      </c>
      <c r="I64" s="86" t="s">
        <v>27</v>
      </c>
      <c r="J64" s="96">
        <f t="shared" si="46"/>
        <v>22.4</v>
      </c>
      <c r="K64" s="97">
        <f t="shared" si="47"/>
        <v>32</v>
      </c>
      <c r="L64" s="78" t="s">
        <v>307</v>
      </c>
    </row>
    <row r="65">
      <c r="B65" s="93"/>
      <c r="C65" s="93"/>
    </row>
    <row r="66">
      <c r="A66" s="78" t="s">
        <v>256</v>
      </c>
      <c r="B66" s="92">
        <v>45596.0</v>
      </c>
      <c r="C66" s="92">
        <v>45600.0</v>
      </c>
      <c r="D66" s="87" t="str">
        <f>TEXT(C66 ,"mm (mmmm)")</f>
        <v>11 (novembre)</v>
      </c>
      <c r="E66" s="94">
        <f t="shared" ref="E66:E70" si="48">C66-B66</f>
        <v>4</v>
      </c>
      <c r="F66" s="89">
        <v>4.0</v>
      </c>
      <c r="G66" s="82">
        <v>300.0</v>
      </c>
      <c r="H66" s="95">
        <f t="shared" ref="H66:H70" si="49">G66*E66</f>
        <v>1200</v>
      </c>
      <c r="I66" s="86" t="s">
        <v>53</v>
      </c>
      <c r="J66" s="96">
        <f t="shared" ref="J66:J70" si="50">F66*0.7*E66</f>
        <v>11.2</v>
      </c>
      <c r="K66" s="97">
        <f t="shared" ref="K66:K70" si="51">E66*F66</f>
        <v>16</v>
      </c>
    </row>
    <row r="67">
      <c r="A67" s="78" t="s">
        <v>308</v>
      </c>
      <c r="B67" s="92">
        <v>45604.0</v>
      </c>
      <c r="C67" s="92">
        <v>45607.0</v>
      </c>
      <c r="D67" s="87" t="str">
        <f t="shared" ref="D67:D70" si="52">TEXT(B67 ,"mm (mmmm)")</f>
        <v>11 (novembre)</v>
      </c>
      <c r="E67" s="94">
        <f t="shared" si="48"/>
        <v>3</v>
      </c>
      <c r="F67" s="89">
        <v>6.0</v>
      </c>
      <c r="G67" s="82">
        <v>300.0</v>
      </c>
      <c r="H67" s="95">
        <f t="shared" si="49"/>
        <v>900</v>
      </c>
      <c r="I67" s="86" t="s">
        <v>53</v>
      </c>
      <c r="J67" s="96">
        <f t="shared" si="50"/>
        <v>12.6</v>
      </c>
      <c r="K67" s="97">
        <f t="shared" si="51"/>
        <v>18</v>
      </c>
    </row>
    <row r="68">
      <c r="A68" s="78" t="s">
        <v>309</v>
      </c>
      <c r="B68" s="92">
        <v>45611.0</v>
      </c>
      <c r="C68" s="92">
        <v>45613.0</v>
      </c>
      <c r="D68" s="87" t="str">
        <f t="shared" si="52"/>
        <v>11 (novembre)</v>
      </c>
      <c r="E68" s="94">
        <f t="shared" si="48"/>
        <v>2</v>
      </c>
      <c r="F68" s="89">
        <v>4.0</v>
      </c>
      <c r="G68" s="82">
        <v>300.0</v>
      </c>
      <c r="H68" s="95">
        <f t="shared" si="49"/>
        <v>600</v>
      </c>
      <c r="I68" s="86" t="s">
        <v>27</v>
      </c>
      <c r="J68" s="96">
        <f t="shared" si="50"/>
        <v>5.6</v>
      </c>
      <c r="K68" s="97">
        <f t="shared" si="51"/>
        <v>8</v>
      </c>
    </row>
    <row r="69">
      <c r="A69" s="78" t="s">
        <v>310</v>
      </c>
      <c r="B69" s="92">
        <v>45618.0</v>
      </c>
      <c r="C69" s="92">
        <v>45620.0</v>
      </c>
      <c r="D69" s="87" t="str">
        <f t="shared" si="52"/>
        <v>11 (novembre)</v>
      </c>
      <c r="E69" s="94">
        <f t="shared" si="48"/>
        <v>2</v>
      </c>
      <c r="F69" s="89">
        <v>13.0</v>
      </c>
      <c r="G69" s="82">
        <v>295.0</v>
      </c>
      <c r="H69" s="95">
        <f t="shared" si="49"/>
        <v>590</v>
      </c>
      <c r="I69" s="86" t="s">
        <v>27</v>
      </c>
      <c r="J69" s="96">
        <f t="shared" si="50"/>
        <v>18.2</v>
      </c>
      <c r="K69" s="97">
        <f t="shared" si="51"/>
        <v>26</v>
      </c>
      <c r="L69" s="78"/>
    </row>
    <row r="70">
      <c r="A70" s="78" t="s">
        <v>311</v>
      </c>
      <c r="B70" s="92">
        <v>45625.0</v>
      </c>
      <c r="C70" s="92">
        <v>45627.0</v>
      </c>
      <c r="D70" s="87" t="str">
        <f t="shared" si="52"/>
        <v>11 (novembre)</v>
      </c>
      <c r="E70" s="94">
        <f t="shared" si="48"/>
        <v>2</v>
      </c>
      <c r="F70" s="89">
        <v>4.0</v>
      </c>
      <c r="G70" s="82">
        <v>300.0</v>
      </c>
      <c r="H70" s="95">
        <f t="shared" si="49"/>
        <v>600</v>
      </c>
      <c r="I70" s="86" t="s">
        <v>27</v>
      </c>
      <c r="J70" s="96">
        <f t="shared" si="50"/>
        <v>5.6</v>
      </c>
      <c r="K70" s="97">
        <f t="shared" si="51"/>
        <v>8</v>
      </c>
      <c r="L70" s="78" t="s">
        <v>307</v>
      </c>
    </row>
    <row r="71">
      <c r="B71" s="93"/>
      <c r="C71" s="93"/>
    </row>
    <row r="72">
      <c r="B72" s="93"/>
      <c r="C72" s="93"/>
    </row>
    <row r="73">
      <c r="A73" s="78" t="s">
        <v>312</v>
      </c>
      <c r="B73" s="92">
        <v>45632.0</v>
      </c>
      <c r="C73" s="92">
        <v>45634.0</v>
      </c>
      <c r="D73" s="87" t="str">
        <f t="shared" ref="D73:D77" si="53">TEXT(B73 ,"mm (mmmm)")</f>
        <v>12 (décembre)</v>
      </c>
      <c r="E73" s="94">
        <f t="shared" ref="E73:E77" si="54">C73-B73</f>
        <v>2</v>
      </c>
      <c r="F73" s="89">
        <v>6.0</v>
      </c>
      <c r="G73" s="82">
        <v>300.0</v>
      </c>
      <c r="H73" s="95">
        <f t="shared" ref="H73:H77" si="55">G73*E73</f>
        <v>600</v>
      </c>
      <c r="I73" s="86" t="s">
        <v>53</v>
      </c>
      <c r="J73" s="96">
        <f t="shared" ref="J73:J77" si="56">F73*0.7*E73</f>
        <v>8.4</v>
      </c>
      <c r="K73" s="97">
        <f t="shared" ref="K73:K77" si="57">E73*F73</f>
        <v>12</v>
      </c>
      <c r="L73" s="78" t="s">
        <v>313</v>
      </c>
    </row>
    <row r="74">
      <c r="A74" s="78" t="s">
        <v>314</v>
      </c>
      <c r="B74" s="92">
        <v>45639.0</v>
      </c>
      <c r="C74" s="92">
        <v>45641.0</v>
      </c>
      <c r="D74" s="87" t="str">
        <f t="shared" si="53"/>
        <v>12 (décembre)</v>
      </c>
      <c r="E74" s="94">
        <f t="shared" si="54"/>
        <v>2</v>
      </c>
      <c r="F74" s="89">
        <v>14.0</v>
      </c>
      <c r="G74" s="82">
        <v>295.0</v>
      </c>
      <c r="H74" s="95">
        <f t="shared" si="55"/>
        <v>590</v>
      </c>
      <c r="I74" s="86" t="s">
        <v>27</v>
      </c>
      <c r="J74" s="96">
        <f t="shared" si="56"/>
        <v>19.6</v>
      </c>
      <c r="K74" s="97">
        <f t="shared" si="57"/>
        <v>28</v>
      </c>
    </row>
    <row r="75">
      <c r="A75" s="78" t="s">
        <v>315</v>
      </c>
      <c r="B75" s="92">
        <v>45647.0</v>
      </c>
      <c r="C75" s="92">
        <v>45653.0</v>
      </c>
      <c r="D75" s="87" t="str">
        <f t="shared" si="53"/>
        <v>12 (décembre)</v>
      </c>
      <c r="E75" s="94">
        <f t="shared" si="54"/>
        <v>6</v>
      </c>
      <c r="F75" s="89">
        <v>6.0</v>
      </c>
      <c r="G75" s="82">
        <v>300.0</v>
      </c>
      <c r="H75" s="95">
        <f t="shared" si="55"/>
        <v>1800</v>
      </c>
      <c r="I75" s="86" t="s">
        <v>27</v>
      </c>
      <c r="J75" s="96">
        <f t="shared" si="56"/>
        <v>25.2</v>
      </c>
      <c r="K75" s="97">
        <f t="shared" si="57"/>
        <v>36</v>
      </c>
      <c r="L75" s="78" t="s">
        <v>307</v>
      </c>
    </row>
    <row r="76">
      <c r="A76" s="78" t="s">
        <v>316</v>
      </c>
      <c r="B76" s="92">
        <v>45653.0</v>
      </c>
      <c r="C76" s="92">
        <v>45656.0</v>
      </c>
      <c r="D76" s="87" t="str">
        <f t="shared" si="53"/>
        <v>12 (décembre)</v>
      </c>
      <c r="E76" s="94">
        <f t="shared" si="54"/>
        <v>3</v>
      </c>
      <c r="F76" s="89">
        <v>4.0</v>
      </c>
      <c r="G76" s="82">
        <v>300.0</v>
      </c>
      <c r="H76" s="95">
        <f t="shared" si="55"/>
        <v>900</v>
      </c>
      <c r="I76" s="86" t="s">
        <v>53</v>
      </c>
      <c r="J76" s="96">
        <f t="shared" si="56"/>
        <v>8.4</v>
      </c>
      <c r="K76" s="97">
        <f t="shared" si="57"/>
        <v>12</v>
      </c>
    </row>
    <row r="77">
      <c r="A77" s="78" t="s">
        <v>317</v>
      </c>
      <c r="B77" s="92">
        <v>45656.0</v>
      </c>
      <c r="C77" s="92">
        <v>45658.0</v>
      </c>
      <c r="D77" s="87" t="str">
        <f t="shared" si="53"/>
        <v>12 (décembre)</v>
      </c>
      <c r="E77" s="94">
        <f t="shared" si="54"/>
        <v>2</v>
      </c>
      <c r="F77" s="89">
        <v>4.0</v>
      </c>
      <c r="G77" s="82">
        <v>300.0</v>
      </c>
      <c r="H77" s="95">
        <f t="shared" si="55"/>
        <v>600</v>
      </c>
      <c r="I77" s="86" t="s">
        <v>53</v>
      </c>
      <c r="J77" s="96">
        <f t="shared" si="56"/>
        <v>5.6</v>
      </c>
      <c r="K77" s="97">
        <f t="shared" si="57"/>
        <v>8</v>
      </c>
    </row>
    <row r="78">
      <c r="B78" s="93"/>
      <c r="C78" s="93"/>
    </row>
    <row r="79">
      <c r="B79" s="93"/>
      <c r="C79" s="93"/>
      <c r="D79" s="87"/>
      <c r="E79" s="94"/>
      <c r="F79" s="89"/>
      <c r="G79" s="82"/>
      <c r="H79" s="95"/>
      <c r="I79" s="86"/>
      <c r="J79" s="96"/>
      <c r="K79" s="97"/>
    </row>
    <row r="80">
      <c r="B80" s="93"/>
      <c r="C80" s="93"/>
    </row>
    <row r="81">
      <c r="B81" s="93"/>
      <c r="C81" s="93"/>
    </row>
    <row r="82">
      <c r="B82" s="93"/>
      <c r="C82" s="93"/>
    </row>
    <row r="83">
      <c r="B83" s="93"/>
      <c r="C83" s="93"/>
    </row>
    <row r="84">
      <c r="B84" s="93"/>
      <c r="C84" s="93"/>
    </row>
    <row r="85">
      <c r="B85" s="93"/>
      <c r="C85" s="93"/>
    </row>
    <row r="86">
      <c r="B86" s="93"/>
      <c r="C86" s="93"/>
    </row>
    <row r="87">
      <c r="B87" s="93"/>
      <c r="C87" s="93"/>
    </row>
    <row r="88">
      <c r="B88" s="93"/>
      <c r="C88" s="93"/>
    </row>
    <row r="89">
      <c r="B89" s="93"/>
      <c r="C89" s="93"/>
    </row>
    <row r="90">
      <c r="B90" s="93"/>
      <c r="C90" s="93"/>
    </row>
    <row r="91">
      <c r="B91" s="93"/>
      <c r="C91" s="93"/>
    </row>
    <row r="92">
      <c r="B92" s="93"/>
      <c r="C92" s="93"/>
    </row>
    <row r="93">
      <c r="B93" s="93"/>
      <c r="C93" s="93"/>
    </row>
    <row r="94">
      <c r="B94" s="93"/>
      <c r="C94" s="93"/>
    </row>
    <row r="95">
      <c r="B95" s="93"/>
      <c r="C95" s="93"/>
    </row>
    <row r="96">
      <c r="B96" s="93"/>
      <c r="C96" s="93"/>
    </row>
    <row r="97">
      <c r="B97" s="93"/>
      <c r="C97" s="93"/>
    </row>
    <row r="98">
      <c r="B98" s="93"/>
      <c r="C98" s="93"/>
    </row>
    <row r="99">
      <c r="B99" s="93"/>
      <c r="C99" s="93"/>
    </row>
    <row r="100">
      <c r="B100" s="93"/>
      <c r="C100" s="93"/>
    </row>
    <row r="101">
      <c r="B101" s="93"/>
      <c r="C101" s="93"/>
    </row>
    <row r="102">
      <c r="B102" s="93"/>
      <c r="C102" s="93"/>
    </row>
    <row r="103">
      <c r="B103" s="93"/>
      <c r="C103" s="93"/>
    </row>
    <row r="104">
      <c r="B104" s="93"/>
      <c r="C104" s="93"/>
    </row>
    <row r="105">
      <c r="B105" s="93"/>
      <c r="C105" s="93"/>
    </row>
    <row r="106">
      <c r="B106" s="93"/>
      <c r="C106" s="93"/>
    </row>
    <row r="107">
      <c r="B107" s="93"/>
      <c r="C107" s="93"/>
    </row>
    <row r="108">
      <c r="B108" s="93"/>
      <c r="C108" s="93"/>
    </row>
    <row r="109">
      <c r="B109" s="93"/>
      <c r="C109" s="93"/>
    </row>
    <row r="110">
      <c r="B110" s="93"/>
      <c r="C110" s="93"/>
    </row>
    <row r="111">
      <c r="B111" s="93"/>
      <c r="C111" s="93"/>
    </row>
    <row r="112">
      <c r="B112" s="93"/>
      <c r="C112" s="93"/>
    </row>
    <row r="113">
      <c r="B113" s="93"/>
      <c r="C113" s="93"/>
    </row>
    <row r="114">
      <c r="B114" s="93"/>
      <c r="C114" s="93"/>
    </row>
    <row r="115">
      <c r="B115" s="93"/>
      <c r="C115" s="93"/>
    </row>
    <row r="116">
      <c r="B116" s="93"/>
      <c r="C116" s="93"/>
    </row>
    <row r="117">
      <c r="B117" s="93"/>
      <c r="C117" s="93"/>
    </row>
    <row r="118">
      <c r="B118" s="93"/>
      <c r="C118" s="93"/>
    </row>
    <row r="119">
      <c r="B119" s="93"/>
      <c r="C119" s="93"/>
    </row>
    <row r="120">
      <c r="B120" s="93"/>
      <c r="C120" s="93"/>
    </row>
    <row r="121">
      <c r="B121" s="93"/>
      <c r="C121" s="93"/>
    </row>
    <row r="122">
      <c r="B122" s="93"/>
      <c r="C122" s="93"/>
    </row>
    <row r="123">
      <c r="B123" s="93"/>
      <c r="C123" s="93"/>
    </row>
    <row r="124">
      <c r="B124" s="93"/>
      <c r="C124" s="93"/>
    </row>
    <row r="125">
      <c r="B125" s="93"/>
      <c r="C125" s="93"/>
    </row>
    <row r="126">
      <c r="B126" s="93"/>
      <c r="C126" s="93"/>
    </row>
    <row r="127">
      <c r="B127" s="93"/>
      <c r="C127" s="93"/>
    </row>
    <row r="128">
      <c r="B128" s="93"/>
      <c r="C128" s="93"/>
    </row>
    <row r="129">
      <c r="B129" s="93"/>
      <c r="C129" s="93"/>
    </row>
    <row r="130">
      <c r="B130" s="93"/>
      <c r="C130" s="93"/>
    </row>
    <row r="131">
      <c r="B131" s="93"/>
      <c r="C131" s="93"/>
    </row>
    <row r="132">
      <c r="B132" s="93"/>
      <c r="C132" s="93"/>
    </row>
    <row r="133">
      <c r="B133" s="93"/>
      <c r="C133" s="93"/>
    </row>
    <row r="134">
      <c r="B134" s="93"/>
      <c r="C134" s="93"/>
    </row>
    <row r="135">
      <c r="B135" s="93"/>
      <c r="C135" s="93"/>
    </row>
    <row r="136">
      <c r="B136" s="93"/>
      <c r="C136" s="93"/>
    </row>
    <row r="137">
      <c r="B137" s="93"/>
      <c r="C137" s="93"/>
    </row>
    <row r="138">
      <c r="B138" s="93"/>
      <c r="C138" s="93"/>
    </row>
    <row r="139">
      <c r="B139" s="93"/>
      <c r="C139" s="93"/>
    </row>
    <row r="140">
      <c r="B140" s="93"/>
      <c r="C140" s="93"/>
    </row>
    <row r="141">
      <c r="B141" s="93"/>
      <c r="C141" s="93"/>
    </row>
    <row r="142">
      <c r="B142" s="93"/>
      <c r="C142" s="93"/>
    </row>
    <row r="143">
      <c r="B143" s="93"/>
      <c r="C143" s="93"/>
    </row>
    <row r="144">
      <c r="B144" s="93"/>
      <c r="C144" s="93"/>
    </row>
    <row r="145">
      <c r="B145" s="93"/>
      <c r="C145" s="93"/>
    </row>
    <row r="146">
      <c r="B146" s="93"/>
      <c r="C146" s="93"/>
    </row>
    <row r="147">
      <c r="B147" s="93"/>
      <c r="C147" s="93"/>
    </row>
    <row r="148">
      <c r="B148" s="93"/>
      <c r="C148" s="93"/>
    </row>
    <row r="149">
      <c r="B149" s="93"/>
      <c r="C149" s="93"/>
    </row>
    <row r="150">
      <c r="B150" s="93"/>
      <c r="C150" s="93"/>
    </row>
    <row r="151">
      <c r="B151" s="93"/>
      <c r="C151" s="93"/>
    </row>
    <row r="152">
      <c r="B152" s="93"/>
      <c r="C152" s="93"/>
    </row>
    <row r="153">
      <c r="B153" s="93"/>
      <c r="C153" s="93"/>
    </row>
    <row r="154">
      <c r="B154" s="93"/>
      <c r="C154" s="93"/>
    </row>
    <row r="155">
      <c r="B155" s="93"/>
      <c r="C155" s="93"/>
    </row>
    <row r="156">
      <c r="B156" s="93"/>
      <c r="C156" s="93"/>
    </row>
    <row r="157">
      <c r="B157" s="93"/>
      <c r="C157" s="93"/>
    </row>
    <row r="158">
      <c r="B158" s="93"/>
      <c r="C158" s="93"/>
    </row>
    <row r="159">
      <c r="B159" s="93"/>
      <c r="C159" s="93"/>
    </row>
    <row r="160">
      <c r="B160" s="93"/>
      <c r="C160" s="93"/>
    </row>
    <row r="161">
      <c r="B161" s="93"/>
      <c r="C161" s="93"/>
    </row>
    <row r="162">
      <c r="B162" s="93"/>
      <c r="C162" s="93"/>
    </row>
    <row r="163">
      <c r="B163" s="93"/>
      <c r="C163" s="93"/>
    </row>
    <row r="164">
      <c r="B164" s="93"/>
      <c r="C164" s="93"/>
    </row>
    <row r="165">
      <c r="B165" s="93"/>
      <c r="C165" s="93"/>
    </row>
    <row r="166">
      <c r="B166" s="93"/>
      <c r="C166" s="93"/>
    </row>
    <row r="167">
      <c r="B167" s="93"/>
      <c r="C167" s="93"/>
    </row>
    <row r="168">
      <c r="B168" s="93"/>
      <c r="C168" s="93"/>
    </row>
    <row r="169">
      <c r="B169" s="93"/>
      <c r="C169" s="93"/>
    </row>
    <row r="170">
      <c r="B170" s="93"/>
      <c r="C170" s="93"/>
    </row>
    <row r="171">
      <c r="B171" s="93"/>
      <c r="C171" s="93"/>
    </row>
    <row r="172">
      <c r="B172" s="93"/>
      <c r="C172" s="93"/>
    </row>
    <row r="173">
      <c r="B173" s="93"/>
      <c r="C173" s="93"/>
    </row>
    <row r="174">
      <c r="B174" s="93"/>
      <c r="C174" s="93"/>
    </row>
    <row r="175">
      <c r="B175" s="93"/>
      <c r="C175" s="93"/>
    </row>
    <row r="176">
      <c r="B176" s="93"/>
      <c r="C176" s="93"/>
    </row>
    <row r="177">
      <c r="B177" s="93"/>
      <c r="C177" s="93"/>
    </row>
    <row r="178">
      <c r="B178" s="93"/>
      <c r="C178" s="93"/>
    </row>
    <row r="179">
      <c r="B179" s="93"/>
      <c r="C179" s="93"/>
    </row>
    <row r="180">
      <c r="B180" s="93"/>
      <c r="C180" s="93"/>
    </row>
    <row r="181">
      <c r="B181" s="93"/>
      <c r="C181" s="93"/>
    </row>
    <row r="182">
      <c r="B182" s="93"/>
      <c r="C182" s="93"/>
    </row>
    <row r="183">
      <c r="B183" s="93"/>
      <c r="C183" s="93"/>
    </row>
    <row r="184">
      <c r="B184" s="93"/>
      <c r="C184" s="93"/>
    </row>
    <row r="185">
      <c r="B185" s="93"/>
      <c r="C185" s="93"/>
    </row>
    <row r="186">
      <c r="B186" s="93"/>
      <c r="C186" s="93"/>
    </row>
    <row r="187">
      <c r="B187" s="93"/>
      <c r="C187" s="93"/>
    </row>
    <row r="188">
      <c r="B188" s="93"/>
      <c r="C188" s="93"/>
    </row>
    <row r="189">
      <c r="B189" s="93"/>
      <c r="C189" s="93"/>
    </row>
    <row r="190">
      <c r="B190" s="93"/>
      <c r="C190" s="93"/>
    </row>
    <row r="191">
      <c r="B191" s="93"/>
      <c r="C191" s="93"/>
    </row>
    <row r="192">
      <c r="B192" s="93"/>
      <c r="C192" s="93"/>
    </row>
    <row r="193">
      <c r="B193" s="93"/>
      <c r="C193" s="93"/>
    </row>
    <row r="194">
      <c r="B194" s="93"/>
      <c r="C194" s="93"/>
    </row>
    <row r="195">
      <c r="B195" s="93"/>
      <c r="C195" s="93"/>
    </row>
    <row r="196">
      <c r="B196" s="93"/>
      <c r="C196" s="93"/>
    </row>
    <row r="197">
      <c r="B197" s="93"/>
      <c r="C197" s="93"/>
    </row>
    <row r="198">
      <c r="B198" s="93"/>
      <c r="C198" s="93"/>
    </row>
    <row r="199">
      <c r="B199" s="93"/>
      <c r="C199" s="93"/>
    </row>
    <row r="200">
      <c r="B200" s="93"/>
      <c r="C200" s="93"/>
    </row>
    <row r="201">
      <c r="B201" s="93"/>
      <c r="C201" s="93"/>
    </row>
    <row r="202">
      <c r="B202" s="93"/>
      <c r="C202" s="93"/>
    </row>
    <row r="203">
      <c r="B203" s="93"/>
      <c r="C203" s="93"/>
    </row>
    <row r="204">
      <c r="B204" s="93"/>
      <c r="C204" s="93"/>
    </row>
    <row r="205">
      <c r="B205" s="93"/>
      <c r="C205" s="93"/>
    </row>
    <row r="206">
      <c r="B206" s="93"/>
      <c r="C206" s="93"/>
    </row>
    <row r="207">
      <c r="B207" s="93"/>
      <c r="C207" s="93"/>
    </row>
    <row r="208">
      <c r="B208" s="93"/>
      <c r="C208" s="93"/>
    </row>
    <row r="209">
      <c r="B209" s="93"/>
      <c r="C209" s="93"/>
    </row>
    <row r="210">
      <c r="B210" s="93"/>
      <c r="C210" s="93"/>
    </row>
    <row r="211">
      <c r="B211" s="93"/>
      <c r="C211" s="93"/>
    </row>
    <row r="212">
      <c r="B212" s="93"/>
      <c r="C212" s="93"/>
    </row>
    <row r="213">
      <c r="B213" s="93"/>
      <c r="C213" s="93"/>
    </row>
    <row r="214">
      <c r="B214" s="93"/>
      <c r="C214" s="93"/>
    </row>
    <row r="215">
      <c r="B215" s="93"/>
      <c r="C215" s="93"/>
    </row>
    <row r="216">
      <c r="B216" s="93"/>
      <c r="C216" s="93"/>
    </row>
    <row r="217">
      <c r="B217" s="93"/>
      <c r="C217" s="93"/>
    </row>
    <row r="218">
      <c r="B218" s="93"/>
      <c r="C218" s="93"/>
    </row>
    <row r="219">
      <c r="B219" s="93"/>
      <c r="C219" s="93"/>
    </row>
    <row r="220">
      <c r="B220" s="93"/>
      <c r="C220" s="93"/>
    </row>
    <row r="221">
      <c r="B221" s="93"/>
      <c r="C221" s="93"/>
    </row>
    <row r="222">
      <c r="B222" s="93"/>
      <c r="C222" s="93"/>
    </row>
    <row r="223">
      <c r="B223" s="93"/>
      <c r="C223" s="93"/>
    </row>
    <row r="224">
      <c r="B224" s="93"/>
      <c r="C224" s="93"/>
    </row>
    <row r="225">
      <c r="B225" s="93"/>
      <c r="C225" s="93"/>
    </row>
    <row r="226">
      <c r="B226" s="93"/>
      <c r="C226" s="93"/>
    </row>
    <row r="227">
      <c r="B227" s="93"/>
      <c r="C227" s="93"/>
    </row>
    <row r="228">
      <c r="B228" s="93"/>
      <c r="C228" s="93"/>
    </row>
    <row r="229">
      <c r="B229" s="93"/>
      <c r="C229" s="93"/>
    </row>
    <row r="230">
      <c r="B230" s="93"/>
      <c r="C230" s="93"/>
    </row>
    <row r="231">
      <c r="B231" s="93"/>
      <c r="C231" s="93"/>
    </row>
    <row r="232">
      <c r="B232" s="93"/>
      <c r="C232" s="93"/>
    </row>
    <row r="233">
      <c r="B233" s="93"/>
      <c r="C233" s="93"/>
    </row>
    <row r="234">
      <c r="B234" s="93"/>
      <c r="C234" s="93"/>
    </row>
    <row r="235">
      <c r="B235" s="93"/>
      <c r="C235" s="93"/>
    </row>
    <row r="236">
      <c r="B236" s="93"/>
      <c r="C236" s="93"/>
    </row>
    <row r="237">
      <c r="B237" s="93"/>
      <c r="C237" s="93"/>
    </row>
    <row r="238">
      <c r="B238" s="93"/>
      <c r="C238" s="93"/>
    </row>
    <row r="239">
      <c r="B239" s="93"/>
      <c r="C239" s="93"/>
    </row>
    <row r="240">
      <c r="B240" s="93"/>
      <c r="C240" s="93"/>
    </row>
    <row r="241">
      <c r="B241" s="93"/>
      <c r="C241" s="93"/>
    </row>
    <row r="242">
      <c r="B242" s="93"/>
      <c r="C242" s="93"/>
    </row>
    <row r="243">
      <c r="B243" s="93"/>
      <c r="C243" s="93"/>
    </row>
    <row r="244">
      <c r="B244" s="93"/>
      <c r="C244" s="93"/>
    </row>
    <row r="245">
      <c r="B245" s="93"/>
      <c r="C245" s="93"/>
    </row>
    <row r="246">
      <c r="B246" s="93"/>
      <c r="C246" s="93"/>
    </row>
    <row r="247">
      <c r="B247" s="93"/>
      <c r="C247" s="93"/>
    </row>
    <row r="248">
      <c r="B248" s="93"/>
      <c r="C248" s="93"/>
    </row>
    <row r="249">
      <c r="B249" s="93"/>
      <c r="C249" s="93"/>
    </row>
    <row r="250">
      <c r="B250" s="93"/>
      <c r="C250" s="93"/>
    </row>
    <row r="251">
      <c r="B251" s="93"/>
      <c r="C251" s="93"/>
    </row>
    <row r="252">
      <c r="B252" s="93"/>
      <c r="C252" s="93"/>
    </row>
    <row r="253">
      <c r="B253" s="93"/>
      <c r="C253" s="93"/>
    </row>
    <row r="254">
      <c r="B254" s="93"/>
      <c r="C254" s="93"/>
    </row>
    <row r="255">
      <c r="B255" s="93"/>
      <c r="C255" s="93"/>
    </row>
    <row r="256">
      <c r="B256" s="93"/>
      <c r="C256" s="93"/>
    </row>
    <row r="257">
      <c r="B257" s="93"/>
      <c r="C257" s="93"/>
    </row>
    <row r="258">
      <c r="B258" s="93"/>
      <c r="C258" s="93"/>
    </row>
    <row r="259">
      <c r="B259" s="93"/>
      <c r="C259" s="93"/>
    </row>
    <row r="260">
      <c r="B260" s="93"/>
      <c r="C260" s="93"/>
    </row>
    <row r="261">
      <c r="B261" s="93"/>
      <c r="C261" s="93"/>
    </row>
    <row r="262">
      <c r="B262" s="93"/>
      <c r="C262" s="93"/>
    </row>
    <row r="263">
      <c r="B263" s="93"/>
      <c r="C263" s="93"/>
    </row>
    <row r="264">
      <c r="B264" s="93"/>
      <c r="C264" s="93"/>
    </row>
    <row r="265">
      <c r="B265" s="93"/>
      <c r="C265" s="93"/>
    </row>
    <row r="266">
      <c r="B266" s="93"/>
      <c r="C266" s="93"/>
    </row>
    <row r="267">
      <c r="B267" s="93"/>
      <c r="C267" s="93"/>
    </row>
    <row r="268">
      <c r="B268" s="93"/>
      <c r="C268" s="93"/>
    </row>
    <row r="269">
      <c r="B269" s="93"/>
      <c r="C269" s="93"/>
    </row>
    <row r="270">
      <c r="B270" s="93"/>
      <c r="C270" s="93"/>
    </row>
    <row r="271">
      <c r="B271" s="93"/>
      <c r="C271" s="93"/>
    </row>
    <row r="272">
      <c r="B272" s="93"/>
      <c r="C272" s="93"/>
    </row>
    <row r="273">
      <c r="B273" s="93"/>
      <c r="C273" s="93"/>
    </row>
    <row r="274">
      <c r="B274" s="93"/>
      <c r="C274" s="93"/>
    </row>
    <row r="275">
      <c r="B275" s="93"/>
      <c r="C275" s="93"/>
    </row>
    <row r="276">
      <c r="B276" s="93"/>
      <c r="C276" s="93"/>
    </row>
    <row r="277">
      <c r="B277" s="93"/>
      <c r="C277" s="93"/>
    </row>
    <row r="278">
      <c r="B278" s="93"/>
      <c r="C278" s="93"/>
    </row>
    <row r="279">
      <c r="B279" s="93"/>
      <c r="C279" s="93"/>
    </row>
    <row r="280">
      <c r="B280" s="93"/>
      <c r="C280" s="93"/>
    </row>
    <row r="281">
      <c r="B281" s="93"/>
      <c r="C281" s="93"/>
    </row>
    <row r="282">
      <c r="B282" s="93"/>
      <c r="C282" s="93"/>
    </row>
    <row r="283">
      <c r="B283" s="93"/>
      <c r="C283" s="93"/>
    </row>
    <row r="284">
      <c r="B284" s="93"/>
      <c r="C284" s="93"/>
    </row>
    <row r="285">
      <c r="B285" s="93"/>
      <c r="C285" s="93"/>
    </row>
    <row r="286">
      <c r="B286" s="93"/>
      <c r="C286" s="93"/>
    </row>
    <row r="287">
      <c r="B287" s="93"/>
      <c r="C287" s="93"/>
    </row>
    <row r="288">
      <c r="B288" s="93"/>
      <c r="C288" s="93"/>
    </row>
    <row r="289">
      <c r="B289" s="93"/>
      <c r="C289" s="93"/>
    </row>
    <row r="290">
      <c r="B290" s="93"/>
      <c r="C290" s="93"/>
    </row>
    <row r="291">
      <c r="B291" s="93"/>
      <c r="C291" s="93"/>
    </row>
    <row r="292">
      <c r="B292" s="93"/>
      <c r="C292" s="93"/>
    </row>
    <row r="293">
      <c r="B293" s="93"/>
      <c r="C293" s="93"/>
    </row>
    <row r="294">
      <c r="B294" s="93"/>
      <c r="C294" s="93"/>
    </row>
    <row r="295">
      <c r="B295" s="93"/>
      <c r="C295" s="93"/>
    </row>
    <row r="296">
      <c r="B296" s="93"/>
      <c r="C296" s="93"/>
    </row>
    <row r="297">
      <c r="B297" s="93"/>
      <c r="C297" s="93"/>
    </row>
    <row r="298">
      <c r="B298" s="93"/>
      <c r="C298" s="93"/>
    </row>
    <row r="299">
      <c r="B299" s="93"/>
      <c r="C299" s="93"/>
    </row>
    <row r="300">
      <c r="B300" s="93"/>
      <c r="C300" s="93"/>
    </row>
    <row r="301">
      <c r="B301" s="93"/>
      <c r="C301" s="93"/>
    </row>
    <row r="302">
      <c r="B302" s="93"/>
      <c r="C302" s="93"/>
    </row>
    <row r="303">
      <c r="B303" s="93"/>
      <c r="C303" s="93"/>
    </row>
    <row r="304">
      <c r="B304" s="93"/>
      <c r="C304" s="93"/>
    </row>
    <row r="305">
      <c r="B305" s="93"/>
      <c r="C305" s="93"/>
    </row>
    <row r="306">
      <c r="B306" s="93"/>
      <c r="C306" s="93"/>
    </row>
    <row r="307">
      <c r="B307" s="93"/>
      <c r="C307" s="93"/>
    </row>
    <row r="308">
      <c r="B308" s="93"/>
      <c r="C308" s="93"/>
    </row>
    <row r="309">
      <c r="B309" s="93"/>
      <c r="C309" s="93"/>
    </row>
    <row r="310">
      <c r="B310" s="93"/>
      <c r="C310" s="93"/>
    </row>
    <row r="311">
      <c r="B311" s="93"/>
      <c r="C311" s="93"/>
    </row>
    <row r="312">
      <c r="B312" s="93"/>
      <c r="C312" s="93"/>
    </row>
    <row r="313">
      <c r="B313" s="93"/>
      <c r="C313" s="93"/>
    </row>
    <row r="314">
      <c r="B314" s="93"/>
      <c r="C314" s="93"/>
    </row>
    <row r="315">
      <c r="B315" s="93"/>
      <c r="C315" s="93"/>
    </row>
    <row r="316">
      <c r="B316" s="93"/>
      <c r="C316" s="93"/>
    </row>
    <row r="317">
      <c r="B317" s="93"/>
      <c r="C317" s="93"/>
    </row>
    <row r="318">
      <c r="B318" s="93"/>
      <c r="C318" s="93"/>
    </row>
    <row r="319">
      <c r="B319" s="93"/>
      <c r="C319" s="93"/>
    </row>
    <row r="320">
      <c r="B320" s="93"/>
      <c r="C320" s="93"/>
    </row>
    <row r="321">
      <c r="B321" s="93"/>
      <c r="C321" s="93"/>
    </row>
    <row r="322">
      <c r="B322" s="93"/>
      <c r="C322" s="93"/>
    </row>
    <row r="323">
      <c r="B323" s="93"/>
      <c r="C323" s="93"/>
    </row>
    <row r="324">
      <c r="B324" s="93"/>
      <c r="C324" s="93"/>
    </row>
    <row r="325">
      <c r="B325" s="93"/>
      <c r="C325" s="93"/>
    </row>
    <row r="326">
      <c r="B326" s="93"/>
      <c r="C326" s="93"/>
    </row>
    <row r="327">
      <c r="B327" s="93"/>
      <c r="C327" s="93"/>
    </row>
    <row r="328">
      <c r="B328" s="93"/>
      <c r="C328" s="93"/>
    </row>
    <row r="329">
      <c r="B329" s="93"/>
      <c r="C329" s="93"/>
    </row>
    <row r="330">
      <c r="B330" s="93"/>
      <c r="C330" s="93"/>
    </row>
    <row r="331">
      <c r="B331" s="93"/>
      <c r="C331" s="93"/>
    </row>
    <row r="332">
      <c r="B332" s="93"/>
      <c r="C332" s="93"/>
    </row>
    <row r="333">
      <c r="B333" s="93"/>
      <c r="C333" s="93"/>
    </row>
    <row r="334">
      <c r="B334" s="93"/>
      <c r="C334" s="93"/>
    </row>
    <row r="335">
      <c r="B335" s="93"/>
      <c r="C335" s="93"/>
    </row>
    <row r="336">
      <c r="B336" s="93"/>
      <c r="C336" s="93"/>
    </row>
    <row r="337">
      <c r="B337" s="93"/>
      <c r="C337" s="93"/>
    </row>
    <row r="338">
      <c r="B338" s="93"/>
      <c r="C338" s="93"/>
    </row>
    <row r="339">
      <c r="B339" s="93"/>
      <c r="C339" s="93"/>
    </row>
    <row r="340">
      <c r="B340" s="93"/>
      <c r="C340" s="93"/>
    </row>
    <row r="341">
      <c r="B341" s="93"/>
      <c r="C341" s="93"/>
    </row>
    <row r="342">
      <c r="B342" s="93"/>
      <c r="C342" s="93"/>
    </row>
    <row r="343">
      <c r="B343" s="93"/>
      <c r="C343" s="93"/>
    </row>
    <row r="344">
      <c r="B344" s="93"/>
      <c r="C344" s="93"/>
    </row>
    <row r="345">
      <c r="B345" s="93"/>
      <c r="C345" s="93"/>
    </row>
    <row r="346">
      <c r="B346" s="93"/>
      <c r="C346" s="93"/>
    </row>
    <row r="347">
      <c r="B347" s="93"/>
      <c r="C347" s="93"/>
    </row>
    <row r="348">
      <c r="B348" s="93"/>
      <c r="C348" s="93"/>
    </row>
    <row r="349">
      <c r="B349" s="93"/>
      <c r="C349" s="93"/>
    </row>
    <row r="350">
      <c r="B350" s="93"/>
      <c r="C350" s="93"/>
    </row>
    <row r="351">
      <c r="B351" s="93"/>
      <c r="C351" s="93"/>
    </row>
    <row r="352">
      <c r="B352" s="93"/>
      <c r="C352" s="93"/>
    </row>
    <row r="353">
      <c r="B353" s="93"/>
      <c r="C353" s="93"/>
    </row>
    <row r="354">
      <c r="B354" s="93"/>
      <c r="C354" s="93"/>
    </row>
    <row r="355">
      <c r="B355" s="93"/>
      <c r="C355" s="93"/>
    </row>
    <row r="356">
      <c r="B356" s="93"/>
      <c r="C356" s="93"/>
    </row>
    <row r="357">
      <c r="B357" s="93"/>
      <c r="C357" s="93"/>
    </row>
    <row r="358">
      <c r="B358" s="93"/>
      <c r="C358" s="93"/>
    </row>
    <row r="359">
      <c r="B359" s="93"/>
      <c r="C359" s="93"/>
    </row>
    <row r="360">
      <c r="B360" s="93"/>
      <c r="C360" s="93"/>
    </row>
    <row r="361">
      <c r="B361" s="93"/>
      <c r="C361" s="93"/>
    </row>
    <row r="362">
      <c r="B362" s="93"/>
      <c r="C362" s="93"/>
    </row>
    <row r="363">
      <c r="B363" s="93"/>
      <c r="C363" s="93"/>
    </row>
    <row r="364">
      <c r="B364" s="93"/>
      <c r="C364" s="93"/>
    </row>
    <row r="365">
      <c r="B365" s="93"/>
      <c r="C365" s="93"/>
    </row>
    <row r="366">
      <c r="B366" s="93"/>
      <c r="C366" s="93"/>
    </row>
    <row r="367">
      <c r="B367" s="93"/>
      <c r="C367" s="93"/>
    </row>
    <row r="368">
      <c r="B368" s="93"/>
      <c r="C368" s="93"/>
    </row>
    <row r="369">
      <c r="B369" s="93"/>
      <c r="C369" s="93"/>
    </row>
    <row r="370">
      <c r="B370" s="93"/>
      <c r="C370" s="93"/>
    </row>
    <row r="371">
      <c r="B371" s="93"/>
      <c r="C371" s="93"/>
    </row>
    <row r="372">
      <c r="B372" s="93"/>
      <c r="C372" s="93"/>
    </row>
    <row r="373">
      <c r="B373" s="93"/>
      <c r="C373" s="93"/>
    </row>
    <row r="374">
      <c r="B374" s="93"/>
      <c r="C374" s="93"/>
    </row>
    <row r="375">
      <c r="B375" s="93"/>
      <c r="C375" s="93"/>
    </row>
    <row r="376">
      <c r="B376" s="93"/>
      <c r="C376" s="93"/>
    </row>
    <row r="377">
      <c r="B377" s="93"/>
      <c r="C377" s="93"/>
    </row>
    <row r="378">
      <c r="B378" s="93"/>
      <c r="C378" s="93"/>
    </row>
    <row r="379">
      <c r="B379" s="93"/>
      <c r="C379" s="93"/>
    </row>
    <row r="380">
      <c r="B380" s="93"/>
      <c r="C380" s="93"/>
    </row>
    <row r="381">
      <c r="B381" s="93"/>
      <c r="C381" s="93"/>
    </row>
    <row r="382">
      <c r="B382" s="93"/>
      <c r="C382" s="93"/>
    </row>
    <row r="383">
      <c r="B383" s="93"/>
      <c r="C383" s="93"/>
    </row>
    <row r="384">
      <c r="B384" s="93"/>
      <c r="C384" s="93"/>
    </row>
    <row r="385">
      <c r="B385" s="93"/>
      <c r="C385" s="93"/>
    </row>
    <row r="386">
      <c r="B386" s="93"/>
      <c r="C386" s="93"/>
    </row>
    <row r="387">
      <c r="B387" s="93"/>
      <c r="C387" s="93"/>
    </row>
    <row r="388">
      <c r="B388" s="93"/>
      <c r="C388" s="93"/>
    </row>
    <row r="389">
      <c r="B389" s="93"/>
      <c r="C389" s="93"/>
    </row>
    <row r="390">
      <c r="B390" s="93"/>
      <c r="C390" s="93"/>
    </row>
    <row r="391">
      <c r="B391" s="93"/>
      <c r="C391" s="93"/>
    </row>
    <row r="392">
      <c r="B392" s="93"/>
      <c r="C392" s="93"/>
    </row>
    <row r="393">
      <c r="B393" s="93"/>
      <c r="C393" s="93"/>
    </row>
    <row r="394">
      <c r="B394" s="93"/>
      <c r="C394" s="93"/>
    </row>
    <row r="395">
      <c r="B395" s="93"/>
      <c r="C395" s="93"/>
    </row>
    <row r="396">
      <c r="B396" s="93"/>
      <c r="C396" s="93"/>
    </row>
    <row r="397">
      <c r="B397" s="93"/>
      <c r="C397" s="93"/>
    </row>
    <row r="398">
      <c r="B398" s="93"/>
      <c r="C398" s="93"/>
    </row>
    <row r="399">
      <c r="B399" s="93"/>
      <c r="C399" s="93"/>
    </row>
    <row r="400">
      <c r="B400" s="93"/>
      <c r="C400" s="93"/>
    </row>
    <row r="401">
      <c r="B401" s="93"/>
      <c r="C401" s="93"/>
    </row>
    <row r="402">
      <c r="B402" s="93"/>
      <c r="C402" s="93"/>
    </row>
    <row r="403">
      <c r="B403" s="93"/>
      <c r="C403" s="93"/>
    </row>
    <row r="404">
      <c r="B404" s="93"/>
      <c r="C404" s="93"/>
    </row>
    <row r="405">
      <c r="B405" s="93"/>
      <c r="C405" s="93"/>
    </row>
    <row r="406">
      <c r="B406" s="93"/>
      <c r="C406" s="93"/>
    </row>
    <row r="407">
      <c r="B407" s="93"/>
      <c r="C407" s="93"/>
    </row>
    <row r="408">
      <c r="B408" s="93"/>
      <c r="C408" s="93"/>
    </row>
    <row r="409">
      <c r="B409" s="93"/>
      <c r="C409" s="93"/>
    </row>
    <row r="410">
      <c r="B410" s="93"/>
      <c r="C410" s="93"/>
    </row>
    <row r="411">
      <c r="B411" s="93"/>
      <c r="C411" s="93"/>
    </row>
    <row r="412">
      <c r="B412" s="93"/>
      <c r="C412" s="93"/>
    </row>
    <row r="413">
      <c r="B413" s="93"/>
      <c r="C413" s="93"/>
    </row>
    <row r="414">
      <c r="B414" s="93"/>
      <c r="C414" s="93"/>
    </row>
    <row r="415">
      <c r="B415" s="93"/>
      <c r="C415" s="93"/>
    </row>
    <row r="416">
      <c r="B416" s="93"/>
      <c r="C416" s="93"/>
    </row>
    <row r="417">
      <c r="B417" s="93"/>
      <c r="C417" s="93"/>
    </row>
    <row r="418">
      <c r="B418" s="93"/>
      <c r="C418" s="93"/>
    </row>
    <row r="419">
      <c r="B419" s="93"/>
      <c r="C419" s="93"/>
    </row>
    <row r="420">
      <c r="B420" s="93"/>
      <c r="C420" s="93"/>
    </row>
    <row r="421">
      <c r="B421" s="93"/>
      <c r="C421" s="93"/>
    </row>
    <row r="422">
      <c r="B422" s="93"/>
      <c r="C422" s="93"/>
    </row>
    <row r="423">
      <c r="B423" s="93"/>
      <c r="C423" s="93"/>
    </row>
    <row r="424">
      <c r="B424" s="93"/>
      <c r="C424" s="93"/>
    </row>
    <row r="425">
      <c r="B425" s="93"/>
      <c r="C425" s="93"/>
    </row>
    <row r="426">
      <c r="B426" s="93"/>
      <c r="C426" s="93"/>
    </row>
    <row r="427">
      <c r="B427" s="93"/>
      <c r="C427" s="93"/>
    </row>
    <row r="428">
      <c r="B428" s="93"/>
      <c r="C428" s="93"/>
    </row>
    <row r="429">
      <c r="B429" s="93"/>
      <c r="C429" s="93"/>
    </row>
    <row r="430">
      <c r="B430" s="93"/>
      <c r="C430" s="93"/>
    </row>
    <row r="431">
      <c r="B431" s="93"/>
      <c r="C431" s="93"/>
    </row>
    <row r="432">
      <c r="B432" s="93"/>
      <c r="C432" s="93"/>
    </row>
    <row r="433">
      <c r="B433" s="93"/>
      <c r="C433" s="93"/>
    </row>
    <row r="434">
      <c r="B434" s="93"/>
      <c r="C434" s="93"/>
    </row>
    <row r="435">
      <c r="B435" s="93"/>
      <c r="C435" s="93"/>
    </row>
    <row r="436">
      <c r="B436" s="93"/>
      <c r="C436" s="93"/>
    </row>
    <row r="437">
      <c r="B437" s="93"/>
      <c r="C437" s="93"/>
    </row>
    <row r="438">
      <c r="B438" s="93"/>
      <c r="C438" s="93"/>
    </row>
    <row r="439">
      <c r="B439" s="93"/>
      <c r="C439" s="93"/>
    </row>
    <row r="440">
      <c r="B440" s="93"/>
      <c r="C440" s="93"/>
    </row>
    <row r="441">
      <c r="B441" s="93"/>
      <c r="C441" s="93"/>
    </row>
    <row r="442">
      <c r="B442" s="93"/>
      <c r="C442" s="93"/>
    </row>
    <row r="443">
      <c r="B443" s="93"/>
      <c r="C443" s="93"/>
    </row>
    <row r="444">
      <c r="B444" s="93"/>
      <c r="C444" s="93"/>
    </row>
    <row r="445">
      <c r="B445" s="93"/>
      <c r="C445" s="93"/>
    </row>
    <row r="446">
      <c r="B446" s="93"/>
      <c r="C446" s="93"/>
    </row>
    <row r="447">
      <c r="B447" s="93"/>
      <c r="C447" s="93"/>
    </row>
    <row r="448">
      <c r="B448" s="93"/>
      <c r="C448" s="93"/>
    </row>
    <row r="449">
      <c r="B449" s="93"/>
      <c r="C449" s="93"/>
    </row>
    <row r="450">
      <c r="B450" s="93"/>
      <c r="C450" s="93"/>
    </row>
    <row r="451">
      <c r="B451" s="93"/>
      <c r="C451" s="93"/>
    </row>
    <row r="452">
      <c r="B452" s="93"/>
      <c r="C452" s="93"/>
    </row>
    <row r="453">
      <c r="B453" s="93"/>
      <c r="C453" s="93"/>
    </row>
    <row r="454">
      <c r="B454" s="93"/>
      <c r="C454" s="93"/>
    </row>
    <row r="455">
      <c r="B455" s="93"/>
      <c r="C455" s="93"/>
    </row>
    <row r="456">
      <c r="B456" s="93"/>
      <c r="C456" s="93"/>
    </row>
    <row r="457">
      <c r="B457" s="93"/>
      <c r="C457" s="93"/>
    </row>
    <row r="458">
      <c r="B458" s="93"/>
      <c r="C458" s="93"/>
    </row>
    <row r="459">
      <c r="B459" s="93"/>
      <c r="C459" s="93"/>
    </row>
    <row r="460">
      <c r="B460" s="93"/>
      <c r="C460" s="93"/>
    </row>
    <row r="461">
      <c r="B461" s="93"/>
      <c r="C461" s="93"/>
    </row>
    <row r="462">
      <c r="B462" s="93"/>
      <c r="C462" s="93"/>
    </row>
    <row r="463">
      <c r="B463" s="93"/>
      <c r="C463" s="93"/>
    </row>
    <row r="464">
      <c r="B464" s="93"/>
      <c r="C464" s="93"/>
    </row>
    <row r="465">
      <c r="B465" s="93"/>
      <c r="C465" s="93"/>
    </row>
    <row r="466">
      <c r="B466" s="93"/>
      <c r="C466" s="93"/>
    </row>
    <row r="467">
      <c r="B467" s="93"/>
      <c r="C467" s="93"/>
    </row>
    <row r="468">
      <c r="B468" s="93"/>
      <c r="C468" s="93"/>
    </row>
    <row r="469">
      <c r="B469" s="93"/>
      <c r="C469" s="93"/>
    </row>
    <row r="470">
      <c r="B470" s="93"/>
      <c r="C470" s="93"/>
    </row>
    <row r="471">
      <c r="B471" s="93"/>
      <c r="C471" s="93"/>
    </row>
    <row r="472">
      <c r="B472" s="93"/>
      <c r="C472" s="93"/>
    </row>
    <row r="473">
      <c r="B473" s="93"/>
      <c r="C473" s="93"/>
    </row>
    <row r="474">
      <c r="B474" s="93"/>
      <c r="C474" s="93"/>
    </row>
    <row r="475">
      <c r="B475" s="93"/>
      <c r="C475" s="93"/>
    </row>
    <row r="476">
      <c r="B476" s="93"/>
      <c r="C476" s="93"/>
    </row>
    <row r="477">
      <c r="B477" s="93"/>
      <c r="C477" s="93"/>
    </row>
    <row r="478">
      <c r="B478" s="93"/>
      <c r="C478" s="93"/>
    </row>
    <row r="479">
      <c r="B479" s="93"/>
      <c r="C479" s="93"/>
    </row>
    <row r="480">
      <c r="B480" s="93"/>
      <c r="C480" s="93"/>
    </row>
    <row r="481">
      <c r="B481" s="93"/>
      <c r="C481" s="93"/>
    </row>
    <row r="482">
      <c r="B482" s="93"/>
      <c r="C482" s="93"/>
    </row>
    <row r="483">
      <c r="B483" s="93"/>
      <c r="C483" s="93"/>
    </row>
    <row r="484">
      <c r="B484" s="93"/>
      <c r="C484" s="93"/>
    </row>
    <row r="485">
      <c r="B485" s="93"/>
      <c r="C485" s="93"/>
    </row>
    <row r="486">
      <c r="B486" s="93"/>
      <c r="C486" s="93"/>
    </row>
    <row r="487">
      <c r="B487" s="93"/>
      <c r="C487" s="93"/>
    </row>
    <row r="488">
      <c r="B488" s="93"/>
      <c r="C488" s="93"/>
    </row>
    <row r="489">
      <c r="B489" s="93"/>
      <c r="C489" s="93"/>
    </row>
    <row r="490">
      <c r="B490" s="93"/>
      <c r="C490" s="93"/>
    </row>
    <row r="491">
      <c r="B491" s="93"/>
      <c r="C491" s="93"/>
    </row>
    <row r="492">
      <c r="B492" s="93"/>
      <c r="C492" s="93"/>
    </row>
    <row r="493">
      <c r="B493" s="93"/>
      <c r="C493" s="93"/>
    </row>
    <row r="494">
      <c r="B494" s="93"/>
      <c r="C494" s="93"/>
    </row>
    <row r="495">
      <c r="B495" s="93"/>
      <c r="C495" s="93"/>
    </row>
    <row r="496">
      <c r="B496" s="93"/>
      <c r="C496" s="93"/>
    </row>
    <row r="497">
      <c r="B497" s="93"/>
      <c r="C497" s="93"/>
    </row>
    <row r="498">
      <c r="B498" s="93"/>
      <c r="C498" s="93"/>
    </row>
    <row r="499">
      <c r="B499" s="93"/>
      <c r="C499" s="93"/>
    </row>
    <row r="500">
      <c r="B500" s="93"/>
      <c r="C500" s="93"/>
    </row>
    <row r="501">
      <c r="B501" s="93"/>
      <c r="C501" s="93"/>
    </row>
    <row r="502">
      <c r="B502" s="93"/>
      <c r="C502" s="93"/>
    </row>
    <row r="503">
      <c r="B503" s="93"/>
      <c r="C503" s="93"/>
    </row>
    <row r="504">
      <c r="B504" s="93"/>
      <c r="C504" s="93"/>
    </row>
    <row r="505">
      <c r="B505" s="93"/>
      <c r="C505" s="93"/>
    </row>
    <row r="506">
      <c r="B506" s="93"/>
      <c r="C506" s="93"/>
    </row>
    <row r="507">
      <c r="B507" s="93"/>
      <c r="C507" s="93"/>
    </row>
    <row r="508">
      <c r="B508" s="93"/>
      <c r="C508" s="93"/>
    </row>
    <row r="509">
      <c r="B509" s="93"/>
      <c r="C509" s="93"/>
    </row>
    <row r="510">
      <c r="B510" s="93"/>
      <c r="C510" s="93"/>
    </row>
    <row r="511">
      <c r="B511" s="93"/>
      <c r="C511" s="93"/>
    </row>
    <row r="512">
      <c r="B512" s="93"/>
      <c r="C512" s="93"/>
    </row>
    <row r="513">
      <c r="B513" s="93"/>
      <c r="C513" s="93"/>
    </row>
    <row r="514">
      <c r="B514" s="93"/>
      <c r="C514" s="93"/>
    </row>
    <row r="515">
      <c r="B515" s="93"/>
      <c r="C515" s="93"/>
    </row>
    <row r="516">
      <c r="B516" s="93"/>
      <c r="C516" s="93"/>
    </row>
    <row r="517">
      <c r="B517" s="93"/>
      <c r="C517" s="93"/>
    </row>
    <row r="518">
      <c r="B518" s="93"/>
      <c r="C518" s="93"/>
    </row>
    <row r="519">
      <c r="B519" s="93"/>
      <c r="C519" s="93"/>
    </row>
    <row r="520">
      <c r="B520" s="93"/>
      <c r="C520" s="93"/>
    </row>
    <row r="521">
      <c r="B521" s="93"/>
      <c r="C521" s="93"/>
    </row>
    <row r="522">
      <c r="B522" s="93"/>
      <c r="C522" s="93"/>
    </row>
    <row r="523">
      <c r="B523" s="93"/>
      <c r="C523" s="93"/>
    </row>
    <row r="524">
      <c r="B524" s="93"/>
      <c r="C524" s="93"/>
    </row>
    <row r="525">
      <c r="B525" s="93"/>
      <c r="C525" s="93"/>
    </row>
    <row r="526">
      <c r="B526" s="93"/>
      <c r="C526" s="93"/>
    </row>
    <row r="527">
      <c r="B527" s="93"/>
      <c r="C527" s="93"/>
    </row>
    <row r="528">
      <c r="B528" s="93"/>
      <c r="C528" s="93"/>
    </row>
    <row r="529">
      <c r="B529" s="93"/>
      <c r="C529" s="93"/>
    </row>
    <row r="530">
      <c r="B530" s="93"/>
      <c r="C530" s="93"/>
    </row>
    <row r="531">
      <c r="B531" s="93"/>
      <c r="C531" s="93"/>
    </row>
    <row r="532">
      <c r="B532" s="93"/>
      <c r="C532" s="93"/>
    </row>
    <row r="533">
      <c r="B533" s="93"/>
      <c r="C533" s="93"/>
    </row>
    <row r="534">
      <c r="B534" s="93"/>
      <c r="C534" s="93"/>
    </row>
    <row r="535">
      <c r="B535" s="93"/>
      <c r="C535" s="93"/>
    </row>
    <row r="536">
      <c r="B536" s="93"/>
      <c r="C536" s="93"/>
    </row>
    <row r="537">
      <c r="B537" s="93"/>
      <c r="C537" s="93"/>
    </row>
    <row r="538">
      <c r="B538" s="93"/>
      <c r="C538" s="93"/>
    </row>
    <row r="539">
      <c r="B539" s="93"/>
      <c r="C539" s="93"/>
    </row>
    <row r="540">
      <c r="B540" s="93"/>
      <c r="C540" s="93"/>
    </row>
    <row r="541">
      <c r="B541" s="93"/>
      <c r="C541" s="93"/>
    </row>
    <row r="542">
      <c r="B542" s="93"/>
      <c r="C542" s="93"/>
    </row>
    <row r="543">
      <c r="B543" s="93"/>
      <c r="C543" s="93"/>
    </row>
    <row r="544">
      <c r="B544" s="93"/>
      <c r="C544" s="93"/>
    </row>
    <row r="545">
      <c r="B545" s="93"/>
      <c r="C545" s="93"/>
    </row>
    <row r="546">
      <c r="B546" s="93"/>
      <c r="C546" s="93"/>
    </row>
    <row r="547">
      <c r="B547" s="93"/>
      <c r="C547" s="93"/>
    </row>
    <row r="548">
      <c r="B548" s="93"/>
      <c r="C548" s="93"/>
    </row>
    <row r="549">
      <c r="B549" s="93"/>
      <c r="C549" s="93"/>
    </row>
    <row r="550">
      <c r="B550" s="93"/>
      <c r="C550" s="93"/>
    </row>
    <row r="551">
      <c r="B551" s="93"/>
      <c r="C551" s="93"/>
    </row>
    <row r="552">
      <c r="B552" s="93"/>
      <c r="C552" s="93"/>
    </row>
    <row r="553">
      <c r="B553" s="93"/>
      <c r="C553" s="93"/>
    </row>
    <row r="554">
      <c r="B554" s="93"/>
      <c r="C554" s="93"/>
    </row>
    <row r="555">
      <c r="B555" s="93"/>
      <c r="C555" s="93"/>
    </row>
    <row r="556">
      <c r="B556" s="93"/>
      <c r="C556" s="93"/>
    </row>
    <row r="557">
      <c r="B557" s="93"/>
      <c r="C557" s="93"/>
    </row>
    <row r="558">
      <c r="B558" s="93"/>
      <c r="C558" s="93"/>
    </row>
    <row r="559">
      <c r="B559" s="93"/>
      <c r="C559" s="93"/>
    </row>
    <row r="560">
      <c r="B560" s="93"/>
      <c r="C560" s="93"/>
    </row>
    <row r="561">
      <c r="B561" s="93"/>
      <c r="C561" s="93"/>
    </row>
    <row r="562">
      <c r="B562" s="93"/>
      <c r="C562" s="93"/>
    </row>
    <row r="563">
      <c r="B563" s="93"/>
      <c r="C563" s="93"/>
    </row>
    <row r="564">
      <c r="B564" s="93"/>
      <c r="C564" s="93"/>
    </row>
    <row r="565">
      <c r="B565" s="93"/>
      <c r="C565" s="93"/>
    </row>
    <row r="566">
      <c r="B566" s="93"/>
      <c r="C566" s="93"/>
    </row>
    <row r="567">
      <c r="B567" s="93"/>
      <c r="C567" s="93"/>
    </row>
    <row r="568">
      <c r="B568" s="93"/>
      <c r="C568" s="93"/>
    </row>
    <row r="569">
      <c r="B569" s="93"/>
      <c r="C569" s="93"/>
    </row>
    <row r="570">
      <c r="B570" s="93"/>
      <c r="C570" s="93"/>
    </row>
    <row r="571">
      <c r="B571" s="93"/>
      <c r="C571" s="93"/>
    </row>
    <row r="572">
      <c r="B572" s="93"/>
      <c r="C572" s="93"/>
    </row>
    <row r="573">
      <c r="B573" s="93"/>
      <c r="C573" s="93"/>
    </row>
    <row r="574">
      <c r="B574" s="93"/>
      <c r="C574" s="93"/>
    </row>
    <row r="575">
      <c r="B575" s="93"/>
      <c r="C575" s="93"/>
    </row>
    <row r="576">
      <c r="B576" s="93"/>
      <c r="C576" s="93"/>
    </row>
    <row r="577">
      <c r="B577" s="93"/>
      <c r="C577" s="93"/>
    </row>
    <row r="578">
      <c r="B578" s="93"/>
      <c r="C578" s="93"/>
    </row>
    <row r="579">
      <c r="B579" s="93"/>
      <c r="C579" s="93"/>
    </row>
    <row r="580">
      <c r="B580" s="93"/>
      <c r="C580" s="93"/>
    </row>
    <row r="581">
      <c r="B581" s="93"/>
      <c r="C581" s="93"/>
    </row>
    <row r="582">
      <c r="B582" s="93"/>
      <c r="C582" s="93"/>
    </row>
    <row r="583">
      <c r="B583" s="93"/>
      <c r="C583" s="93"/>
    </row>
    <row r="584">
      <c r="B584" s="93"/>
      <c r="C584" s="93"/>
    </row>
    <row r="585">
      <c r="B585" s="93"/>
      <c r="C585" s="93"/>
    </row>
    <row r="586">
      <c r="B586" s="93"/>
      <c r="C586" s="93"/>
    </row>
    <row r="587">
      <c r="B587" s="93"/>
      <c r="C587" s="93"/>
    </row>
    <row r="588">
      <c r="B588" s="93"/>
      <c r="C588" s="93"/>
    </row>
    <row r="589">
      <c r="B589" s="93"/>
      <c r="C589" s="93"/>
    </row>
    <row r="590">
      <c r="B590" s="93"/>
      <c r="C590" s="93"/>
    </row>
    <row r="591">
      <c r="B591" s="93"/>
      <c r="C591" s="93"/>
    </row>
    <row r="592">
      <c r="B592" s="93"/>
      <c r="C592" s="93"/>
    </row>
    <row r="593">
      <c r="B593" s="93"/>
      <c r="C593" s="93"/>
    </row>
    <row r="594">
      <c r="B594" s="93"/>
      <c r="C594" s="93"/>
    </row>
    <row r="595">
      <c r="B595" s="93"/>
      <c r="C595" s="93"/>
    </row>
    <row r="596">
      <c r="B596" s="93"/>
      <c r="C596" s="93"/>
    </row>
    <row r="597">
      <c r="B597" s="93"/>
      <c r="C597" s="93"/>
    </row>
    <row r="598">
      <c r="B598" s="93"/>
      <c r="C598" s="93"/>
    </row>
    <row r="599">
      <c r="B599" s="93"/>
      <c r="C599" s="93"/>
    </row>
    <row r="600">
      <c r="B600" s="93"/>
      <c r="C600" s="93"/>
    </row>
    <row r="601">
      <c r="B601" s="93"/>
      <c r="C601" s="93"/>
    </row>
    <row r="602">
      <c r="B602" s="93"/>
      <c r="C602" s="93"/>
    </row>
    <row r="603">
      <c r="B603" s="93"/>
      <c r="C603" s="93"/>
    </row>
    <row r="604">
      <c r="B604" s="93"/>
      <c r="C604" s="93"/>
    </row>
    <row r="605">
      <c r="B605" s="93"/>
      <c r="C605" s="93"/>
    </row>
    <row r="606">
      <c r="B606" s="93"/>
      <c r="C606" s="93"/>
    </row>
    <row r="607">
      <c r="B607" s="93"/>
      <c r="C607" s="93"/>
    </row>
    <row r="608">
      <c r="B608" s="93"/>
      <c r="C608" s="93"/>
    </row>
    <row r="609">
      <c r="B609" s="93"/>
      <c r="C609" s="93"/>
    </row>
    <row r="610">
      <c r="B610" s="93"/>
      <c r="C610" s="93"/>
    </row>
    <row r="611">
      <c r="B611" s="93"/>
      <c r="C611" s="93"/>
    </row>
    <row r="612">
      <c r="B612" s="93"/>
      <c r="C612" s="93"/>
    </row>
    <row r="613">
      <c r="B613" s="93"/>
      <c r="C613" s="93"/>
    </row>
    <row r="614">
      <c r="B614" s="93"/>
      <c r="C614" s="93"/>
    </row>
    <row r="615">
      <c r="B615" s="93"/>
      <c r="C615" s="93"/>
    </row>
    <row r="616">
      <c r="B616" s="93"/>
      <c r="C616" s="93"/>
    </row>
    <row r="617">
      <c r="B617" s="93"/>
      <c r="C617" s="93"/>
    </row>
    <row r="618">
      <c r="B618" s="93"/>
      <c r="C618" s="93"/>
    </row>
    <row r="619">
      <c r="B619" s="93"/>
      <c r="C619" s="93"/>
    </row>
    <row r="620">
      <c r="B620" s="93"/>
      <c r="C620" s="93"/>
    </row>
    <row r="621">
      <c r="B621" s="93"/>
      <c r="C621" s="93"/>
    </row>
    <row r="622">
      <c r="B622" s="93"/>
      <c r="C622" s="93"/>
    </row>
    <row r="623">
      <c r="B623" s="93"/>
      <c r="C623" s="93"/>
    </row>
    <row r="624">
      <c r="B624" s="93"/>
      <c r="C624" s="93"/>
    </row>
    <row r="625">
      <c r="B625" s="93"/>
      <c r="C625" s="93"/>
    </row>
    <row r="626">
      <c r="B626" s="93"/>
      <c r="C626" s="93"/>
    </row>
    <row r="627">
      <c r="B627" s="93"/>
      <c r="C627" s="93"/>
    </row>
    <row r="628">
      <c r="B628" s="93"/>
      <c r="C628" s="93"/>
    </row>
    <row r="629">
      <c r="B629" s="93"/>
      <c r="C629" s="93"/>
    </row>
    <row r="630">
      <c r="B630" s="93"/>
      <c r="C630" s="93"/>
    </row>
    <row r="631">
      <c r="B631" s="93"/>
      <c r="C631" s="93"/>
    </row>
    <row r="632">
      <c r="B632" s="93"/>
      <c r="C632" s="93"/>
    </row>
    <row r="633">
      <c r="B633" s="93"/>
      <c r="C633" s="93"/>
    </row>
    <row r="634">
      <c r="B634" s="93"/>
      <c r="C634" s="93"/>
    </row>
    <row r="635">
      <c r="B635" s="93"/>
      <c r="C635" s="93"/>
    </row>
    <row r="636">
      <c r="B636" s="93"/>
      <c r="C636" s="93"/>
    </row>
    <row r="637">
      <c r="B637" s="93"/>
      <c r="C637" s="93"/>
    </row>
    <row r="638">
      <c r="B638" s="93"/>
      <c r="C638" s="93"/>
    </row>
    <row r="639">
      <c r="B639" s="93"/>
      <c r="C639" s="93"/>
    </row>
    <row r="640">
      <c r="B640" s="93"/>
      <c r="C640" s="93"/>
    </row>
    <row r="641">
      <c r="B641" s="93"/>
      <c r="C641" s="93"/>
    </row>
    <row r="642">
      <c r="B642" s="93"/>
      <c r="C642" s="93"/>
    </row>
    <row r="643">
      <c r="B643" s="93"/>
      <c r="C643" s="93"/>
    </row>
    <row r="644">
      <c r="B644" s="93"/>
      <c r="C644" s="93"/>
    </row>
    <row r="645">
      <c r="B645" s="93"/>
      <c r="C645" s="93"/>
    </row>
    <row r="646">
      <c r="B646" s="93"/>
      <c r="C646" s="93"/>
    </row>
    <row r="647">
      <c r="B647" s="93"/>
      <c r="C647" s="93"/>
    </row>
    <row r="648">
      <c r="B648" s="93"/>
      <c r="C648" s="93"/>
    </row>
    <row r="649">
      <c r="B649" s="93"/>
      <c r="C649" s="93"/>
    </row>
    <row r="650">
      <c r="B650" s="93"/>
      <c r="C650" s="93"/>
    </row>
    <row r="651">
      <c r="B651" s="93"/>
      <c r="C651" s="93"/>
    </row>
    <row r="652">
      <c r="B652" s="93"/>
      <c r="C652" s="93"/>
    </row>
    <row r="653">
      <c r="B653" s="93"/>
      <c r="C653" s="93"/>
    </row>
    <row r="654">
      <c r="B654" s="93"/>
      <c r="C654" s="93"/>
    </row>
    <row r="655">
      <c r="B655" s="93"/>
      <c r="C655" s="93"/>
    </row>
    <row r="656">
      <c r="B656" s="93"/>
      <c r="C656" s="93"/>
    </row>
    <row r="657">
      <c r="B657" s="93"/>
      <c r="C657" s="93"/>
    </row>
    <row r="658">
      <c r="B658" s="93"/>
      <c r="C658" s="93"/>
    </row>
    <row r="659">
      <c r="B659" s="93"/>
      <c r="C659" s="93"/>
    </row>
    <row r="660">
      <c r="B660" s="93"/>
      <c r="C660" s="93"/>
    </row>
    <row r="661">
      <c r="B661" s="93"/>
      <c r="C661" s="93"/>
    </row>
    <row r="662">
      <c r="B662" s="93"/>
      <c r="C662" s="93"/>
    </row>
    <row r="663">
      <c r="B663" s="93"/>
      <c r="C663" s="93"/>
    </row>
    <row r="664">
      <c r="B664" s="93"/>
      <c r="C664" s="93"/>
    </row>
    <row r="665">
      <c r="B665" s="93"/>
      <c r="C665" s="93"/>
    </row>
    <row r="666">
      <c r="B666" s="93"/>
      <c r="C666" s="93"/>
    </row>
    <row r="667">
      <c r="B667" s="93"/>
      <c r="C667" s="93"/>
    </row>
    <row r="668">
      <c r="B668" s="93"/>
      <c r="C668" s="93"/>
    </row>
    <row r="669">
      <c r="B669" s="93"/>
      <c r="C669" s="93"/>
    </row>
    <row r="670">
      <c r="B670" s="93"/>
      <c r="C670" s="93"/>
    </row>
    <row r="671">
      <c r="B671" s="93"/>
      <c r="C671" s="93"/>
    </row>
    <row r="672">
      <c r="B672" s="93"/>
      <c r="C672" s="93"/>
    </row>
    <row r="673">
      <c r="B673" s="93"/>
      <c r="C673" s="93"/>
    </row>
    <row r="674">
      <c r="B674" s="93"/>
      <c r="C674" s="93"/>
    </row>
    <row r="675">
      <c r="B675" s="93"/>
      <c r="C675" s="93"/>
    </row>
    <row r="676">
      <c r="B676" s="93"/>
      <c r="C676" s="93"/>
    </row>
    <row r="677">
      <c r="B677" s="93"/>
      <c r="C677" s="93"/>
    </row>
    <row r="678">
      <c r="B678" s="93"/>
      <c r="C678" s="93"/>
    </row>
    <row r="679">
      <c r="B679" s="93"/>
      <c r="C679" s="93"/>
    </row>
    <row r="680">
      <c r="B680" s="93"/>
      <c r="C680" s="93"/>
    </row>
    <row r="681">
      <c r="B681" s="93"/>
      <c r="C681" s="93"/>
    </row>
    <row r="682">
      <c r="B682" s="93"/>
      <c r="C682" s="93"/>
    </row>
    <row r="683">
      <c r="B683" s="93"/>
      <c r="C683" s="93"/>
    </row>
    <row r="684">
      <c r="B684" s="93"/>
      <c r="C684" s="93"/>
    </row>
    <row r="685">
      <c r="B685" s="93"/>
      <c r="C685" s="93"/>
    </row>
    <row r="686">
      <c r="B686" s="93"/>
      <c r="C686" s="93"/>
    </row>
    <row r="687">
      <c r="B687" s="93"/>
      <c r="C687" s="93"/>
    </row>
    <row r="688">
      <c r="B688" s="93"/>
      <c r="C688" s="93"/>
    </row>
    <row r="689">
      <c r="B689" s="93"/>
      <c r="C689" s="93"/>
    </row>
    <row r="690">
      <c r="B690" s="93"/>
      <c r="C690" s="93"/>
    </row>
    <row r="691">
      <c r="B691" s="93"/>
      <c r="C691" s="93"/>
    </row>
    <row r="692">
      <c r="B692" s="93"/>
      <c r="C692" s="93"/>
    </row>
    <row r="693">
      <c r="B693" s="93"/>
      <c r="C693" s="93"/>
    </row>
    <row r="694">
      <c r="B694" s="93"/>
      <c r="C694" s="93"/>
    </row>
    <row r="695">
      <c r="B695" s="93"/>
      <c r="C695" s="93"/>
    </row>
    <row r="696">
      <c r="B696" s="93"/>
      <c r="C696" s="93"/>
    </row>
    <row r="697">
      <c r="B697" s="93"/>
      <c r="C697" s="93"/>
    </row>
    <row r="698">
      <c r="B698" s="93"/>
      <c r="C698" s="93"/>
    </row>
    <row r="699">
      <c r="B699" s="93"/>
      <c r="C699" s="93"/>
    </row>
    <row r="700">
      <c r="B700" s="93"/>
      <c r="C700" s="93"/>
    </row>
    <row r="701">
      <c r="B701" s="93"/>
      <c r="C701" s="93"/>
    </row>
    <row r="702">
      <c r="B702" s="93"/>
      <c r="C702" s="93"/>
    </row>
    <row r="703">
      <c r="B703" s="93"/>
      <c r="C703" s="93"/>
    </row>
    <row r="704">
      <c r="B704" s="93"/>
      <c r="C704" s="93"/>
    </row>
    <row r="705">
      <c r="B705" s="93"/>
      <c r="C705" s="93"/>
    </row>
    <row r="706">
      <c r="B706" s="93"/>
      <c r="C706" s="93"/>
    </row>
    <row r="707">
      <c r="B707" s="93"/>
      <c r="C707" s="93"/>
    </row>
    <row r="708">
      <c r="B708" s="93"/>
      <c r="C708" s="93"/>
    </row>
    <row r="709">
      <c r="B709" s="93"/>
      <c r="C709" s="93"/>
    </row>
    <row r="710">
      <c r="B710" s="93"/>
      <c r="C710" s="93"/>
    </row>
    <row r="711">
      <c r="B711" s="93"/>
      <c r="C711" s="93"/>
    </row>
    <row r="712">
      <c r="B712" s="93"/>
      <c r="C712" s="93"/>
    </row>
    <row r="713">
      <c r="B713" s="93"/>
      <c r="C713" s="93"/>
    </row>
    <row r="714">
      <c r="B714" s="93"/>
      <c r="C714" s="93"/>
    </row>
    <row r="715">
      <c r="B715" s="93"/>
      <c r="C715" s="93"/>
    </row>
    <row r="716">
      <c r="B716" s="93"/>
      <c r="C716" s="93"/>
    </row>
    <row r="717">
      <c r="B717" s="93"/>
      <c r="C717" s="93"/>
    </row>
    <row r="718">
      <c r="B718" s="93"/>
      <c r="C718" s="93"/>
    </row>
    <row r="719">
      <c r="B719" s="93"/>
      <c r="C719" s="93"/>
    </row>
    <row r="720">
      <c r="B720" s="93"/>
      <c r="C720" s="93"/>
    </row>
    <row r="721">
      <c r="B721" s="93"/>
      <c r="C721" s="93"/>
    </row>
    <row r="722">
      <c r="B722" s="93"/>
      <c r="C722" s="93"/>
    </row>
    <row r="723">
      <c r="B723" s="93"/>
      <c r="C723" s="93"/>
    </row>
    <row r="724">
      <c r="B724" s="93"/>
      <c r="C724" s="93"/>
    </row>
    <row r="725">
      <c r="B725" s="93"/>
      <c r="C725" s="93"/>
    </row>
    <row r="726">
      <c r="B726" s="93"/>
      <c r="C726" s="93"/>
    </row>
    <row r="727">
      <c r="B727" s="93"/>
      <c r="C727" s="93"/>
    </row>
    <row r="728">
      <c r="B728" s="93"/>
      <c r="C728" s="93"/>
    </row>
    <row r="729">
      <c r="B729" s="93"/>
      <c r="C729" s="93"/>
    </row>
    <row r="730">
      <c r="B730" s="93"/>
      <c r="C730" s="93"/>
    </row>
    <row r="731">
      <c r="B731" s="93"/>
      <c r="C731" s="93"/>
    </row>
    <row r="732">
      <c r="B732" s="93"/>
      <c r="C732" s="93"/>
    </row>
    <row r="733">
      <c r="B733" s="93"/>
      <c r="C733" s="93"/>
    </row>
    <row r="734">
      <c r="B734" s="93"/>
      <c r="C734" s="93"/>
    </row>
    <row r="735">
      <c r="B735" s="93"/>
      <c r="C735" s="93"/>
    </row>
    <row r="736">
      <c r="B736" s="93"/>
      <c r="C736" s="93"/>
    </row>
    <row r="737">
      <c r="B737" s="93"/>
      <c r="C737" s="93"/>
    </row>
    <row r="738">
      <c r="B738" s="93"/>
      <c r="C738" s="93"/>
    </row>
    <row r="739">
      <c r="B739" s="93"/>
      <c r="C739" s="93"/>
    </row>
    <row r="740">
      <c r="B740" s="93"/>
      <c r="C740" s="93"/>
    </row>
    <row r="741">
      <c r="B741" s="93"/>
      <c r="C741" s="93"/>
    </row>
    <row r="742">
      <c r="B742" s="93"/>
      <c r="C742" s="93"/>
    </row>
    <row r="743">
      <c r="B743" s="93"/>
      <c r="C743" s="93"/>
    </row>
    <row r="744">
      <c r="B744" s="93"/>
      <c r="C744" s="93"/>
    </row>
    <row r="745">
      <c r="B745" s="93"/>
      <c r="C745" s="93"/>
    </row>
    <row r="746">
      <c r="B746" s="93"/>
      <c r="C746" s="93"/>
    </row>
    <row r="747">
      <c r="B747" s="93"/>
      <c r="C747" s="93"/>
    </row>
    <row r="748">
      <c r="B748" s="93"/>
      <c r="C748" s="93"/>
    </row>
    <row r="749">
      <c r="B749" s="93"/>
      <c r="C749" s="93"/>
    </row>
    <row r="750">
      <c r="B750" s="93"/>
      <c r="C750" s="93"/>
    </row>
    <row r="751">
      <c r="B751" s="93"/>
      <c r="C751" s="93"/>
    </row>
    <row r="752">
      <c r="B752" s="93"/>
      <c r="C752" s="93"/>
    </row>
    <row r="753">
      <c r="B753" s="93"/>
      <c r="C753" s="93"/>
    </row>
    <row r="754">
      <c r="B754" s="93"/>
      <c r="C754" s="93"/>
    </row>
    <row r="755">
      <c r="B755" s="93"/>
      <c r="C755" s="93"/>
    </row>
    <row r="756">
      <c r="B756" s="93"/>
      <c r="C756" s="93"/>
    </row>
    <row r="757">
      <c r="B757" s="93"/>
      <c r="C757" s="93"/>
    </row>
    <row r="758">
      <c r="B758" s="93"/>
      <c r="C758" s="93"/>
    </row>
    <row r="759">
      <c r="B759" s="93"/>
      <c r="C759" s="93"/>
    </row>
    <row r="760">
      <c r="B760" s="93"/>
      <c r="C760" s="93"/>
    </row>
    <row r="761">
      <c r="B761" s="93"/>
      <c r="C761" s="93"/>
    </row>
    <row r="762">
      <c r="B762" s="93"/>
      <c r="C762" s="93"/>
    </row>
    <row r="763">
      <c r="B763" s="93"/>
      <c r="C763" s="93"/>
    </row>
    <row r="764">
      <c r="B764" s="93"/>
      <c r="C764" s="93"/>
    </row>
    <row r="765">
      <c r="B765" s="93"/>
      <c r="C765" s="93"/>
    </row>
    <row r="766">
      <c r="B766" s="93"/>
      <c r="C766" s="93"/>
    </row>
    <row r="767">
      <c r="B767" s="93"/>
      <c r="C767" s="93"/>
    </row>
    <row r="768">
      <c r="B768" s="93"/>
      <c r="C768" s="93"/>
    </row>
    <row r="769">
      <c r="B769" s="93"/>
      <c r="C769" s="93"/>
    </row>
    <row r="770">
      <c r="B770" s="93"/>
      <c r="C770" s="93"/>
    </row>
    <row r="771">
      <c r="B771" s="93"/>
      <c r="C771" s="93"/>
    </row>
    <row r="772">
      <c r="B772" s="93"/>
      <c r="C772" s="93"/>
    </row>
    <row r="773">
      <c r="B773" s="93"/>
      <c r="C773" s="93"/>
    </row>
    <row r="774">
      <c r="B774" s="93"/>
      <c r="C774" s="93"/>
    </row>
    <row r="775">
      <c r="B775" s="93"/>
      <c r="C775" s="93"/>
    </row>
    <row r="776">
      <c r="B776" s="93"/>
      <c r="C776" s="93"/>
    </row>
    <row r="777">
      <c r="B777" s="93"/>
      <c r="C777" s="93"/>
    </row>
    <row r="778">
      <c r="B778" s="93"/>
      <c r="C778" s="93"/>
    </row>
    <row r="779">
      <c r="B779" s="93"/>
      <c r="C779" s="93"/>
    </row>
    <row r="780">
      <c r="B780" s="93"/>
      <c r="C780" s="93"/>
    </row>
    <row r="781">
      <c r="B781" s="93"/>
      <c r="C781" s="93"/>
    </row>
    <row r="782">
      <c r="B782" s="93"/>
      <c r="C782" s="93"/>
    </row>
    <row r="783">
      <c r="B783" s="93"/>
      <c r="C783" s="93"/>
    </row>
    <row r="784">
      <c r="B784" s="93"/>
      <c r="C784" s="93"/>
    </row>
    <row r="785">
      <c r="B785" s="93"/>
      <c r="C785" s="93"/>
    </row>
    <row r="786">
      <c r="B786" s="93"/>
      <c r="C786" s="93"/>
    </row>
    <row r="787">
      <c r="B787" s="93"/>
      <c r="C787" s="93"/>
    </row>
    <row r="788">
      <c r="B788" s="93"/>
      <c r="C788" s="93"/>
    </row>
    <row r="789">
      <c r="B789" s="93"/>
      <c r="C789" s="93"/>
    </row>
    <row r="790">
      <c r="B790" s="93"/>
      <c r="C790" s="93"/>
    </row>
    <row r="791">
      <c r="B791" s="93"/>
      <c r="C791" s="93"/>
    </row>
    <row r="792">
      <c r="B792" s="93"/>
      <c r="C792" s="93"/>
    </row>
    <row r="793">
      <c r="B793" s="93"/>
      <c r="C793" s="93"/>
    </row>
    <row r="794">
      <c r="B794" s="93"/>
      <c r="C794" s="93"/>
    </row>
    <row r="795">
      <c r="B795" s="93"/>
      <c r="C795" s="93"/>
    </row>
    <row r="796">
      <c r="B796" s="93"/>
      <c r="C796" s="93"/>
    </row>
    <row r="797">
      <c r="B797" s="93"/>
      <c r="C797" s="93"/>
    </row>
    <row r="798">
      <c r="B798" s="93"/>
      <c r="C798" s="93"/>
    </row>
    <row r="799">
      <c r="B799" s="93"/>
      <c r="C799" s="93"/>
    </row>
    <row r="800">
      <c r="B800" s="93"/>
      <c r="C800" s="93"/>
    </row>
    <row r="801">
      <c r="B801" s="93"/>
      <c r="C801" s="93"/>
    </row>
    <row r="802">
      <c r="B802" s="93"/>
      <c r="C802" s="93"/>
    </row>
    <row r="803">
      <c r="B803" s="93"/>
      <c r="C803" s="93"/>
    </row>
    <row r="804">
      <c r="B804" s="93"/>
      <c r="C804" s="93"/>
    </row>
    <row r="805">
      <c r="B805" s="93"/>
      <c r="C805" s="93"/>
    </row>
    <row r="806">
      <c r="B806" s="93"/>
      <c r="C806" s="93"/>
    </row>
    <row r="807">
      <c r="B807" s="93"/>
      <c r="C807" s="93"/>
    </row>
    <row r="808">
      <c r="B808" s="93"/>
      <c r="C808" s="93"/>
    </row>
    <row r="809">
      <c r="B809" s="93"/>
      <c r="C809" s="93"/>
    </row>
    <row r="810">
      <c r="B810" s="93"/>
      <c r="C810" s="93"/>
    </row>
    <row r="811">
      <c r="B811" s="93"/>
      <c r="C811" s="93"/>
    </row>
    <row r="812">
      <c r="B812" s="93"/>
      <c r="C812" s="93"/>
    </row>
    <row r="813">
      <c r="B813" s="93"/>
      <c r="C813" s="93"/>
    </row>
    <row r="814">
      <c r="B814" s="93"/>
      <c r="C814" s="93"/>
    </row>
    <row r="815">
      <c r="B815" s="93"/>
      <c r="C815" s="93"/>
    </row>
    <row r="816">
      <c r="B816" s="93"/>
      <c r="C816" s="93"/>
    </row>
    <row r="817">
      <c r="B817" s="93"/>
      <c r="C817" s="93"/>
    </row>
    <row r="818">
      <c r="B818" s="93"/>
      <c r="C818" s="93"/>
    </row>
    <row r="819">
      <c r="B819" s="93"/>
      <c r="C819" s="93"/>
    </row>
    <row r="820">
      <c r="B820" s="93"/>
      <c r="C820" s="93"/>
    </row>
    <row r="821">
      <c r="B821" s="93"/>
      <c r="C821" s="93"/>
    </row>
    <row r="822">
      <c r="B822" s="93"/>
      <c r="C822" s="93"/>
    </row>
    <row r="823">
      <c r="B823" s="93"/>
      <c r="C823" s="93"/>
    </row>
    <row r="824">
      <c r="B824" s="93"/>
      <c r="C824" s="93"/>
    </row>
    <row r="825">
      <c r="B825" s="93"/>
      <c r="C825" s="93"/>
    </row>
    <row r="826">
      <c r="B826" s="93"/>
      <c r="C826" s="93"/>
    </row>
    <row r="827">
      <c r="B827" s="93"/>
      <c r="C827" s="93"/>
    </row>
    <row r="828">
      <c r="B828" s="93"/>
      <c r="C828" s="93"/>
    </row>
    <row r="829">
      <c r="B829" s="93"/>
      <c r="C829" s="93"/>
    </row>
    <row r="830">
      <c r="B830" s="93"/>
      <c r="C830" s="93"/>
    </row>
    <row r="831">
      <c r="B831" s="93"/>
      <c r="C831" s="93"/>
    </row>
    <row r="832">
      <c r="B832" s="93"/>
      <c r="C832" s="93"/>
    </row>
    <row r="833">
      <c r="B833" s="93"/>
      <c r="C833" s="93"/>
    </row>
    <row r="834">
      <c r="B834" s="93"/>
      <c r="C834" s="93"/>
    </row>
    <row r="835">
      <c r="B835" s="93"/>
      <c r="C835" s="93"/>
    </row>
    <row r="836">
      <c r="B836" s="93"/>
      <c r="C836" s="93"/>
    </row>
    <row r="837">
      <c r="B837" s="93"/>
      <c r="C837" s="93"/>
    </row>
    <row r="838">
      <c r="B838" s="93"/>
      <c r="C838" s="93"/>
    </row>
    <row r="839">
      <c r="B839" s="93"/>
      <c r="C839" s="93"/>
    </row>
    <row r="840">
      <c r="B840" s="93"/>
      <c r="C840" s="93"/>
    </row>
    <row r="841">
      <c r="B841" s="93"/>
      <c r="C841" s="93"/>
    </row>
    <row r="842">
      <c r="B842" s="93"/>
      <c r="C842" s="93"/>
    </row>
    <row r="843">
      <c r="B843" s="93"/>
      <c r="C843" s="93"/>
    </row>
    <row r="844">
      <c r="B844" s="93"/>
      <c r="C844" s="93"/>
    </row>
    <row r="845">
      <c r="B845" s="93"/>
      <c r="C845" s="93"/>
    </row>
    <row r="846">
      <c r="B846" s="93"/>
      <c r="C846" s="93"/>
    </row>
    <row r="847">
      <c r="B847" s="93"/>
      <c r="C847" s="93"/>
    </row>
    <row r="848">
      <c r="B848" s="93"/>
      <c r="C848" s="93"/>
    </row>
    <row r="849">
      <c r="B849" s="93"/>
      <c r="C849" s="93"/>
    </row>
    <row r="850">
      <c r="B850" s="93"/>
      <c r="C850" s="93"/>
    </row>
    <row r="851">
      <c r="B851" s="93"/>
      <c r="C851" s="93"/>
    </row>
    <row r="852">
      <c r="B852" s="93"/>
      <c r="C852" s="93"/>
    </row>
  </sheetData>
  <dataValidations>
    <dataValidation type="list" allowBlank="1" showInputMessage="1" showErrorMessage="1" prompt="Cliquez ici et saisissez une valeur dans la liste des éléments" sqref="I2:I18 I20:I24 I26:I29 I31:I35 I37:I46 I48:I53 I55:I59 I61:I64 I66:I70 I73:I77 I79">
      <formula1>"Abritel,Airbnb,Chèque,Espèces,HomeExchange,Virement,A définir"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5" width="16.38"/>
  </cols>
  <sheetData>
    <row r="1">
      <c r="A1" s="78" t="s">
        <v>318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21">
      <c r="A21" s="78" t="s">
        <v>334</v>
      </c>
    </row>
    <row r="22"/>
    <row r="23"/>
    <row r="24"/>
    <row r="25"/>
    <row r="26"/>
    <row r="27"/>
    <row r="28"/>
    <row r="29"/>
    <row r="30"/>
    <row r="31"/>
    <row r="32"/>
    <row r="33"/>
    <row r="34"/>
    <row r="35"/>
    <row r="41">
      <c r="A41" s="78" t="s">
        <v>335</v>
      </c>
    </row>
    <row r="42"/>
    <row r="43"/>
    <row r="44"/>
    <row r="45"/>
    <row r="46"/>
    <row r="47"/>
    <row r="48"/>
    <row r="49"/>
    <row r="50"/>
    <row r="51"/>
    <row r="52"/>
    <row r="53"/>
    <row r="54"/>
    <row r="55"/>
    <row r="61">
      <c r="A61" s="78" t="s">
        <v>337</v>
      </c>
    </row>
    <row r="62"/>
    <row r="63"/>
    <row r="64"/>
    <row r="65"/>
    <row r="66"/>
    <row r="67"/>
    <row r="68"/>
    <row r="69"/>
    <row r="70"/>
    <row r="71"/>
    <row r="72"/>
    <row r="73"/>
    <row r="74"/>
    <row r="75"/>
  </sheetData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2.38"/>
    <col customWidth="1" min="3" max="3" width="8.75"/>
    <col customWidth="1" min="4" max="4" width="6.5"/>
    <col customWidth="1" min="5" max="5" width="8.5"/>
    <col customWidth="1" min="6" max="6" width="8.13"/>
    <col customWidth="1" min="7" max="7" width="5.75"/>
    <col customWidth="1" min="8" max="8" width="8.75"/>
    <col customWidth="1" min="9" max="9" width="8.13"/>
    <col customWidth="1" min="10" max="10" width="5.5"/>
    <col customWidth="1" min="11" max="11" width="8.13"/>
    <col customWidth="1" min="12" max="12" width="8.75"/>
    <col customWidth="1" min="13" max="13" width="5.88"/>
    <col customWidth="1" min="14" max="14" width="9.0"/>
    <col customWidth="1" min="15" max="15" width="10.88"/>
    <col customWidth="1" min="16" max="16" width="11.0"/>
    <col customWidth="1" min="17" max="17" width="11.13"/>
    <col customWidth="1" min="18" max="18" width="21.25"/>
    <col customWidth="1" min="19" max="19" width="8.13"/>
    <col customWidth="1" min="20" max="20" width="13.38"/>
    <col customWidth="1" min="21" max="21" width="39.63"/>
    <col customWidth="1" min="22" max="22" width="37.0"/>
  </cols>
  <sheetData>
    <row r="1" ht="28.5" customHeight="1">
      <c r="A1" s="102" t="s">
        <v>338</v>
      </c>
      <c r="B1" s="103" t="s">
        <v>339</v>
      </c>
      <c r="S1" s="104"/>
      <c r="T1" s="105"/>
      <c r="U1" s="106"/>
      <c r="V1" s="107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ht="33.75" customHeight="1">
      <c r="A2" s="108"/>
      <c r="B2" s="109" t="s">
        <v>340</v>
      </c>
      <c r="D2" s="109"/>
      <c r="E2" s="110" t="s">
        <v>318</v>
      </c>
      <c r="G2" s="110"/>
      <c r="H2" s="111" t="s">
        <v>335</v>
      </c>
      <c r="J2" s="111"/>
      <c r="K2" s="112" t="s">
        <v>337</v>
      </c>
      <c r="M2" s="112"/>
      <c r="N2" s="113" t="s">
        <v>341</v>
      </c>
      <c r="O2" s="114" t="s">
        <v>342</v>
      </c>
      <c r="P2" s="115" t="s">
        <v>343</v>
      </c>
      <c r="Q2" s="116" t="s">
        <v>344</v>
      </c>
      <c r="R2" s="117" t="s">
        <v>345</v>
      </c>
      <c r="S2" s="104"/>
      <c r="T2" s="105" t="s">
        <v>346</v>
      </c>
      <c r="U2" s="106" t="s">
        <v>347</v>
      </c>
      <c r="V2" s="107" t="s">
        <v>348</v>
      </c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>
      <c r="A3" s="118" t="s">
        <v>349</v>
      </c>
      <c r="B3" s="119">
        <v>1014.0</v>
      </c>
      <c r="C3" s="120">
        <v>36.0</v>
      </c>
      <c r="D3" s="121">
        <f>IF($A$1="nuits", C3/ DAY(EOMONTH((1/1/2024),)),0)</f>
        <v>0</v>
      </c>
      <c r="E3" s="122">
        <v>610.0</v>
      </c>
      <c r="F3" s="123">
        <v>30.0</v>
      </c>
      <c r="G3" s="124">
        <f>IF($A$1="nuits", F3/ DAY(EOMONTH((1/1/2024),)),0)</f>
        <v>0</v>
      </c>
      <c r="H3" s="125">
        <v>1099.0</v>
      </c>
      <c r="I3" s="126">
        <v>39.0</v>
      </c>
      <c r="J3" s="127">
        <f>IF($A$1="nuits", I3/ DAY(EOMONTH((1/1/2024),)),0)</f>
        <v>0</v>
      </c>
      <c r="K3" s="128">
        <v>3411.0</v>
      </c>
      <c r="L3" s="129">
        <v>72.0</v>
      </c>
      <c r="M3" s="130">
        <f>IF($A$1="nuits", L3/ DAY(EOMONTH((1/1/2024),)),0)</f>
        <v>0</v>
      </c>
      <c r="N3" s="131">
        <f t="shared" ref="N3:N14" si="1">C3+F3+I3+L3</f>
        <v>177</v>
      </c>
      <c r="O3" s="132">
        <f t="shared" ref="O3:O14" si="2">SUM(B3,E3,H3,K3)</f>
        <v>6134</v>
      </c>
      <c r="P3" s="133">
        <f t="shared" ref="P3:P14" si="3">O3*13.4%</f>
        <v>821.956</v>
      </c>
      <c r="Q3" s="134">
        <f t="shared" ref="Q3:Q14" si="4">O3-P3</f>
        <v>5312.044</v>
      </c>
      <c r="R3" s="135">
        <f>Q3-frais_total</f>
        <v>-690.0168333</v>
      </c>
      <c r="T3" s="136">
        <f t="shared" ref="T3:T14" si="5">SUM(B3,E3,H3)</f>
        <v>2723</v>
      </c>
      <c r="U3" s="137">
        <v>2196.0</v>
      </c>
    </row>
    <row r="4">
      <c r="A4" s="118" t="s">
        <v>350</v>
      </c>
      <c r="B4" s="119">
        <v>900.0</v>
      </c>
      <c r="C4" s="120">
        <v>42.0</v>
      </c>
      <c r="D4" s="121">
        <f>IF($A$1="nuits", C4/ DAY(EOMONTH((1/2/2024),)),0)</f>
        <v>0</v>
      </c>
      <c r="E4" s="122">
        <v>1123.0</v>
      </c>
      <c r="F4" s="123">
        <v>31.0</v>
      </c>
      <c r="G4" s="124">
        <f>IF($A$1="nuits", F4/ DAY(EOMONTH((1/2/2024),)),0)</f>
        <v>0</v>
      </c>
      <c r="H4" s="125">
        <v>1123.0</v>
      </c>
      <c r="I4" s="126">
        <v>34.0</v>
      </c>
      <c r="J4" s="127">
        <f>IF($A$1="nuits", I4/ DAY(EOMONTH((1/2/2024),)),0)</f>
        <v>0</v>
      </c>
      <c r="K4" s="128">
        <v>3626.0</v>
      </c>
      <c r="L4" s="129">
        <v>72.0</v>
      </c>
      <c r="M4" s="130">
        <f>IF($A$1="nuits", L4/ DAY(EOMONTH((1/2/2024),)),0)</f>
        <v>0</v>
      </c>
      <c r="N4" s="131">
        <f t="shared" si="1"/>
        <v>179</v>
      </c>
      <c r="O4" s="132">
        <f t="shared" si="2"/>
        <v>6772</v>
      </c>
      <c r="P4" s="133">
        <f t="shared" si="3"/>
        <v>907.448</v>
      </c>
      <c r="Q4" s="134">
        <f t="shared" si="4"/>
        <v>5864.552</v>
      </c>
      <c r="R4" s="135">
        <f>Q4-frais_total</f>
        <v>-137.5088333</v>
      </c>
      <c r="T4" s="136">
        <f t="shared" si="5"/>
        <v>3146</v>
      </c>
      <c r="U4" s="137">
        <v>2096.0</v>
      </c>
    </row>
    <row r="5">
      <c r="A5" s="118" t="s">
        <v>351</v>
      </c>
      <c r="B5" s="119">
        <v>1438.0</v>
      </c>
      <c r="C5" s="120">
        <v>42.0</v>
      </c>
      <c r="D5" s="121">
        <f>IF($A$1="nuits", C5/ DAY(EOMONTH((1/3/2024),)),0)</f>
        <v>0</v>
      </c>
      <c r="E5" s="122">
        <v>1698.0</v>
      </c>
      <c r="F5" s="123">
        <v>48.0</v>
      </c>
      <c r="G5" s="124">
        <f>IF($A$1="nuits", F5/ DAY(EOMONTH((1/3/2024),)),0)</f>
        <v>0</v>
      </c>
      <c r="H5" s="125">
        <v>1320.0</v>
      </c>
      <c r="I5" s="126">
        <v>34.0</v>
      </c>
      <c r="J5" s="127">
        <f>IF($A$1="nuits", I5/ DAY(EOMONTH((1/3/2024),)),0)</f>
        <v>0</v>
      </c>
      <c r="K5" s="128">
        <v>3890.0</v>
      </c>
      <c r="L5" s="129">
        <v>62.0</v>
      </c>
      <c r="M5" s="130">
        <f>IF($A$1="nuits", L5/ DAY(EOMONTH((1/3/2024),)),0)</f>
        <v>0</v>
      </c>
      <c r="N5" s="131">
        <f t="shared" si="1"/>
        <v>186</v>
      </c>
      <c r="O5" s="132">
        <f t="shared" si="2"/>
        <v>8346</v>
      </c>
      <c r="P5" s="133">
        <f t="shared" si="3"/>
        <v>1118.364</v>
      </c>
      <c r="Q5" s="134">
        <f t="shared" si="4"/>
        <v>7227.636</v>
      </c>
      <c r="R5" s="135">
        <f>Q5-frais_total</f>
        <v>1225.575167</v>
      </c>
      <c r="T5" s="136">
        <f t="shared" si="5"/>
        <v>4456</v>
      </c>
      <c r="U5" s="138"/>
    </row>
    <row r="6">
      <c r="A6" s="118" t="s">
        <v>352</v>
      </c>
      <c r="B6" s="119">
        <v>1507.0</v>
      </c>
      <c r="C6" s="120">
        <v>40.0</v>
      </c>
      <c r="D6" s="121">
        <f>IF($A$1="nuits", C6/ DAY(EOMONTH((1/4/2024),)),0)</f>
        <v>0</v>
      </c>
      <c r="E6" s="122">
        <v>1406.0</v>
      </c>
      <c r="F6" s="123">
        <v>44.0</v>
      </c>
      <c r="G6" s="124">
        <f>IF($A$1="nuits", F6/ DAY(EOMONTH((1/4/2024),)),0)</f>
        <v>0</v>
      </c>
      <c r="H6" s="125">
        <v>1216.0</v>
      </c>
      <c r="I6" s="126">
        <v>46.0</v>
      </c>
      <c r="J6" s="127">
        <f>IF($A$1="nuits", I6/ DAY(EOMONTH((1/4/2024),)),0)</f>
        <v>0</v>
      </c>
      <c r="K6" s="128">
        <v>2574.0</v>
      </c>
      <c r="L6" s="129">
        <v>68.0</v>
      </c>
      <c r="M6" s="130">
        <f>IF($A$1="nuits", L6/ DAY(EOMONTH((1/4/2024),)),0)</f>
        <v>0</v>
      </c>
      <c r="N6" s="131">
        <f t="shared" si="1"/>
        <v>198</v>
      </c>
      <c r="O6" s="132">
        <f t="shared" si="2"/>
        <v>6703</v>
      </c>
      <c r="P6" s="133">
        <f t="shared" si="3"/>
        <v>898.202</v>
      </c>
      <c r="Q6" s="134">
        <f t="shared" si="4"/>
        <v>5804.798</v>
      </c>
      <c r="R6" s="135">
        <f>Q6-frais_total</f>
        <v>-197.2628333</v>
      </c>
      <c r="T6" s="136">
        <f t="shared" si="5"/>
        <v>4129</v>
      </c>
      <c r="U6" s="138"/>
    </row>
    <row r="7">
      <c r="A7" s="118" t="s">
        <v>353</v>
      </c>
      <c r="B7" s="119">
        <v>1546.0</v>
      </c>
      <c r="C7" s="120">
        <v>30.0</v>
      </c>
      <c r="D7" s="121">
        <f>IF($A$1="nuits", C7/ DAY(EOMONTH((1/5/2024),)),0)</f>
        <v>0</v>
      </c>
      <c r="E7" s="122">
        <v>1829.0</v>
      </c>
      <c r="F7" s="123">
        <v>32.0</v>
      </c>
      <c r="G7" s="124">
        <f>IF($A$1="nuits", F7/ DAY(EOMONTH((1/5/2024),)),0)</f>
        <v>0</v>
      </c>
      <c r="H7" s="125">
        <v>1358.0</v>
      </c>
      <c r="I7" s="126">
        <v>53.0</v>
      </c>
      <c r="J7" s="127">
        <f>IF($A$1="nuits", I7/ DAY(EOMONTH((1/5/2024),)),0)</f>
        <v>0</v>
      </c>
      <c r="K7" s="128">
        <v>4388.0</v>
      </c>
      <c r="L7" s="129">
        <v>86.0</v>
      </c>
      <c r="M7" s="130">
        <f>IF($A$1="nuits", L7/ DAY(EOMONTH((1/5/2024),)),0)</f>
        <v>0</v>
      </c>
      <c r="N7" s="131">
        <f t="shared" si="1"/>
        <v>201</v>
      </c>
      <c r="O7" s="132">
        <f t="shared" si="2"/>
        <v>9121</v>
      </c>
      <c r="P7" s="133">
        <f t="shared" si="3"/>
        <v>1222.214</v>
      </c>
      <c r="Q7" s="134">
        <f t="shared" si="4"/>
        <v>7898.786</v>
      </c>
      <c r="R7" s="135">
        <f>Q7-frais_total</f>
        <v>1896.725167</v>
      </c>
      <c r="T7" s="136">
        <f t="shared" si="5"/>
        <v>4733</v>
      </c>
      <c r="U7" s="137"/>
      <c r="V7" s="139"/>
    </row>
    <row r="8">
      <c r="A8" s="118" t="s">
        <v>354</v>
      </c>
      <c r="B8" s="119">
        <v>438.0</v>
      </c>
      <c r="C8" s="120">
        <v>10.0</v>
      </c>
      <c r="D8" s="121">
        <f>IF($A$1="nuits", C8/ DAY(EOMONTH((1/6/2024),)),0)</f>
        <v>0</v>
      </c>
      <c r="E8" s="122">
        <v>1646.0</v>
      </c>
      <c r="F8" s="123">
        <v>33.0</v>
      </c>
      <c r="G8" s="124">
        <f>IF($A$1="nuits", F8/ DAY(EOMONTH((1/6/2024),)),0)</f>
        <v>0</v>
      </c>
      <c r="H8" s="125">
        <v>1311.0</v>
      </c>
      <c r="I8" s="126">
        <v>39.0</v>
      </c>
      <c r="J8" s="127">
        <f>IF($A$1="nuits", I8/ DAY(EOMONTH((1/6/2024),)),0)</f>
        <v>0</v>
      </c>
      <c r="K8" s="128">
        <v>3501.0</v>
      </c>
      <c r="L8" s="129">
        <v>69.0</v>
      </c>
      <c r="M8" s="130">
        <f>IF($A$1="nuits", L8/ DAY(EOMONTH((1/6/2024),)),0)</f>
        <v>0</v>
      </c>
      <c r="N8" s="131">
        <f t="shared" si="1"/>
        <v>151</v>
      </c>
      <c r="O8" s="132">
        <f t="shared" si="2"/>
        <v>6896</v>
      </c>
      <c r="P8" s="133">
        <f t="shared" si="3"/>
        <v>924.064</v>
      </c>
      <c r="Q8" s="134">
        <f t="shared" si="4"/>
        <v>5971.936</v>
      </c>
      <c r="R8" s="135">
        <f>Q8-frais_total</f>
        <v>-30.12483333</v>
      </c>
      <c r="T8" s="136">
        <f t="shared" si="5"/>
        <v>3395</v>
      </c>
      <c r="U8" s="137"/>
      <c r="V8" s="139"/>
    </row>
    <row r="9">
      <c r="A9" s="118" t="s">
        <v>355</v>
      </c>
      <c r="B9" s="119">
        <v>1960.0</v>
      </c>
      <c r="C9" s="120">
        <v>34.0</v>
      </c>
      <c r="D9" s="121">
        <f>IF($A$1="nuits", C9/ DAY(EOMONTH((1/7/2024),)),0)</f>
        <v>0</v>
      </c>
      <c r="E9" s="122">
        <v>1869.0</v>
      </c>
      <c r="F9" s="123">
        <v>47.0</v>
      </c>
      <c r="G9" s="124">
        <f>IF($A$1="nuits", F9/ DAY(EOMONTH((1/7/2024),)),0)</f>
        <v>0</v>
      </c>
      <c r="H9" s="125">
        <v>1620.0</v>
      </c>
      <c r="I9" s="126">
        <v>58.0</v>
      </c>
      <c r="J9" s="127">
        <f>IF($A$1="nuits", I9/ DAY(EOMONTH((1/7/2024),)),0)</f>
        <v>0</v>
      </c>
      <c r="K9" s="128">
        <v>4050.0</v>
      </c>
      <c r="L9" s="129">
        <v>86.0</v>
      </c>
      <c r="M9" s="130">
        <f>IF($A$1="nuits", L9/ DAY(EOMONTH((1/7/2024),)),0)</f>
        <v>0</v>
      </c>
      <c r="N9" s="131">
        <f t="shared" si="1"/>
        <v>225</v>
      </c>
      <c r="O9" s="132">
        <f t="shared" si="2"/>
        <v>9499</v>
      </c>
      <c r="P9" s="133">
        <f t="shared" si="3"/>
        <v>1272.866</v>
      </c>
      <c r="Q9" s="134">
        <f t="shared" si="4"/>
        <v>8226.134</v>
      </c>
      <c r="R9" s="135">
        <f>Q9-frais_total</f>
        <v>2224.073167</v>
      </c>
      <c r="T9" s="136">
        <f t="shared" si="5"/>
        <v>5449</v>
      </c>
      <c r="U9" s="138"/>
      <c r="V9" s="139"/>
    </row>
    <row r="10">
      <c r="A10" s="118" t="s">
        <v>356</v>
      </c>
      <c r="B10" s="119">
        <v>2174.0</v>
      </c>
      <c r="C10" s="120">
        <v>32.0</v>
      </c>
      <c r="D10" s="121">
        <f>IF($A$1="nuits", C10/ DAY(EOMONTH((1/8/2024),)),0)</f>
        <v>0</v>
      </c>
      <c r="E10" s="122">
        <v>2346.0</v>
      </c>
      <c r="F10" s="123">
        <v>53.0</v>
      </c>
      <c r="G10" s="124">
        <f>IF($A$1="nuits", F10/ DAY(EOMONTH((1/8/2024),)),0)</f>
        <v>0</v>
      </c>
      <c r="H10" s="125">
        <v>1713.0</v>
      </c>
      <c r="I10" s="126">
        <v>43.0</v>
      </c>
      <c r="J10" s="127">
        <f>IF($A$1="nuits", I10/ DAY(EOMONTH((1/8/2024),)),0)</f>
        <v>0</v>
      </c>
      <c r="K10" s="128">
        <v>4910.0</v>
      </c>
      <c r="L10" s="129">
        <v>98.0</v>
      </c>
      <c r="M10" s="130">
        <f>IF($A$1="nuits", L10/ DAY(EOMONTH((1/8/2024),)),0)</f>
        <v>0</v>
      </c>
      <c r="N10" s="131">
        <f t="shared" si="1"/>
        <v>226</v>
      </c>
      <c r="O10" s="132">
        <f t="shared" si="2"/>
        <v>11143</v>
      </c>
      <c r="P10" s="133">
        <f t="shared" si="3"/>
        <v>1493.162</v>
      </c>
      <c r="Q10" s="134">
        <f t="shared" si="4"/>
        <v>9649.838</v>
      </c>
      <c r="R10" s="135">
        <f>Q10-frais_total</f>
        <v>3647.777167</v>
      </c>
      <c r="T10" s="136">
        <f t="shared" si="5"/>
        <v>6233</v>
      </c>
      <c r="U10" s="138">
        <v>5288.0</v>
      </c>
      <c r="V10" s="139"/>
    </row>
    <row r="11">
      <c r="A11" s="118" t="s">
        <v>357</v>
      </c>
      <c r="B11" s="119">
        <v>1056.0</v>
      </c>
      <c r="C11" s="120">
        <v>26.0</v>
      </c>
      <c r="D11" s="121">
        <f>IF($A$1="nuits", C11/ DAY(EOMONTH((1/9/2024),)),0)</f>
        <v>0</v>
      </c>
      <c r="E11" s="122">
        <v>1270.0</v>
      </c>
      <c r="F11" s="123">
        <v>40.0</v>
      </c>
      <c r="G11" s="124">
        <f>IF($A$1="nuits", F11/ DAY(EOMONTH((1/9/2024),)),0)</f>
        <v>0</v>
      </c>
      <c r="H11" s="125">
        <v>1424.0</v>
      </c>
      <c r="I11" s="126">
        <v>57.0</v>
      </c>
      <c r="J11" s="127">
        <f>IF($A$1="nuits", I11/ DAY(EOMONTH((1/9/2024),)),0)</f>
        <v>0</v>
      </c>
      <c r="K11" s="128">
        <v>3000.0</v>
      </c>
      <c r="L11" s="129">
        <v>52.0</v>
      </c>
      <c r="M11" s="130">
        <f>IF($A$1="nuits", L11/ DAY(EOMONTH((1/9/2024),)),0)</f>
        <v>0</v>
      </c>
      <c r="N11" s="131">
        <f t="shared" si="1"/>
        <v>175</v>
      </c>
      <c r="O11" s="132">
        <f t="shared" si="2"/>
        <v>6750</v>
      </c>
      <c r="P11" s="133">
        <f t="shared" si="3"/>
        <v>904.5</v>
      </c>
      <c r="Q11" s="134">
        <f t="shared" si="4"/>
        <v>5845.5</v>
      </c>
      <c r="R11" s="135">
        <f>Q11-frais_total</f>
        <v>-156.5608333</v>
      </c>
      <c r="T11" s="136">
        <f t="shared" si="5"/>
        <v>3750</v>
      </c>
      <c r="U11" s="138"/>
      <c r="V11" s="139"/>
    </row>
    <row r="12">
      <c r="A12" s="118" t="s">
        <v>358</v>
      </c>
      <c r="B12" s="119">
        <v>1692.0</v>
      </c>
      <c r="C12" s="120">
        <v>41.0</v>
      </c>
      <c r="D12" s="121">
        <f>IF($A$1="nuits", C12/ DAY(EOMONTH((1/10/2024),)),0)</f>
        <v>0</v>
      </c>
      <c r="E12" s="122">
        <v>1109.0</v>
      </c>
      <c r="F12" s="123">
        <v>27.0</v>
      </c>
      <c r="G12" s="124">
        <f>IF($A$1="nuits", F12/ DAY(EOMONTH((1/10/2024),)),0)</f>
        <v>0</v>
      </c>
      <c r="H12" s="125">
        <v>1392.0</v>
      </c>
      <c r="I12" s="126">
        <v>46.0</v>
      </c>
      <c r="J12" s="127">
        <f>IF($A$1="nuits", I12/ DAY(EOMONTH((1/10/2024),)),0)</f>
        <v>0</v>
      </c>
      <c r="K12" s="128">
        <v>2908.0</v>
      </c>
      <c r="L12" s="129">
        <v>72.0</v>
      </c>
      <c r="M12" s="130">
        <f>IF($A$1="nuits", L12/ DAY(EOMONTH((1/10/2024),)),0)</f>
        <v>0</v>
      </c>
      <c r="N12" s="131">
        <f t="shared" si="1"/>
        <v>186</v>
      </c>
      <c r="O12" s="132">
        <f t="shared" si="2"/>
        <v>7101</v>
      </c>
      <c r="P12" s="133">
        <f t="shared" si="3"/>
        <v>951.534</v>
      </c>
      <c r="Q12" s="134">
        <f t="shared" si="4"/>
        <v>6149.466</v>
      </c>
      <c r="R12" s="135">
        <f>Q12-frais_total</f>
        <v>147.4051667</v>
      </c>
      <c r="T12" s="136">
        <f t="shared" si="5"/>
        <v>4193</v>
      </c>
      <c r="U12" s="137">
        <v>3129.0</v>
      </c>
    </row>
    <row r="13">
      <c r="A13" s="118" t="s">
        <v>359</v>
      </c>
      <c r="B13" s="119">
        <v>1041.0</v>
      </c>
      <c r="C13" s="120">
        <v>36.0</v>
      </c>
      <c r="D13" s="121">
        <f>IF($A$1="nuits", C13/ DAY(EOMONTH((1/11/2024),)),0)</f>
        <v>0</v>
      </c>
      <c r="E13" s="122">
        <v>731.0</v>
      </c>
      <c r="F13" s="123">
        <v>31.0</v>
      </c>
      <c r="G13" s="124">
        <f>IF($A$1="nuits", F13/ DAY(EOMONTH((1/11/2024),)),0)</f>
        <v>0</v>
      </c>
      <c r="H13" s="125">
        <v>1149.0</v>
      </c>
      <c r="I13" s="126">
        <v>43.0</v>
      </c>
      <c r="J13" s="127">
        <f>IF($A$1="nuits", I13/ DAY(EOMONTH((1/11/2024),)),0)</f>
        <v>0</v>
      </c>
      <c r="K13" s="128">
        <v>3890.0</v>
      </c>
      <c r="L13" s="129">
        <v>76.0</v>
      </c>
      <c r="M13" s="130">
        <f>IF($A$1="nuits", L13/ DAY(EOMONTH((1/11/2024),)),0)</f>
        <v>0</v>
      </c>
      <c r="N13" s="131">
        <f t="shared" si="1"/>
        <v>186</v>
      </c>
      <c r="O13" s="132">
        <f t="shared" si="2"/>
        <v>6811</v>
      </c>
      <c r="P13" s="133">
        <f t="shared" si="3"/>
        <v>912.674</v>
      </c>
      <c r="Q13" s="134">
        <f t="shared" si="4"/>
        <v>5898.326</v>
      </c>
      <c r="R13" s="135">
        <f>Q13-frais_total</f>
        <v>-103.7348333</v>
      </c>
      <c r="T13" s="136">
        <f t="shared" si="5"/>
        <v>2921</v>
      </c>
      <c r="U13" s="137"/>
    </row>
    <row r="14">
      <c r="A14" s="118" t="s">
        <v>360</v>
      </c>
      <c r="B14" s="119">
        <v>900.0</v>
      </c>
      <c r="C14" s="120">
        <v>19.0</v>
      </c>
      <c r="D14" s="121">
        <f>IF($A$1="nuits", C14/ DAY(EOMONTH((1/12/2024),)),0)</f>
        <v>0</v>
      </c>
      <c r="E14" s="122">
        <v>728.0</v>
      </c>
      <c r="F14" s="123">
        <v>32.0</v>
      </c>
      <c r="G14" s="124">
        <f>IF($A$1="nuits", F14/ DAY(EOMONTH((1/12/2024),)),0)</f>
        <v>0</v>
      </c>
      <c r="H14" s="125">
        <v>850.0</v>
      </c>
      <c r="I14" s="126">
        <v>32.0</v>
      </c>
      <c r="J14" s="127">
        <f>IF($A$1="nuits", I14/ DAY(EOMONTH((1/12/2024),)),0)</f>
        <v>0</v>
      </c>
      <c r="K14" s="128">
        <v>4490.0</v>
      </c>
      <c r="L14" s="129">
        <v>96.0</v>
      </c>
      <c r="M14" s="130">
        <f>IF($A$1="nuits", L14/ DAY(EOMONTH((1/12/2024),)),0)</f>
        <v>0</v>
      </c>
      <c r="N14" s="131">
        <f t="shared" si="1"/>
        <v>179</v>
      </c>
      <c r="O14" s="132">
        <f t="shared" si="2"/>
        <v>6968</v>
      </c>
      <c r="P14" s="133">
        <f t="shared" si="3"/>
        <v>933.712</v>
      </c>
      <c r="Q14" s="134">
        <f t="shared" si="4"/>
        <v>6034.288</v>
      </c>
      <c r="R14" s="135">
        <f>Q14-frais_total</f>
        <v>32.22716667</v>
      </c>
      <c r="T14" s="136">
        <f t="shared" si="5"/>
        <v>2478</v>
      </c>
      <c r="U14" s="138">
        <v>2258.0</v>
      </c>
    </row>
    <row r="15">
      <c r="A15" s="140"/>
      <c r="B15" s="141"/>
      <c r="C15" s="142"/>
      <c r="D15" s="143"/>
      <c r="E15" s="144"/>
      <c r="F15" s="145"/>
      <c r="G15" s="145"/>
      <c r="H15" s="146"/>
      <c r="I15" s="147"/>
      <c r="J15" s="147"/>
      <c r="K15" s="148"/>
      <c r="L15" s="149"/>
      <c r="M15" s="149"/>
      <c r="N15" s="150"/>
      <c r="O15" s="132"/>
      <c r="P15" s="151"/>
      <c r="Q15" s="152"/>
      <c r="R15" s="153"/>
      <c r="T15" s="154"/>
      <c r="U15" s="137"/>
    </row>
    <row r="16">
      <c r="A16" s="140"/>
      <c r="B16" s="141"/>
      <c r="C16" s="142"/>
      <c r="D16" s="143"/>
      <c r="E16" s="144"/>
      <c r="F16" s="145"/>
      <c r="G16" s="145"/>
      <c r="H16" s="146"/>
      <c r="I16" s="147"/>
      <c r="J16" s="147"/>
      <c r="K16" s="148"/>
      <c r="L16" s="149"/>
      <c r="M16" s="149"/>
      <c r="N16" s="150"/>
      <c r="O16" s="132"/>
      <c r="P16" s="151"/>
      <c r="Q16" s="152"/>
      <c r="R16" s="153"/>
      <c r="T16" s="154"/>
      <c r="U16" s="137"/>
    </row>
    <row r="17" ht="28.5" customHeight="1">
      <c r="A17" s="155" t="s">
        <v>342</v>
      </c>
      <c r="B17" s="156">
        <f t="shared" ref="B17:C17" si="6">SUM(B3:B16)</f>
        <v>15666</v>
      </c>
      <c r="C17" s="157">
        <f t="shared" si="6"/>
        <v>388</v>
      </c>
      <c r="D17" s="158">
        <f>AVERAGE(D3:D14)</f>
        <v>0</v>
      </c>
      <c r="E17" s="156">
        <f t="shared" ref="E17:F17" si="7">SUM(E3:E16)</f>
        <v>16365</v>
      </c>
      <c r="F17" s="157">
        <f t="shared" si="7"/>
        <v>448</v>
      </c>
      <c r="G17" s="158">
        <f>AVERAGE(G3:G14)</f>
        <v>0</v>
      </c>
      <c r="H17" s="156">
        <f t="shared" ref="H17:I17" si="8">SUM(H3:H16)</f>
        <v>15575</v>
      </c>
      <c r="I17" s="157">
        <f t="shared" si="8"/>
        <v>524</v>
      </c>
      <c r="J17" s="158">
        <f>AVERAGE(J3:J14)</f>
        <v>0</v>
      </c>
      <c r="K17" s="159">
        <f t="shared" ref="K17:L17" si="9">SUM(K3:K16)</f>
        <v>44638</v>
      </c>
      <c r="L17" s="157">
        <f t="shared" si="9"/>
        <v>909</v>
      </c>
      <c r="M17" s="158">
        <f>AVERAGE(M3:M14)</f>
        <v>0</v>
      </c>
      <c r="N17" s="160">
        <f t="shared" ref="N17:Q17" si="10">SUM(N3:N16)</f>
        <v>2269</v>
      </c>
      <c r="O17" s="161">
        <f t="shared" si="10"/>
        <v>92244</v>
      </c>
      <c r="P17" s="162">
        <f t="shared" si="10"/>
        <v>12360.696</v>
      </c>
      <c r="Q17" s="163">
        <f t="shared" si="10"/>
        <v>79883.304</v>
      </c>
      <c r="R17" s="135">
        <f>SUM(R3:R13)</f>
        <v>7826.346833</v>
      </c>
      <c r="S17" s="164"/>
      <c r="T17" s="165">
        <f t="shared" ref="T17:U17" si="11">SUM(T3:T16)</f>
        <v>47606</v>
      </c>
      <c r="U17" s="166">
        <f t="shared" si="11"/>
        <v>14967</v>
      </c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</row>
    <row r="18">
      <c r="A18" s="167" t="s">
        <v>361</v>
      </c>
      <c r="B18" s="168">
        <f t="shared" ref="B18:M18" si="12">AVERAGE(B3:B14)</f>
        <v>1305.5</v>
      </c>
      <c r="C18" s="169">
        <f t="shared" si="12"/>
        <v>32.33333333</v>
      </c>
      <c r="D18" s="170">
        <f t="shared" si="12"/>
        <v>0</v>
      </c>
      <c r="E18" s="168">
        <f t="shared" si="12"/>
        <v>1363.75</v>
      </c>
      <c r="F18" s="171">
        <f t="shared" si="12"/>
        <v>37.33333333</v>
      </c>
      <c r="G18" s="170">
        <f t="shared" si="12"/>
        <v>0</v>
      </c>
      <c r="H18" s="168">
        <f t="shared" si="12"/>
        <v>1297.916667</v>
      </c>
      <c r="I18" s="169">
        <f t="shared" si="12"/>
        <v>43.66666667</v>
      </c>
      <c r="J18" s="170">
        <f t="shared" si="12"/>
        <v>0</v>
      </c>
      <c r="K18" s="168">
        <f t="shared" si="12"/>
        <v>3719.833333</v>
      </c>
      <c r="L18" s="169">
        <f t="shared" si="12"/>
        <v>75.75</v>
      </c>
      <c r="M18" s="170">
        <f t="shared" si="12"/>
        <v>0</v>
      </c>
      <c r="N18" s="172"/>
      <c r="O18" s="132">
        <f>AVERAGE(O3:O16)</f>
        <v>7687</v>
      </c>
      <c r="P18" s="151"/>
      <c r="Q18" s="173">
        <f>AVERAGE(Q3:Q14)</f>
        <v>6656.942</v>
      </c>
      <c r="R18" s="174">
        <f>SUM(R4:R13)</f>
        <v>8516.363667</v>
      </c>
      <c r="T18" s="175">
        <f>AVERAGE(T3:T16)</f>
        <v>3967.166667</v>
      </c>
      <c r="U18" s="137"/>
    </row>
    <row r="19">
      <c r="B19" s="83"/>
      <c r="C19" s="83" t="str">
        <f>concats!B19</f>
        <v/>
      </c>
      <c r="D19" s="83"/>
      <c r="E19" s="83"/>
      <c r="F19" s="83"/>
      <c r="G19" s="83"/>
      <c r="O19" s="91"/>
      <c r="U19" s="137"/>
    </row>
    <row r="20">
      <c r="O20" s="91"/>
      <c r="U20" s="137"/>
    </row>
    <row r="21">
      <c r="O21" s="91"/>
      <c r="U21" s="176"/>
    </row>
    <row r="22">
      <c r="O22" s="91"/>
      <c r="U22" s="176"/>
    </row>
    <row r="23">
      <c r="E23" s="177"/>
      <c r="F23" s="178">
        <v>2021.0</v>
      </c>
      <c r="G23" s="178">
        <v>2022.0</v>
      </c>
      <c r="H23" s="178">
        <v>2023.0</v>
      </c>
      <c r="I23" s="178">
        <v>2024.0</v>
      </c>
      <c r="R23" s="179"/>
      <c r="U23" s="176"/>
    </row>
    <row r="24">
      <c r="E24" s="180" t="s">
        <v>349</v>
      </c>
      <c r="F24" s="139">
        <v>6181.0</v>
      </c>
      <c r="G24" s="139">
        <v>3650.0</v>
      </c>
      <c r="H24" s="139">
        <v>5210.0</v>
      </c>
      <c r="I24" s="83">
        <f t="shared" ref="I24:I35" si="13">O3</f>
        <v>6134</v>
      </c>
      <c r="U24" s="176"/>
    </row>
    <row r="25">
      <c r="E25" s="180" t="s">
        <v>350</v>
      </c>
      <c r="F25" s="139">
        <v>5278.0</v>
      </c>
      <c r="G25" s="139">
        <v>6143.0</v>
      </c>
      <c r="H25" s="139">
        <v>4631.0</v>
      </c>
      <c r="I25" s="83">
        <f t="shared" si="13"/>
        <v>6772</v>
      </c>
      <c r="U25" s="176"/>
    </row>
    <row r="26">
      <c r="E26" s="180" t="s">
        <v>351</v>
      </c>
      <c r="F26" s="139">
        <v>3545.0</v>
      </c>
      <c r="G26" s="139">
        <v>5673.0</v>
      </c>
      <c r="H26" s="139">
        <v>6934.0</v>
      </c>
      <c r="I26" s="83">
        <f t="shared" si="13"/>
        <v>8346</v>
      </c>
      <c r="U26" s="176"/>
    </row>
    <row r="27">
      <c r="E27" s="180" t="s">
        <v>352</v>
      </c>
      <c r="F27" s="139">
        <v>2996.0</v>
      </c>
      <c r="G27" s="139">
        <v>7854.0</v>
      </c>
      <c r="H27" s="139">
        <v>8726.0</v>
      </c>
      <c r="I27" s="83">
        <f t="shared" si="13"/>
        <v>6703</v>
      </c>
      <c r="U27" s="176"/>
    </row>
    <row r="28">
      <c r="E28" s="180" t="s">
        <v>353</v>
      </c>
      <c r="F28" s="139">
        <v>5285.0</v>
      </c>
      <c r="G28" s="139">
        <v>7879.0</v>
      </c>
      <c r="H28" s="139">
        <v>6941.0</v>
      </c>
      <c r="I28" s="83">
        <f t="shared" si="13"/>
        <v>9121</v>
      </c>
      <c r="U28" s="176"/>
    </row>
    <row r="29">
      <c r="E29" s="180" t="s">
        <v>354</v>
      </c>
      <c r="F29" s="139">
        <v>5914.0</v>
      </c>
      <c r="G29" s="139">
        <v>5243.0</v>
      </c>
      <c r="H29" s="139">
        <v>10243.0</v>
      </c>
      <c r="I29" s="83">
        <f t="shared" si="13"/>
        <v>6896</v>
      </c>
      <c r="U29" s="176"/>
    </row>
    <row r="30">
      <c r="E30" s="180" t="s">
        <v>355</v>
      </c>
      <c r="F30" s="139">
        <v>8943.0</v>
      </c>
      <c r="G30" s="139">
        <v>12775.0</v>
      </c>
      <c r="H30" s="139">
        <v>14913.0</v>
      </c>
      <c r="I30" s="83">
        <f t="shared" si="13"/>
        <v>9499</v>
      </c>
      <c r="U30" s="176"/>
    </row>
    <row r="31">
      <c r="E31" s="180" t="s">
        <v>356</v>
      </c>
      <c r="F31" s="139">
        <v>10022.0</v>
      </c>
      <c r="G31" s="139">
        <v>10053.0</v>
      </c>
      <c r="H31" s="139">
        <v>9445.0</v>
      </c>
      <c r="I31" s="83">
        <f t="shared" si="13"/>
        <v>11143</v>
      </c>
      <c r="U31" s="176"/>
    </row>
    <row r="32">
      <c r="E32" s="180" t="s">
        <v>357</v>
      </c>
      <c r="F32" s="139">
        <v>6315.0</v>
      </c>
      <c r="G32" s="139">
        <v>6588.0</v>
      </c>
      <c r="H32" s="139">
        <v>7147.0</v>
      </c>
      <c r="I32" s="83">
        <f t="shared" si="13"/>
        <v>6750</v>
      </c>
      <c r="U32" s="176"/>
    </row>
    <row r="33">
      <c r="E33" s="180" t="s">
        <v>358</v>
      </c>
      <c r="F33" s="139">
        <v>8823.0</v>
      </c>
      <c r="G33" s="139">
        <v>6366.0</v>
      </c>
      <c r="H33" s="139">
        <v>6862.0</v>
      </c>
      <c r="I33" s="83">
        <f t="shared" si="13"/>
        <v>7101</v>
      </c>
      <c r="U33" s="176"/>
    </row>
    <row r="34">
      <c r="E34" s="180" t="s">
        <v>359</v>
      </c>
      <c r="F34" s="139">
        <v>6396.0</v>
      </c>
      <c r="G34" s="139">
        <v>5024.0</v>
      </c>
      <c r="H34" s="139">
        <v>6574.0</v>
      </c>
      <c r="I34" s="83">
        <f t="shared" si="13"/>
        <v>6811</v>
      </c>
      <c r="U34" s="176"/>
    </row>
    <row r="35">
      <c r="E35" s="180" t="s">
        <v>360</v>
      </c>
      <c r="F35" s="139">
        <v>6583.0</v>
      </c>
      <c r="G35" s="139">
        <v>7109.0</v>
      </c>
      <c r="H35" s="139">
        <v>9114.0</v>
      </c>
      <c r="I35" s="83">
        <f t="shared" si="13"/>
        <v>6968</v>
      </c>
      <c r="U35" s="176"/>
    </row>
    <row r="36">
      <c r="U36" s="176"/>
    </row>
    <row r="37">
      <c r="U37" s="176"/>
    </row>
    <row r="38">
      <c r="F38" s="139">
        <v>76281.0</v>
      </c>
      <c r="G38" s="139">
        <v>84357.0</v>
      </c>
      <c r="H38" s="139">
        <v>96740.0</v>
      </c>
      <c r="I38" s="83">
        <f>SUM(I24:I37)</f>
        <v>92244</v>
      </c>
      <c r="U38" s="176"/>
    </row>
    <row r="39">
      <c r="F39" s="139">
        <v>6357.0</v>
      </c>
      <c r="G39" s="139">
        <v>7030.0</v>
      </c>
      <c r="H39" s="139">
        <v>6783.0</v>
      </c>
      <c r="I39" s="83">
        <f>AVERAGE(I24:I35)</f>
        <v>7687</v>
      </c>
      <c r="U39" s="176"/>
    </row>
    <row r="40">
      <c r="U40" s="176"/>
    </row>
    <row r="41">
      <c r="U41" s="176"/>
    </row>
    <row r="42">
      <c r="U42" s="176"/>
    </row>
    <row r="43">
      <c r="U43" s="176"/>
    </row>
    <row r="44">
      <c r="U44" s="176"/>
    </row>
    <row r="45">
      <c r="U45" s="176"/>
    </row>
    <row r="46">
      <c r="U46" s="176"/>
    </row>
    <row r="47">
      <c r="U47" s="176"/>
    </row>
    <row r="48">
      <c r="U48" s="176"/>
    </row>
    <row r="49">
      <c r="U49" s="176"/>
    </row>
    <row r="50">
      <c r="U50" s="176"/>
    </row>
    <row r="51">
      <c r="U51" s="176"/>
    </row>
    <row r="52">
      <c r="U52" s="176"/>
    </row>
    <row r="53">
      <c r="U53" s="176"/>
    </row>
    <row r="54">
      <c r="U54" s="176"/>
    </row>
    <row r="55">
      <c r="U55" s="176"/>
    </row>
    <row r="56">
      <c r="U56" s="176"/>
    </row>
    <row r="57">
      <c r="U57" s="176"/>
    </row>
    <row r="58">
      <c r="U58" s="176"/>
    </row>
    <row r="59">
      <c r="U59" s="176"/>
    </row>
    <row r="60">
      <c r="U60" s="176"/>
    </row>
    <row r="61">
      <c r="U61" s="176"/>
    </row>
    <row r="62">
      <c r="U62" s="176"/>
    </row>
    <row r="63">
      <c r="U63" s="176"/>
    </row>
    <row r="64">
      <c r="U64" s="176"/>
    </row>
    <row r="65">
      <c r="U65" s="176"/>
    </row>
    <row r="66">
      <c r="U66" s="176"/>
    </row>
    <row r="67">
      <c r="U67" s="176"/>
    </row>
    <row r="68">
      <c r="U68" s="176"/>
    </row>
    <row r="69">
      <c r="U69" s="176"/>
    </row>
    <row r="70">
      <c r="U70" s="176"/>
    </row>
    <row r="71">
      <c r="O71" s="91"/>
      <c r="U71" s="176"/>
    </row>
    <row r="72">
      <c r="O72" s="91"/>
      <c r="U72" s="176"/>
    </row>
    <row r="73">
      <c r="O73" s="91"/>
      <c r="U73" s="176"/>
    </row>
    <row r="74">
      <c r="O74" s="91"/>
      <c r="U74" s="176"/>
    </row>
    <row r="75">
      <c r="O75" s="91"/>
      <c r="U75" s="176"/>
    </row>
    <row r="76">
      <c r="O76" s="91"/>
      <c r="U76" s="176"/>
    </row>
    <row r="77">
      <c r="O77" s="91"/>
      <c r="U77" s="176"/>
    </row>
    <row r="78">
      <c r="O78" s="91"/>
      <c r="U78" s="176"/>
    </row>
    <row r="79">
      <c r="O79" s="91"/>
      <c r="U79" s="176"/>
    </row>
    <row r="80">
      <c r="O80" s="91"/>
      <c r="U80" s="176"/>
    </row>
    <row r="81">
      <c r="O81" s="91"/>
      <c r="U81" s="176"/>
    </row>
    <row r="82">
      <c r="O82" s="91"/>
      <c r="U82" s="176"/>
    </row>
    <row r="83">
      <c r="O83" s="91"/>
      <c r="U83" s="176"/>
    </row>
    <row r="84">
      <c r="O84" s="91"/>
      <c r="U84" s="176"/>
    </row>
    <row r="85">
      <c r="O85" s="91"/>
      <c r="U85" s="176"/>
    </row>
    <row r="86">
      <c r="O86" s="91"/>
      <c r="U86" s="176"/>
    </row>
    <row r="87">
      <c r="O87" s="91"/>
      <c r="U87" s="176"/>
    </row>
    <row r="88">
      <c r="O88" s="91"/>
      <c r="U88" s="176"/>
    </row>
    <row r="89">
      <c r="O89" s="91"/>
      <c r="U89" s="176"/>
    </row>
    <row r="90">
      <c r="O90" s="91"/>
      <c r="U90" s="176"/>
    </row>
    <row r="91">
      <c r="O91" s="91"/>
      <c r="U91" s="176"/>
    </row>
    <row r="92">
      <c r="O92" s="91"/>
      <c r="U92" s="176"/>
    </row>
    <row r="93">
      <c r="O93" s="91"/>
      <c r="U93" s="176"/>
    </row>
    <row r="94">
      <c r="O94" s="91"/>
      <c r="U94" s="176"/>
    </row>
    <row r="95">
      <c r="O95" s="91"/>
      <c r="U95" s="176"/>
    </row>
    <row r="96">
      <c r="O96" s="91"/>
      <c r="U96" s="176"/>
    </row>
    <row r="97">
      <c r="O97" s="91"/>
      <c r="U97" s="176"/>
    </row>
    <row r="98">
      <c r="O98" s="91"/>
      <c r="U98" s="176"/>
    </row>
    <row r="99">
      <c r="O99" s="91"/>
      <c r="U99" s="176"/>
    </row>
    <row r="100">
      <c r="O100" s="91"/>
      <c r="U100" s="176"/>
    </row>
    <row r="101">
      <c r="O101" s="91"/>
      <c r="U101" s="176"/>
    </row>
    <row r="102">
      <c r="O102" s="91"/>
      <c r="U102" s="176"/>
    </row>
    <row r="103">
      <c r="O103" s="91"/>
      <c r="U103" s="176"/>
    </row>
    <row r="104">
      <c r="O104" s="91"/>
      <c r="U104" s="176"/>
    </row>
    <row r="105">
      <c r="O105" s="91"/>
      <c r="U105" s="176"/>
    </row>
    <row r="106">
      <c r="O106" s="91"/>
      <c r="U106" s="176"/>
    </row>
    <row r="107">
      <c r="O107" s="91"/>
      <c r="U107" s="176"/>
    </row>
    <row r="108">
      <c r="O108" s="91"/>
      <c r="U108" s="176"/>
    </row>
    <row r="109">
      <c r="O109" s="91"/>
      <c r="U109" s="176"/>
    </row>
    <row r="110">
      <c r="O110" s="91"/>
      <c r="U110" s="176"/>
    </row>
    <row r="111">
      <c r="O111" s="91"/>
      <c r="U111" s="176"/>
    </row>
    <row r="112">
      <c r="O112" s="91"/>
      <c r="U112" s="176"/>
    </row>
    <row r="113">
      <c r="O113" s="91"/>
      <c r="U113" s="176"/>
    </row>
    <row r="114">
      <c r="O114" s="91"/>
      <c r="U114" s="176"/>
    </row>
    <row r="115">
      <c r="O115" s="91"/>
      <c r="U115" s="176"/>
    </row>
    <row r="116">
      <c r="O116" s="91"/>
      <c r="U116" s="176"/>
    </row>
    <row r="117">
      <c r="O117" s="91"/>
      <c r="U117" s="176"/>
    </row>
    <row r="118">
      <c r="O118" s="91"/>
      <c r="U118" s="176"/>
    </row>
    <row r="119">
      <c r="O119" s="91"/>
      <c r="U119" s="176"/>
    </row>
    <row r="120">
      <c r="O120" s="91"/>
      <c r="U120" s="176"/>
    </row>
    <row r="121">
      <c r="O121" s="91"/>
      <c r="U121" s="176"/>
    </row>
    <row r="122">
      <c r="O122" s="91"/>
      <c r="U122" s="176"/>
    </row>
    <row r="123">
      <c r="O123" s="91"/>
      <c r="U123" s="176"/>
    </row>
    <row r="124">
      <c r="O124" s="91"/>
      <c r="U124" s="176"/>
    </row>
    <row r="125">
      <c r="O125" s="91"/>
      <c r="U125" s="176"/>
    </row>
    <row r="126">
      <c r="O126" s="91"/>
      <c r="U126" s="176"/>
    </row>
    <row r="127">
      <c r="O127" s="91"/>
      <c r="U127" s="176"/>
    </row>
    <row r="128">
      <c r="O128" s="91"/>
      <c r="U128" s="176"/>
    </row>
    <row r="129">
      <c r="O129" s="91"/>
      <c r="U129" s="176"/>
    </row>
    <row r="130">
      <c r="O130" s="91"/>
      <c r="U130" s="176"/>
    </row>
    <row r="131">
      <c r="O131" s="91"/>
      <c r="U131" s="176"/>
    </row>
    <row r="132">
      <c r="O132" s="91"/>
      <c r="U132" s="176"/>
    </row>
    <row r="133">
      <c r="O133" s="91"/>
      <c r="U133" s="176"/>
    </row>
    <row r="134">
      <c r="O134" s="91"/>
      <c r="U134" s="176"/>
    </row>
    <row r="135">
      <c r="O135" s="91"/>
      <c r="U135" s="176"/>
    </row>
    <row r="136">
      <c r="O136" s="91"/>
      <c r="U136" s="176"/>
    </row>
    <row r="137">
      <c r="O137" s="91"/>
      <c r="U137" s="176"/>
    </row>
    <row r="138">
      <c r="O138" s="91"/>
      <c r="U138" s="176"/>
    </row>
    <row r="139">
      <c r="O139" s="91"/>
      <c r="U139" s="176"/>
    </row>
    <row r="140">
      <c r="O140" s="91"/>
      <c r="U140" s="176"/>
    </row>
    <row r="141">
      <c r="O141" s="91"/>
      <c r="U141" s="176"/>
    </row>
    <row r="142">
      <c r="O142" s="91"/>
      <c r="U142" s="176"/>
    </row>
    <row r="143">
      <c r="O143" s="91"/>
      <c r="U143" s="176"/>
    </row>
    <row r="144">
      <c r="O144" s="91"/>
      <c r="U144" s="176"/>
    </row>
    <row r="145">
      <c r="O145" s="91"/>
      <c r="U145" s="176"/>
    </row>
    <row r="146">
      <c r="O146" s="91"/>
      <c r="U146" s="176"/>
    </row>
    <row r="147">
      <c r="O147" s="91"/>
      <c r="U147" s="176"/>
    </row>
    <row r="148">
      <c r="O148" s="91"/>
      <c r="U148" s="176"/>
    </row>
    <row r="149">
      <c r="O149" s="91"/>
      <c r="U149" s="176"/>
    </row>
    <row r="150">
      <c r="O150" s="91"/>
      <c r="U150" s="176"/>
    </row>
    <row r="151">
      <c r="O151" s="91"/>
      <c r="U151" s="176"/>
    </row>
    <row r="152">
      <c r="O152" s="91"/>
      <c r="U152" s="176"/>
    </row>
    <row r="153">
      <c r="O153" s="91"/>
      <c r="U153" s="176"/>
    </row>
    <row r="154">
      <c r="O154" s="91"/>
      <c r="U154" s="176"/>
    </row>
    <row r="155">
      <c r="O155" s="91"/>
      <c r="U155" s="176"/>
    </row>
    <row r="156">
      <c r="O156" s="91"/>
      <c r="U156" s="176"/>
    </row>
    <row r="157">
      <c r="O157" s="91"/>
      <c r="U157" s="176"/>
    </row>
    <row r="158">
      <c r="O158" s="91"/>
      <c r="U158" s="176"/>
    </row>
    <row r="159">
      <c r="O159" s="91"/>
      <c r="U159" s="176"/>
    </row>
    <row r="160">
      <c r="O160" s="91"/>
      <c r="U160" s="176"/>
    </row>
    <row r="161">
      <c r="O161" s="91"/>
      <c r="U161" s="176"/>
    </row>
    <row r="162">
      <c r="O162" s="91"/>
      <c r="U162" s="176"/>
    </row>
    <row r="163">
      <c r="O163" s="91"/>
      <c r="U163" s="176"/>
    </row>
    <row r="164">
      <c r="O164" s="91"/>
      <c r="U164" s="176"/>
    </row>
    <row r="165">
      <c r="O165" s="91"/>
      <c r="U165" s="176"/>
    </row>
    <row r="166">
      <c r="O166" s="91"/>
      <c r="U166" s="176"/>
    </row>
    <row r="167">
      <c r="O167" s="91"/>
      <c r="U167" s="176"/>
    </row>
    <row r="168">
      <c r="O168" s="91"/>
      <c r="U168" s="176"/>
    </row>
    <row r="169">
      <c r="O169" s="91"/>
      <c r="U169" s="176"/>
    </row>
    <row r="170">
      <c r="O170" s="91"/>
      <c r="U170" s="176"/>
    </row>
    <row r="171">
      <c r="O171" s="91"/>
      <c r="U171" s="176"/>
    </row>
    <row r="172">
      <c r="O172" s="91"/>
      <c r="U172" s="176"/>
    </row>
    <row r="173">
      <c r="O173" s="91"/>
      <c r="U173" s="176"/>
    </row>
    <row r="174">
      <c r="O174" s="91"/>
      <c r="U174" s="176"/>
    </row>
    <row r="175">
      <c r="O175" s="91"/>
      <c r="U175" s="176"/>
    </row>
    <row r="176">
      <c r="O176" s="91"/>
      <c r="U176" s="176"/>
    </row>
    <row r="177">
      <c r="O177" s="91"/>
      <c r="U177" s="176"/>
    </row>
    <row r="178">
      <c r="O178" s="91"/>
      <c r="U178" s="176"/>
    </row>
    <row r="179">
      <c r="O179" s="91"/>
      <c r="U179" s="176"/>
    </row>
    <row r="180">
      <c r="O180" s="91"/>
      <c r="U180" s="176"/>
    </row>
    <row r="181">
      <c r="O181" s="91"/>
      <c r="U181" s="176"/>
    </row>
    <row r="182">
      <c r="O182" s="91"/>
      <c r="U182" s="176"/>
    </row>
    <row r="183">
      <c r="O183" s="91"/>
      <c r="U183" s="176"/>
    </row>
    <row r="184">
      <c r="O184" s="91"/>
      <c r="U184" s="176"/>
    </row>
    <row r="185">
      <c r="O185" s="91"/>
      <c r="U185" s="176"/>
    </row>
    <row r="186">
      <c r="O186" s="91"/>
      <c r="U186" s="176"/>
    </row>
    <row r="187">
      <c r="O187" s="91"/>
      <c r="U187" s="176"/>
    </row>
    <row r="188">
      <c r="O188" s="91"/>
      <c r="U188" s="176"/>
    </row>
    <row r="189">
      <c r="O189" s="91"/>
      <c r="U189" s="176"/>
    </row>
    <row r="190">
      <c r="O190" s="91"/>
      <c r="U190" s="176"/>
    </row>
    <row r="191">
      <c r="O191" s="91"/>
      <c r="U191" s="176"/>
    </row>
    <row r="192">
      <c r="O192" s="91"/>
      <c r="U192" s="176"/>
    </row>
    <row r="193">
      <c r="O193" s="91"/>
      <c r="U193" s="176"/>
    </row>
    <row r="194">
      <c r="O194" s="91"/>
      <c r="U194" s="176"/>
    </row>
    <row r="195">
      <c r="O195" s="91"/>
      <c r="U195" s="176"/>
    </row>
    <row r="196">
      <c r="O196" s="91"/>
      <c r="U196" s="176"/>
    </row>
    <row r="197">
      <c r="O197" s="91"/>
      <c r="U197" s="176"/>
    </row>
    <row r="198">
      <c r="O198" s="91"/>
      <c r="U198" s="176"/>
    </row>
    <row r="199">
      <c r="O199" s="91"/>
      <c r="U199" s="176"/>
    </row>
    <row r="200">
      <c r="O200" s="91"/>
      <c r="U200" s="176"/>
    </row>
    <row r="201">
      <c r="O201" s="91"/>
      <c r="U201" s="176"/>
    </row>
    <row r="202">
      <c r="O202" s="91"/>
      <c r="U202" s="176"/>
    </row>
    <row r="203">
      <c r="O203" s="91"/>
      <c r="U203" s="176"/>
    </row>
    <row r="204">
      <c r="O204" s="91"/>
      <c r="U204" s="176"/>
    </row>
    <row r="205">
      <c r="O205" s="91"/>
      <c r="U205" s="176"/>
    </row>
    <row r="206">
      <c r="O206" s="91"/>
      <c r="U206" s="176"/>
    </row>
    <row r="207">
      <c r="O207" s="91"/>
      <c r="U207" s="176"/>
    </row>
    <row r="208">
      <c r="O208" s="91"/>
      <c r="U208" s="176"/>
    </row>
    <row r="209">
      <c r="O209" s="91"/>
      <c r="U209" s="176"/>
    </row>
    <row r="210">
      <c r="O210" s="91"/>
      <c r="U210" s="176"/>
    </row>
    <row r="211">
      <c r="O211" s="91"/>
      <c r="U211" s="176"/>
    </row>
    <row r="212">
      <c r="O212" s="91"/>
      <c r="U212" s="176"/>
    </row>
    <row r="213">
      <c r="O213" s="91"/>
      <c r="U213" s="176"/>
    </row>
    <row r="214">
      <c r="O214" s="91"/>
      <c r="U214" s="176"/>
    </row>
    <row r="215">
      <c r="O215" s="91"/>
      <c r="U215" s="176"/>
    </row>
    <row r="216">
      <c r="O216" s="91"/>
      <c r="U216" s="176"/>
    </row>
    <row r="217">
      <c r="O217" s="91"/>
      <c r="U217" s="176"/>
    </row>
    <row r="218">
      <c r="O218" s="91"/>
      <c r="U218" s="176"/>
    </row>
    <row r="219">
      <c r="O219" s="91"/>
      <c r="U219" s="176"/>
    </row>
    <row r="220">
      <c r="O220" s="91"/>
      <c r="U220" s="176"/>
    </row>
    <row r="221">
      <c r="O221" s="91"/>
      <c r="U221" s="176"/>
    </row>
    <row r="222">
      <c r="O222" s="91"/>
      <c r="U222" s="176"/>
    </row>
    <row r="223">
      <c r="O223" s="91"/>
      <c r="U223" s="176"/>
    </row>
    <row r="224">
      <c r="O224" s="91"/>
      <c r="U224" s="176"/>
    </row>
    <row r="225">
      <c r="O225" s="91"/>
      <c r="U225" s="176"/>
    </row>
    <row r="226">
      <c r="O226" s="91"/>
      <c r="U226" s="176"/>
    </row>
    <row r="227">
      <c r="O227" s="91"/>
      <c r="U227" s="176"/>
    </row>
    <row r="228">
      <c r="O228" s="91"/>
      <c r="U228" s="176"/>
    </row>
    <row r="229">
      <c r="O229" s="91"/>
      <c r="U229" s="176"/>
    </row>
    <row r="230">
      <c r="O230" s="91"/>
      <c r="U230" s="176"/>
    </row>
    <row r="231">
      <c r="O231" s="91"/>
      <c r="U231" s="176"/>
    </row>
    <row r="232">
      <c r="O232" s="91"/>
      <c r="U232" s="176"/>
    </row>
    <row r="233">
      <c r="O233" s="91"/>
      <c r="U233" s="176"/>
    </row>
    <row r="234">
      <c r="O234" s="91"/>
      <c r="U234" s="176"/>
    </row>
    <row r="235">
      <c r="O235" s="91"/>
      <c r="U235" s="176"/>
    </row>
    <row r="236">
      <c r="O236" s="91"/>
      <c r="U236" s="176"/>
    </row>
    <row r="237">
      <c r="O237" s="91"/>
      <c r="U237" s="176"/>
    </row>
    <row r="238">
      <c r="O238" s="91"/>
      <c r="U238" s="176"/>
    </row>
    <row r="239">
      <c r="O239" s="91"/>
      <c r="U239" s="176"/>
    </row>
    <row r="240">
      <c r="O240" s="91"/>
      <c r="U240" s="176"/>
    </row>
    <row r="241">
      <c r="O241" s="91"/>
      <c r="U241" s="176"/>
    </row>
    <row r="242">
      <c r="O242" s="91"/>
      <c r="U242" s="176"/>
    </row>
    <row r="243">
      <c r="O243" s="91"/>
      <c r="U243" s="176"/>
    </row>
    <row r="244">
      <c r="O244" s="91"/>
      <c r="U244" s="176"/>
    </row>
    <row r="245">
      <c r="O245" s="91"/>
      <c r="U245" s="176"/>
    </row>
    <row r="246">
      <c r="O246" s="91"/>
      <c r="U246" s="176"/>
    </row>
    <row r="247">
      <c r="O247" s="91"/>
      <c r="U247" s="176"/>
    </row>
    <row r="248">
      <c r="O248" s="91"/>
      <c r="U248" s="176"/>
    </row>
    <row r="249">
      <c r="O249" s="91"/>
      <c r="U249" s="176"/>
    </row>
    <row r="250">
      <c r="O250" s="91"/>
      <c r="U250" s="176"/>
    </row>
    <row r="251">
      <c r="O251" s="91"/>
      <c r="U251" s="176"/>
    </row>
    <row r="252">
      <c r="O252" s="91"/>
      <c r="U252" s="176"/>
    </row>
    <row r="253">
      <c r="O253" s="91"/>
      <c r="U253" s="176"/>
    </row>
    <row r="254">
      <c r="O254" s="91"/>
      <c r="U254" s="176"/>
    </row>
    <row r="255">
      <c r="O255" s="91"/>
      <c r="U255" s="176"/>
    </row>
    <row r="256">
      <c r="O256" s="91"/>
      <c r="U256" s="176"/>
    </row>
    <row r="257">
      <c r="O257" s="91"/>
      <c r="U257" s="176"/>
    </row>
    <row r="258">
      <c r="O258" s="91"/>
      <c r="U258" s="176"/>
    </row>
    <row r="259">
      <c r="O259" s="91"/>
      <c r="U259" s="176"/>
    </row>
    <row r="260">
      <c r="O260" s="91"/>
      <c r="U260" s="176"/>
    </row>
    <row r="261">
      <c r="O261" s="91"/>
      <c r="U261" s="176"/>
    </row>
    <row r="262">
      <c r="O262" s="91"/>
      <c r="U262" s="176"/>
    </row>
    <row r="263">
      <c r="O263" s="91"/>
      <c r="U263" s="176"/>
    </row>
    <row r="264">
      <c r="O264" s="91"/>
      <c r="U264" s="176"/>
    </row>
    <row r="265">
      <c r="O265" s="91"/>
      <c r="U265" s="176"/>
    </row>
    <row r="266">
      <c r="O266" s="91"/>
      <c r="U266" s="176"/>
    </row>
    <row r="267">
      <c r="O267" s="91"/>
      <c r="U267" s="176"/>
    </row>
    <row r="268">
      <c r="O268" s="91"/>
      <c r="U268" s="176"/>
    </row>
    <row r="269">
      <c r="O269" s="91"/>
      <c r="U269" s="176"/>
    </row>
    <row r="270">
      <c r="O270" s="91"/>
      <c r="U270" s="176"/>
    </row>
    <row r="271">
      <c r="O271" s="91"/>
      <c r="U271" s="176"/>
    </row>
    <row r="272">
      <c r="O272" s="91"/>
      <c r="U272" s="176"/>
    </row>
    <row r="273">
      <c r="O273" s="91"/>
      <c r="U273" s="176"/>
    </row>
    <row r="274">
      <c r="O274" s="91"/>
      <c r="U274" s="176"/>
    </row>
    <row r="275">
      <c r="O275" s="91"/>
      <c r="U275" s="176"/>
    </row>
    <row r="276">
      <c r="O276" s="91"/>
      <c r="U276" s="176"/>
    </row>
    <row r="277">
      <c r="O277" s="91"/>
      <c r="U277" s="176"/>
    </row>
    <row r="278">
      <c r="O278" s="91"/>
      <c r="U278" s="176"/>
    </row>
    <row r="279">
      <c r="O279" s="91"/>
      <c r="U279" s="176"/>
    </row>
    <row r="280">
      <c r="O280" s="91"/>
      <c r="U280" s="176"/>
    </row>
    <row r="281">
      <c r="O281" s="91"/>
      <c r="U281" s="176"/>
    </row>
    <row r="282">
      <c r="O282" s="91"/>
      <c r="U282" s="176"/>
    </row>
    <row r="283">
      <c r="O283" s="91"/>
      <c r="U283" s="176"/>
    </row>
    <row r="284">
      <c r="O284" s="91"/>
      <c r="U284" s="176"/>
    </row>
    <row r="285">
      <c r="O285" s="91"/>
      <c r="U285" s="176"/>
    </row>
    <row r="286">
      <c r="O286" s="91"/>
      <c r="U286" s="176"/>
    </row>
    <row r="287">
      <c r="O287" s="91"/>
      <c r="U287" s="176"/>
    </row>
    <row r="288">
      <c r="O288" s="91"/>
      <c r="U288" s="176"/>
    </row>
    <row r="289">
      <c r="O289" s="91"/>
      <c r="U289" s="176"/>
    </row>
    <row r="290">
      <c r="O290" s="91"/>
      <c r="U290" s="176"/>
    </row>
    <row r="291">
      <c r="O291" s="91"/>
      <c r="U291" s="176"/>
    </row>
    <row r="292">
      <c r="O292" s="91"/>
      <c r="U292" s="176"/>
    </row>
    <row r="293">
      <c r="O293" s="91"/>
      <c r="U293" s="176"/>
    </row>
    <row r="294">
      <c r="O294" s="91"/>
      <c r="U294" s="176"/>
    </row>
    <row r="295">
      <c r="O295" s="91"/>
      <c r="U295" s="176"/>
    </row>
    <row r="296">
      <c r="O296" s="91"/>
      <c r="U296" s="176"/>
    </row>
    <row r="297">
      <c r="O297" s="91"/>
      <c r="U297" s="176"/>
    </row>
    <row r="298">
      <c r="O298" s="91"/>
      <c r="U298" s="176"/>
    </row>
    <row r="299">
      <c r="O299" s="91"/>
      <c r="U299" s="176"/>
    </row>
    <row r="300">
      <c r="O300" s="91"/>
      <c r="U300" s="176"/>
    </row>
    <row r="301">
      <c r="O301" s="91"/>
      <c r="U301" s="176"/>
    </row>
    <row r="302">
      <c r="O302" s="91"/>
      <c r="U302" s="176"/>
    </row>
    <row r="303">
      <c r="O303" s="91"/>
      <c r="U303" s="176"/>
    </row>
    <row r="304">
      <c r="O304" s="91"/>
      <c r="U304" s="176"/>
    </row>
    <row r="305">
      <c r="O305" s="91"/>
      <c r="U305" s="176"/>
    </row>
    <row r="306">
      <c r="O306" s="91"/>
      <c r="U306" s="176"/>
    </row>
    <row r="307">
      <c r="O307" s="91"/>
      <c r="U307" s="176"/>
    </row>
    <row r="308">
      <c r="O308" s="91"/>
      <c r="U308" s="176"/>
    </row>
    <row r="309">
      <c r="O309" s="91"/>
      <c r="U309" s="176"/>
    </row>
    <row r="310">
      <c r="O310" s="91"/>
      <c r="U310" s="176"/>
    </row>
    <row r="311">
      <c r="O311" s="91"/>
      <c r="U311" s="176"/>
    </row>
    <row r="312">
      <c r="O312" s="91"/>
      <c r="U312" s="176"/>
    </row>
    <row r="313">
      <c r="O313" s="91"/>
      <c r="U313" s="176"/>
    </row>
    <row r="314">
      <c r="O314" s="91"/>
      <c r="U314" s="176"/>
    </row>
    <row r="315">
      <c r="O315" s="91"/>
      <c r="U315" s="176"/>
    </row>
    <row r="316">
      <c r="O316" s="91"/>
      <c r="U316" s="176"/>
    </row>
    <row r="317">
      <c r="O317" s="91"/>
      <c r="U317" s="176"/>
    </row>
    <row r="318">
      <c r="O318" s="91"/>
      <c r="U318" s="176"/>
    </row>
    <row r="319">
      <c r="O319" s="91"/>
      <c r="U319" s="176"/>
    </row>
    <row r="320">
      <c r="O320" s="91"/>
      <c r="U320" s="176"/>
    </row>
    <row r="321">
      <c r="O321" s="91"/>
      <c r="U321" s="176"/>
    </row>
    <row r="322">
      <c r="O322" s="91"/>
      <c r="U322" s="176"/>
    </row>
    <row r="323">
      <c r="O323" s="91"/>
      <c r="U323" s="176"/>
    </row>
    <row r="324">
      <c r="O324" s="91"/>
      <c r="U324" s="176"/>
    </row>
    <row r="325">
      <c r="O325" s="91"/>
      <c r="U325" s="176"/>
    </row>
    <row r="326">
      <c r="O326" s="91"/>
      <c r="U326" s="176"/>
    </row>
    <row r="327">
      <c r="O327" s="91"/>
      <c r="U327" s="176"/>
    </row>
    <row r="328">
      <c r="O328" s="91"/>
      <c r="U328" s="176"/>
    </row>
    <row r="329">
      <c r="O329" s="91"/>
      <c r="U329" s="176"/>
    </row>
    <row r="330">
      <c r="O330" s="91"/>
      <c r="U330" s="176"/>
    </row>
    <row r="331">
      <c r="O331" s="91"/>
      <c r="U331" s="176"/>
    </row>
    <row r="332">
      <c r="O332" s="91"/>
      <c r="U332" s="176"/>
    </row>
    <row r="333">
      <c r="O333" s="91"/>
      <c r="U333" s="176"/>
    </row>
    <row r="334">
      <c r="O334" s="91"/>
      <c r="U334" s="176"/>
    </row>
    <row r="335">
      <c r="O335" s="91"/>
      <c r="U335" s="176"/>
    </row>
    <row r="336">
      <c r="O336" s="91"/>
      <c r="U336" s="176"/>
    </row>
    <row r="337">
      <c r="O337" s="91"/>
      <c r="U337" s="176"/>
    </row>
    <row r="338">
      <c r="O338" s="91"/>
      <c r="U338" s="176"/>
    </row>
    <row r="339">
      <c r="O339" s="91"/>
      <c r="U339" s="176"/>
    </row>
    <row r="340">
      <c r="O340" s="91"/>
      <c r="U340" s="176"/>
    </row>
    <row r="341">
      <c r="O341" s="91"/>
      <c r="U341" s="176"/>
    </row>
    <row r="342">
      <c r="O342" s="91"/>
      <c r="U342" s="176"/>
    </row>
    <row r="343">
      <c r="O343" s="91"/>
      <c r="U343" s="176"/>
    </row>
    <row r="344">
      <c r="O344" s="91"/>
      <c r="U344" s="176"/>
    </row>
    <row r="345">
      <c r="O345" s="91"/>
      <c r="U345" s="176"/>
    </row>
    <row r="346">
      <c r="O346" s="91"/>
      <c r="U346" s="176"/>
    </row>
    <row r="347">
      <c r="O347" s="91"/>
      <c r="U347" s="176"/>
    </row>
    <row r="348">
      <c r="O348" s="91"/>
      <c r="U348" s="176"/>
    </row>
    <row r="349">
      <c r="O349" s="91"/>
      <c r="U349" s="176"/>
    </row>
    <row r="350">
      <c r="O350" s="91"/>
      <c r="U350" s="176"/>
    </row>
    <row r="351">
      <c r="O351" s="91"/>
      <c r="U351" s="176"/>
    </row>
    <row r="352">
      <c r="O352" s="91"/>
      <c r="U352" s="176"/>
    </row>
    <row r="353">
      <c r="O353" s="91"/>
      <c r="U353" s="176"/>
    </row>
    <row r="354">
      <c r="O354" s="91"/>
      <c r="U354" s="176"/>
    </row>
    <row r="355">
      <c r="O355" s="91"/>
      <c r="U355" s="176"/>
    </row>
    <row r="356">
      <c r="O356" s="91"/>
      <c r="U356" s="176"/>
    </row>
    <row r="357">
      <c r="O357" s="91"/>
      <c r="U357" s="176"/>
    </row>
    <row r="358">
      <c r="O358" s="91"/>
      <c r="U358" s="176"/>
    </row>
    <row r="359">
      <c r="O359" s="91"/>
      <c r="U359" s="176"/>
    </row>
    <row r="360">
      <c r="O360" s="91"/>
      <c r="U360" s="176"/>
    </row>
    <row r="361">
      <c r="O361" s="91"/>
      <c r="U361" s="176"/>
    </row>
    <row r="362">
      <c r="O362" s="91"/>
      <c r="U362" s="176"/>
    </row>
    <row r="363">
      <c r="O363" s="91"/>
      <c r="U363" s="176"/>
    </row>
    <row r="364">
      <c r="O364" s="91"/>
      <c r="U364" s="176"/>
    </row>
    <row r="365">
      <c r="O365" s="91"/>
      <c r="U365" s="176"/>
    </row>
    <row r="366">
      <c r="O366" s="91"/>
      <c r="U366" s="176"/>
    </row>
    <row r="367">
      <c r="O367" s="91"/>
      <c r="U367" s="176"/>
    </row>
    <row r="368">
      <c r="O368" s="91"/>
      <c r="U368" s="176"/>
    </row>
    <row r="369">
      <c r="O369" s="91"/>
      <c r="U369" s="176"/>
    </row>
    <row r="370">
      <c r="O370" s="91"/>
      <c r="U370" s="176"/>
    </row>
    <row r="371">
      <c r="O371" s="91"/>
      <c r="U371" s="176"/>
    </row>
    <row r="372">
      <c r="O372" s="91"/>
      <c r="U372" s="176"/>
    </row>
    <row r="373">
      <c r="O373" s="91"/>
      <c r="U373" s="176"/>
    </row>
    <row r="374">
      <c r="O374" s="91"/>
      <c r="U374" s="176"/>
    </row>
    <row r="375">
      <c r="O375" s="91"/>
      <c r="U375" s="176"/>
    </row>
    <row r="376">
      <c r="O376" s="91"/>
      <c r="U376" s="176"/>
    </row>
    <row r="377">
      <c r="O377" s="91"/>
      <c r="U377" s="176"/>
    </row>
    <row r="378">
      <c r="O378" s="91"/>
      <c r="U378" s="176"/>
    </row>
    <row r="379">
      <c r="O379" s="91"/>
      <c r="U379" s="176"/>
    </row>
    <row r="380">
      <c r="O380" s="91"/>
      <c r="U380" s="176"/>
    </row>
    <row r="381">
      <c r="O381" s="91"/>
      <c r="U381" s="176"/>
    </row>
    <row r="382">
      <c r="O382" s="91"/>
      <c r="U382" s="176"/>
    </row>
    <row r="383">
      <c r="O383" s="91"/>
      <c r="U383" s="176"/>
    </row>
    <row r="384">
      <c r="O384" s="91"/>
      <c r="U384" s="176"/>
    </row>
    <row r="385">
      <c r="O385" s="91"/>
      <c r="U385" s="176"/>
    </row>
    <row r="386">
      <c r="O386" s="91"/>
      <c r="U386" s="176"/>
    </row>
    <row r="387">
      <c r="O387" s="91"/>
      <c r="U387" s="176"/>
    </row>
    <row r="388">
      <c r="O388" s="91"/>
      <c r="U388" s="176"/>
    </row>
    <row r="389">
      <c r="O389" s="91"/>
      <c r="U389" s="176"/>
    </row>
    <row r="390">
      <c r="O390" s="91"/>
      <c r="U390" s="176"/>
    </row>
    <row r="391">
      <c r="O391" s="91"/>
      <c r="U391" s="176"/>
    </row>
    <row r="392">
      <c r="O392" s="91"/>
      <c r="U392" s="176"/>
    </row>
    <row r="393">
      <c r="O393" s="91"/>
      <c r="U393" s="176"/>
    </row>
    <row r="394">
      <c r="O394" s="91"/>
      <c r="U394" s="176"/>
    </row>
    <row r="395">
      <c r="O395" s="91"/>
      <c r="U395" s="176"/>
    </row>
    <row r="396">
      <c r="O396" s="91"/>
      <c r="U396" s="176"/>
    </row>
    <row r="397">
      <c r="O397" s="91"/>
      <c r="U397" s="176"/>
    </row>
    <row r="398">
      <c r="O398" s="91"/>
      <c r="U398" s="176"/>
    </row>
    <row r="399">
      <c r="O399" s="91"/>
      <c r="U399" s="176"/>
    </row>
    <row r="400">
      <c r="O400" s="91"/>
      <c r="U400" s="176"/>
    </row>
    <row r="401">
      <c r="O401" s="91"/>
      <c r="U401" s="176"/>
    </row>
    <row r="402">
      <c r="O402" s="91"/>
      <c r="U402" s="176"/>
    </row>
    <row r="403">
      <c r="O403" s="91"/>
      <c r="U403" s="176"/>
    </row>
    <row r="404">
      <c r="O404" s="91"/>
      <c r="U404" s="176"/>
    </row>
    <row r="405">
      <c r="O405" s="91"/>
      <c r="U405" s="176"/>
    </row>
    <row r="406">
      <c r="O406" s="91"/>
      <c r="U406" s="176"/>
    </row>
    <row r="407">
      <c r="O407" s="91"/>
      <c r="U407" s="176"/>
    </row>
    <row r="408">
      <c r="O408" s="91"/>
      <c r="U408" s="176"/>
    </row>
    <row r="409">
      <c r="O409" s="91"/>
      <c r="U409" s="176"/>
    </row>
    <row r="410">
      <c r="O410" s="91"/>
      <c r="U410" s="176"/>
    </row>
    <row r="411">
      <c r="O411" s="91"/>
      <c r="U411" s="176"/>
    </row>
    <row r="412">
      <c r="O412" s="91"/>
      <c r="U412" s="176"/>
    </row>
    <row r="413">
      <c r="O413" s="91"/>
      <c r="U413" s="176"/>
    </row>
    <row r="414">
      <c r="O414" s="91"/>
      <c r="U414" s="176"/>
    </row>
    <row r="415">
      <c r="O415" s="91"/>
      <c r="U415" s="176"/>
    </row>
    <row r="416">
      <c r="O416" s="91"/>
      <c r="U416" s="176"/>
    </row>
    <row r="417">
      <c r="O417" s="91"/>
      <c r="U417" s="176"/>
    </row>
    <row r="418">
      <c r="O418" s="91"/>
      <c r="U418" s="176"/>
    </row>
    <row r="419">
      <c r="O419" s="91"/>
      <c r="U419" s="176"/>
    </row>
    <row r="420">
      <c r="O420" s="91"/>
      <c r="U420" s="176"/>
    </row>
    <row r="421">
      <c r="O421" s="91"/>
      <c r="U421" s="176"/>
    </row>
    <row r="422">
      <c r="O422" s="91"/>
      <c r="U422" s="176"/>
    </row>
    <row r="423">
      <c r="O423" s="91"/>
      <c r="U423" s="176"/>
    </row>
    <row r="424">
      <c r="O424" s="91"/>
      <c r="U424" s="176"/>
    </row>
    <row r="425">
      <c r="O425" s="91"/>
      <c r="U425" s="176"/>
    </row>
    <row r="426">
      <c r="O426" s="91"/>
      <c r="U426" s="176"/>
    </row>
    <row r="427">
      <c r="O427" s="91"/>
      <c r="U427" s="176"/>
    </row>
    <row r="428">
      <c r="O428" s="91"/>
      <c r="U428" s="176"/>
    </row>
    <row r="429">
      <c r="O429" s="91"/>
      <c r="U429" s="176"/>
    </row>
    <row r="430">
      <c r="O430" s="91"/>
      <c r="U430" s="176"/>
    </row>
    <row r="431">
      <c r="O431" s="91"/>
      <c r="U431" s="176"/>
    </row>
    <row r="432">
      <c r="O432" s="91"/>
      <c r="U432" s="176"/>
    </row>
    <row r="433">
      <c r="O433" s="91"/>
      <c r="U433" s="176"/>
    </row>
    <row r="434">
      <c r="O434" s="91"/>
      <c r="U434" s="176"/>
    </row>
    <row r="435">
      <c r="O435" s="91"/>
      <c r="U435" s="176"/>
    </row>
    <row r="436">
      <c r="O436" s="91"/>
      <c r="U436" s="176"/>
    </row>
    <row r="437">
      <c r="O437" s="91"/>
      <c r="U437" s="176"/>
    </row>
    <row r="438">
      <c r="O438" s="91"/>
      <c r="U438" s="176"/>
    </row>
    <row r="439">
      <c r="O439" s="91"/>
      <c r="U439" s="176"/>
    </row>
    <row r="440">
      <c r="O440" s="91"/>
      <c r="U440" s="176"/>
    </row>
    <row r="441">
      <c r="O441" s="91"/>
      <c r="U441" s="176"/>
    </row>
    <row r="442">
      <c r="O442" s="91"/>
      <c r="U442" s="176"/>
    </row>
    <row r="443">
      <c r="O443" s="91"/>
      <c r="U443" s="176"/>
    </row>
    <row r="444">
      <c r="O444" s="91"/>
      <c r="U444" s="176"/>
    </row>
    <row r="445">
      <c r="O445" s="91"/>
      <c r="U445" s="176"/>
    </row>
    <row r="446">
      <c r="O446" s="91"/>
      <c r="U446" s="176"/>
    </row>
    <row r="447">
      <c r="O447" s="91"/>
      <c r="U447" s="176"/>
    </row>
    <row r="448">
      <c r="O448" s="91"/>
      <c r="U448" s="176"/>
    </row>
    <row r="449">
      <c r="O449" s="91"/>
      <c r="U449" s="176"/>
    </row>
    <row r="450">
      <c r="O450" s="91"/>
      <c r="U450" s="176"/>
    </row>
    <row r="451">
      <c r="O451" s="91"/>
      <c r="U451" s="176"/>
    </row>
    <row r="452">
      <c r="O452" s="91"/>
      <c r="U452" s="176"/>
    </row>
    <row r="453">
      <c r="O453" s="91"/>
      <c r="U453" s="176"/>
    </row>
    <row r="454">
      <c r="O454" s="91"/>
      <c r="U454" s="176"/>
    </row>
    <row r="455">
      <c r="O455" s="91"/>
      <c r="U455" s="176"/>
    </row>
    <row r="456">
      <c r="O456" s="91"/>
      <c r="U456" s="176"/>
    </row>
    <row r="457">
      <c r="O457" s="91"/>
      <c r="U457" s="176"/>
    </row>
    <row r="458">
      <c r="O458" s="91"/>
      <c r="U458" s="176"/>
    </row>
    <row r="459">
      <c r="O459" s="91"/>
      <c r="U459" s="176"/>
    </row>
    <row r="460">
      <c r="O460" s="91"/>
      <c r="U460" s="176"/>
    </row>
    <row r="461">
      <c r="O461" s="91"/>
      <c r="U461" s="176"/>
    </row>
    <row r="462">
      <c r="O462" s="91"/>
      <c r="U462" s="176"/>
    </row>
    <row r="463">
      <c r="O463" s="91"/>
      <c r="U463" s="176"/>
    </row>
    <row r="464">
      <c r="O464" s="91"/>
      <c r="U464" s="176"/>
    </row>
    <row r="465">
      <c r="O465" s="91"/>
      <c r="U465" s="176"/>
    </row>
    <row r="466">
      <c r="O466" s="91"/>
      <c r="U466" s="176"/>
    </row>
    <row r="467">
      <c r="O467" s="91"/>
      <c r="U467" s="176"/>
    </row>
    <row r="468">
      <c r="O468" s="91"/>
      <c r="U468" s="176"/>
    </row>
    <row r="469">
      <c r="O469" s="91"/>
      <c r="U469" s="176"/>
    </row>
    <row r="470">
      <c r="O470" s="91"/>
      <c r="U470" s="176"/>
    </row>
    <row r="471">
      <c r="O471" s="91"/>
      <c r="U471" s="176"/>
    </row>
    <row r="472">
      <c r="O472" s="91"/>
      <c r="U472" s="176"/>
    </row>
    <row r="473">
      <c r="O473" s="91"/>
      <c r="U473" s="176"/>
    </row>
    <row r="474">
      <c r="O474" s="91"/>
      <c r="U474" s="176"/>
    </row>
    <row r="475">
      <c r="O475" s="91"/>
      <c r="U475" s="176"/>
    </row>
    <row r="476">
      <c r="O476" s="91"/>
      <c r="U476" s="176"/>
    </row>
    <row r="477">
      <c r="O477" s="91"/>
      <c r="U477" s="176"/>
    </row>
    <row r="478">
      <c r="O478" s="91"/>
      <c r="U478" s="176"/>
    </row>
    <row r="479">
      <c r="O479" s="91"/>
      <c r="U479" s="176"/>
    </row>
    <row r="480">
      <c r="O480" s="91"/>
      <c r="U480" s="176"/>
    </row>
    <row r="481">
      <c r="O481" s="91"/>
      <c r="U481" s="176"/>
    </row>
    <row r="482">
      <c r="O482" s="91"/>
      <c r="U482" s="176"/>
    </row>
    <row r="483">
      <c r="O483" s="91"/>
      <c r="U483" s="176"/>
    </row>
    <row r="484">
      <c r="O484" s="91"/>
      <c r="U484" s="176"/>
    </row>
    <row r="485">
      <c r="O485" s="91"/>
      <c r="U485" s="176"/>
    </row>
    <row r="486">
      <c r="O486" s="91"/>
      <c r="U486" s="176"/>
    </row>
    <row r="487">
      <c r="O487" s="91"/>
      <c r="U487" s="176"/>
    </row>
    <row r="488">
      <c r="O488" s="91"/>
      <c r="U488" s="176"/>
    </row>
    <row r="489">
      <c r="O489" s="91"/>
      <c r="U489" s="176"/>
    </row>
    <row r="490">
      <c r="O490" s="91"/>
      <c r="U490" s="176"/>
    </row>
    <row r="491">
      <c r="O491" s="91"/>
      <c r="U491" s="176"/>
    </row>
    <row r="492">
      <c r="O492" s="91"/>
      <c r="U492" s="176"/>
    </row>
    <row r="493">
      <c r="O493" s="91"/>
      <c r="U493" s="176"/>
    </row>
    <row r="494">
      <c r="O494" s="91"/>
      <c r="U494" s="176"/>
    </row>
    <row r="495">
      <c r="O495" s="91"/>
      <c r="U495" s="176"/>
    </row>
    <row r="496">
      <c r="O496" s="91"/>
      <c r="U496" s="176"/>
    </row>
    <row r="497">
      <c r="O497" s="91"/>
      <c r="U497" s="176"/>
    </row>
    <row r="498">
      <c r="O498" s="91"/>
      <c r="U498" s="176"/>
    </row>
    <row r="499">
      <c r="O499" s="91"/>
      <c r="U499" s="176"/>
    </row>
    <row r="500">
      <c r="O500" s="91"/>
      <c r="U500" s="176"/>
    </row>
    <row r="501">
      <c r="O501" s="91"/>
      <c r="U501" s="176"/>
    </row>
    <row r="502">
      <c r="O502" s="91"/>
      <c r="U502" s="176"/>
    </row>
    <row r="503">
      <c r="O503" s="91"/>
      <c r="U503" s="176"/>
    </row>
    <row r="504">
      <c r="O504" s="91"/>
      <c r="U504" s="176"/>
    </row>
    <row r="505">
      <c r="O505" s="91"/>
      <c r="U505" s="176"/>
    </row>
    <row r="506">
      <c r="O506" s="91"/>
      <c r="U506" s="176"/>
    </row>
    <row r="507">
      <c r="O507" s="91"/>
      <c r="U507" s="176"/>
    </row>
    <row r="508">
      <c r="O508" s="91"/>
      <c r="U508" s="176"/>
    </row>
    <row r="509">
      <c r="O509" s="91"/>
      <c r="U509" s="176"/>
    </row>
    <row r="510">
      <c r="O510" s="91"/>
      <c r="U510" s="176"/>
    </row>
    <row r="511">
      <c r="O511" s="91"/>
      <c r="U511" s="176"/>
    </row>
    <row r="512">
      <c r="O512" s="91"/>
      <c r="U512" s="176"/>
    </row>
    <row r="513">
      <c r="O513" s="91"/>
      <c r="U513" s="176"/>
    </row>
    <row r="514">
      <c r="O514" s="91"/>
      <c r="U514" s="176"/>
    </row>
    <row r="515">
      <c r="O515" s="91"/>
      <c r="U515" s="176"/>
    </row>
    <row r="516">
      <c r="O516" s="91"/>
      <c r="U516" s="176"/>
    </row>
    <row r="517">
      <c r="O517" s="91"/>
      <c r="U517" s="176"/>
    </row>
    <row r="518">
      <c r="O518" s="91"/>
      <c r="U518" s="176"/>
    </row>
    <row r="519">
      <c r="O519" s="91"/>
      <c r="U519" s="176"/>
    </row>
    <row r="520">
      <c r="O520" s="91"/>
      <c r="U520" s="176"/>
    </row>
    <row r="521">
      <c r="O521" s="91"/>
      <c r="U521" s="176"/>
    </row>
    <row r="522">
      <c r="O522" s="91"/>
      <c r="U522" s="176"/>
    </row>
    <row r="523">
      <c r="O523" s="91"/>
      <c r="U523" s="176"/>
    </row>
    <row r="524">
      <c r="O524" s="91"/>
      <c r="U524" s="176"/>
    </row>
    <row r="525">
      <c r="O525" s="91"/>
      <c r="U525" s="176"/>
    </row>
    <row r="526">
      <c r="O526" s="91"/>
      <c r="U526" s="176"/>
    </row>
    <row r="527">
      <c r="O527" s="91"/>
      <c r="U527" s="176"/>
    </row>
    <row r="528">
      <c r="O528" s="91"/>
      <c r="U528" s="176"/>
    </row>
    <row r="529">
      <c r="O529" s="91"/>
      <c r="U529" s="176"/>
    </row>
    <row r="530">
      <c r="O530" s="91"/>
      <c r="U530" s="176"/>
    </row>
    <row r="531">
      <c r="O531" s="91"/>
      <c r="U531" s="176"/>
    </row>
    <row r="532">
      <c r="O532" s="91"/>
      <c r="U532" s="176"/>
    </row>
    <row r="533">
      <c r="O533" s="91"/>
      <c r="U533" s="176"/>
    </row>
    <row r="534">
      <c r="O534" s="91"/>
      <c r="U534" s="176"/>
    </row>
    <row r="535">
      <c r="O535" s="91"/>
      <c r="U535" s="176"/>
    </row>
    <row r="536">
      <c r="O536" s="91"/>
      <c r="U536" s="176"/>
    </row>
    <row r="537">
      <c r="O537" s="91"/>
      <c r="U537" s="176"/>
    </row>
    <row r="538">
      <c r="O538" s="91"/>
      <c r="U538" s="176"/>
    </row>
    <row r="539">
      <c r="O539" s="91"/>
      <c r="U539" s="176"/>
    </row>
    <row r="540">
      <c r="O540" s="91"/>
      <c r="U540" s="176"/>
    </row>
    <row r="541">
      <c r="O541" s="91"/>
      <c r="U541" s="176"/>
    </row>
    <row r="542">
      <c r="O542" s="91"/>
      <c r="U542" s="176"/>
    </row>
    <row r="543">
      <c r="O543" s="91"/>
      <c r="U543" s="176"/>
    </row>
    <row r="544">
      <c r="O544" s="91"/>
      <c r="U544" s="176"/>
    </row>
    <row r="545">
      <c r="O545" s="91"/>
      <c r="U545" s="176"/>
    </row>
    <row r="546">
      <c r="O546" s="91"/>
      <c r="U546" s="176"/>
    </row>
    <row r="547">
      <c r="O547" s="91"/>
      <c r="U547" s="176"/>
    </row>
    <row r="548">
      <c r="O548" s="91"/>
      <c r="U548" s="176"/>
    </row>
    <row r="549">
      <c r="O549" s="91"/>
      <c r="U549" s="176"/>
    </row>
    <row r="550">
      <c r="O550" s="91"/>
      <c r="U550" s="176"/>
    </row>
    <row r="551">
      <c r="O551" s="91"/>
      <c r="U551" s="176"/>
    </row>
    <row r="552">
      <c r="O552" s="91"/>
      <c r="U552" s="176"/>
    </row>
    <row r="553">
      <c r="O553" s="91"/>
      <c r="U553" s="176"/>
    </row>
    <row r="554">
      <c r="O554" s="91"/>
      <c r="U554" s="176"/>
    </row>
    <row r="555">
      <c r="O555" s="91"/>
      <c r="U555" s="176"/>
    </row>
    <row r="556">
      <c r="O556" s="91"/>
      <c r="U556" s="176"/>
    </row>
    <row r="557">
      <c r="O557" s="91"/>
      <c r="U557" s="176"/>
    </row>
    <row r="558">
      <c r="O558" s="91"/>
      <c r="U558" s="176"/>
    </row>
    <row r="559">
      <c r="O559" s="91"/>
      <c r="U559" s="176"/>
    </row>
    <row r="560">
      <c r="O560" s="91"/>
      <c r="U560" s="176"/>
    </row>
    <row r="561">
      <c r="O561" s="91"/>
      <c r="U561" s="176"/>
    </row>
    <row r="562">
      <c r="O562" s="91"/>
      <c r="U562" s="176"/>
    </row>
    <row r="563">
      <c r="O563" s="91"/>
      <c r="U563" s="176"/>
    </row>
    <row r="564">
      <c r="O564" s="91"/>
      <c r="U564" s="176"/>
    </row>
    <row r="565">
      <c r="O565" s="91"/>
      <c r="U565" s="176"/>
    </row>
    <row r="566">
      <c r="O566" s="91"/>
      <c r="U566" s="176"/>
    </row>
    <row r="567">
      <c r="O567" s="91"/>
      <c r="U567" s="176"/>
    </row>
    <row r="568">
      <c r="O568" s="91"/>
      <c r="U568" s="176"/>
    </row>
    <row r="569">
      <c r="O569" s="91"/>
      <c r="U569" s="176"/>
    </row>
    <row r="570">
      <c r="O570" s="91"/>
      <c r="U570" s="176"/>
    </row>
    <row r="571">
      <c r="O571" s="91"/>
      <c r="U571" s="176"/>
    </row>
    <row r="572">
      <c r="O572" s="91"/>
      <c r="U572" s="176"/>
    </row>
    <row r="573">
      <c r="O573" s="91"/>
      <c r="U573" s="176"/>
    </row>
    <row r="574">
      <c r="O574" s="91"/>
      <c r="U574" s="176"/>
    </row>
    <row r="575">
      <c r="O575" s="91"/>
      <c r="U575" s="176"/>
    </row>
    <row r="576">
      <c r="O576" s="91"/>
      <c r="U576" s="176"/>
    </row>
    <row r="577">
      <c r="O577" s="91"/>
      <c r="U577" s="176"/>
    </row>
    <row r="578">
      <c r="O578" s="91"/>
      <c r="U578" s="176"/>
    </row>
    <row r="579">
      <c r="O579" s="91"/>
      <c r="U579" s="176"/>
    </row>
    <row r="580">
      <c r="O580" s="91"/>
      <c r="U580" s="176"/>
    </row>
    <row r="581">
      <c r="O581" s="91"/>
      <c r="U581" s="176"/>
    </row>
    <row r="582">
      <c r="O582" s="91"/>
      <c r="U582" s="176"/>
    </row>
    <row r="583">
      <c r="O583" s="91"/>
      <c r="U583" s="176"/>
    </row>
    <row r="584">
      <c r="O584" s="91"/>
      <c r="U584" s="176"/>
    </row>
    <row r="585">
      <c r="O585" s="91"/>
      <c r="U585" s="176"/>
    </row>
    <row r="586">
      <c r="O586" s="91"/>
      <c r="U586" s="176"/>
    </row>
    <row r="587">
      <c r="O587" s="91"/>
      <c r="U587" s="176"/>
    </row>
    <row r="588">
      <c r="O588" s="91"/>
      <c r="U588" s="176"/>
    </row>
    <row r="589">
      <c r="O589" s="91"/>
      <c r="U589" s="176"/>
    </row>
    <row r="590">
      <c r="O590" s="91"/>
      <c r="U590" s="176"/>
    </row>
    <row r="591">
      <c r="O591" s="91"/>
      <c r="U591" s="176"/>
    </row>
    <row r="592">
      <c r="O592" s="91"/>
      <c r="U592" s="176"/>
    </row>
    <row r="593">
      <c r="O593" s="91"/>
      <c r="U593" s="176"/>
    </row>
    <row r="594">
      <c r="O594" s="91"/>
      <c r="U594" s="176"/>
    </row>
    <row r="595">
      <c r="O595" s="91"/>
      <c r="U595" s="176"/>
    </row>
    <row r="596">
      <c r="O596" s="91"/>
      <c r="U596" s="176"/>
    </row>
    <row r="597">
      <c r="O597" s="91"/>
      <c r="U597" s="176"/>
    </row>
    <row r="598">
      <c r="O598" s="91"/>
      <c r="U598" s="176"/>
    </row>
    <row r="599">
      <c r="O599" s="91"/>
      <c r="U599" s="176"/>
    </row>
    <row r="600">
      <c r="O600" s="91"/>
      <c r="U600" s="176"/>
    </row>
    <row r="601">
      <c r="O601" s="91"/>
      <c r="U601" s="176"/>
    </row>
    <row r="602">
      <c r="O602" s="91"/>
      <c r="U602" s="176"/>
    </row>
    <row r="603">
      <c r="O603" s="91"/>
      <c r="U603" s="176"/>
    </row>
    <row r="604">
      <c r="O604" s="91"/>
      <c r="U604" s="176"/>
    </row>
    <row r="605">
      <c r="O605" s="91"/>
      <c r="U605" s="176"/>
    </row>
    <row r="606">
      <c r="O606" s="91"/>
      <c r="U606" s="176"/>
    </row>
    <row r="607">
      <c r="O607" s="91"/>
      <c r="U607" s="176"/>
    </row>
    <row r="608">
      <c r="O608" s="91"/>
      <c r="U608" s="176"/>
    </row>
    <row r="609">
      <c r="O609" s="91"/>
      <c r="U609" s="176"/>
    </row>
    <row r="610">
      <c r="O610" s="91"/>
      <c r="U610" s="176"/>
    </row>
    <row r="611">
      <c r="O611" s="91"/>
      <c r="U611" s="176"/>
    </row>
    <row r="612">
      <c r="O612" s="91"/>
      <c r="U612" s="176"/>
    </row>
    <row r="613">
      <c r="O613" s="91"/>
      <c r="U613" s="176"/>
    </row>
    <row r="614">
      <c r="O614" s="91"/>
      <c r="U614" s="176"/>
    </row>
    <row r="615">
      <c r="O615" s="91"/>
      <c r="U615" s="176"/>
    </row>
    <row r="616">
      <c r="O616" s="91"/>
      <c r="U616" s="176"/>
    </row>
    <row r="617">
      <c r="O617" s="91"/>
      <c r="U617" s="176"/>
    </row>
    <row r="618">
      <c r="O618" s="91"/>
      <c r="U618" s="176"/>
    </row>
    <row r="619">
      <c r="O619" s="91"/>
      <c r="U619" s="176"/>
    </row>
    <row r="620">
      <c r="O620" s="91"/>
      <c r="U620" s="176"/>
    </row>
    <row r="621">
      <c r="O621" s="91"/>
      <c r="U621" s="176"/>
    </row>
    <row r="622">
      <c r="O622" s="91"/>
      <c r="U622" s="176"/>
    </row>
    <row r="623">
      <c r="O623" s="91"/>
      <c r="U623" s="176"/>
    </row>
    <row r="624">
      <c r="O624" s="91"/>
      <c r="U624" s="176"/>
    </row>
    <row r="625">
      <c r="O625" s="91"/>
      <c r="U625" s="176"/>
    </row>
    <row r="626">
      <c r="O626" s="91"/>
      <c r="U626" s="176"/>
    </row>
    <row r="627">
      <c r="O627" s="91"/>
      <c r="U627" s="176"/>
    </row>
    <row r="628">
      <c r="O628" s="91"/>
      <c r="U628" s="176"/>
    </row>
    <row r="629">
      <c r="O629" s="91"/>
      <c r="U629" s="176"/>
    </row>
    <row r="630">
      <c r="O630" s="91"/>
      <c r="U630" s="176"/>
    </row>
    <row r="631">
      <c r="O631" s="91"/>
      <c r="U631" s="176"/>
    </row>
    <row r="632">
      <c r="O632" s="91"/>
      <c r="U632" s="176"/>
    </row>
    <row r="633">
      <c r="O633" s="91"/>
      <c r="U633" s="176"/>
    </row>
    <row r="634">
      <c r="O634" s="91"/>
      <c r="U634" s="176"/>
    </row>
    <row r="635">
      <c r="O635" s="91"/>
      <c r="U635" s="176"/>
    </row>
    <row r="636">
      <c r="O636" s="91"/>
      <c r="U636" s="176"/>
    </row>
    <row r="637">
      <c r="O637" s="91"/>
      <c r="U637" s="176"/>
    </row>
    <row r="638">
      <c r="O638" s="91"/>
      <c r="U638" s="176"/>
    </row>
    <row r="639">
      <c r="O639" s="91"/>
      <c r="U639" s="176"/>
    </row>
    <row r="640">
      <c r="O640" s="91"/>
      <c r="U640" s="176"/>
    </row>
    <row r="641">
      <c r="O641" s="91"/>
      <c r="U641" s="176"/>
    </row>
    <row r="642">
      <c r="O642" s="91"/>
      <c r="U642" s="176"/>
    </row>
    <row r="643">
      <c r="O643" s="91"/>
      <c r="U643" s="176"/>
    </row>
    <row r="644">
      <c r="O644" s="91"/>
      <c r="U644" s="176"/>
    </row>
    <row r="645">
      <c r="O645" s="91"/>
      <c r="U645" s="176"/>
    </row>
    <row r="646">
      <c r="O646" s="91"/>
      <c r="U646" s="176"/>
    </row>
    <row r="647">
      <c r="O647" s="91"/>
      <c r="U647" s="176"/>
    </row>
    <row r="648">
      <c r="O648" s="91"/>
      <c r="U648" s="176"/>
    </row>
    <row r="649">
      <c r="O649" s="91"/>
      <c r="U649" s="176"/>
    </row>
    <row r="650">
      <c r="O650" s="91"/>
      <c r="U650" s="176"/>
    </row>
    <row r="651">
      <c r="O651" s="91"/>
      <c r="U651" s="176"/>
    </row>
    <row r="652">
      <c r="O652" s="91"/>
      <c r="U652" s="176"/>
    </row>
    <row r="653">
      <c r="O653" s="91"/>
      <c r="U653" s="176"/>
    </row>
    <row r="654">
      <c r="O654" s="91"/>
      <c r="U654" s="176"/>
    </row>
    <row r="655">
      <c r="O655" s="91"/>
      <c r="U655" s="176"/>
    </row>
    <row r="656">
      <c r="O656" s="91"/>
      <c r="U656" s="176"/>
    </row>
    <row r="657">
      <c r="O657" s="91"/>
      <c r="U657" s="176"/>
    </row>
    <row r="658">
      <c r="O658" s="91"/>
      <c r="U658" s="176"/>
    </row>
    <row r="659">
      <c r="O659" s="91"/>
      <c r="U659" s="176"/>
    </row>
    <row r="660">
      <c r="O660" s="91"/>
      <c r="U660" s="176"/>
    </row>
    <row r="661">
      <c r="O661" s="91"/>
      <c r="U661" s="176"/>
    </row>
    <row r="662">
      <c r="O662" s="91"/>
      <c r="U662" s="176"/>
    </row>
    <row r="663">
      <c r="O663" s="91"/>
      <c r="U663" s="176"/>
    </row>
    <row r="664">
      <c r="O664" s="91"/>
      <c r="U664" s="176"/>
    </row>
    <row r="665">
      <c r="O665" s="91"/>
      <c r="U665" s="176"/>
    </row>
    <row r="666">
      <c r="O666" s="91"/>
      <c r="U666" s="176"/>
    </row>
    <row r="667">
      <c r="O667" s="91"/>
      <c r="U667" s="176"/>
    </row>
    <row r="668">
      <c r="O668" s="91"/>
      <c r="U668" s="176"/>
    </row>
    <row r="669">
      <c r="O669" s="91"/>
      <c r="U669" s="176"/>
    </row>
    <row r="670">
      <c r="O670" s="91"/>
      <c r="U670" s="176"/>
    </row>
    <row r="671">
      <c r="O671" s="91"/>
      <c r="U671" s="176"/>
    </row>
    <row r="672">
      <c r="O672" s="91"/>
      <c r="U672" s="176"/>
    </row>
    <row r="673">
      <c r="O673" s="91"/>
      <c r="U673" s="176"/>
    </row>
    <row r="674">
      <c r="O674" s="91"/>
      <c r="U674" s="176"/>
    </row>
    <row r="675">
      <c r="O675" s="91"/>
      <c r="U675" s="176"/>
    </row>
    <row r="676">
      <c r="O676" s="91"/>
      <c r="U676" s="176"/>
    </row>
    <row r="677">
      <c r="O677" s="91"/>
      <c r="U677" s="176"/>
    </row>
    <row r="678">
      <c r="O678" s="91"/>
      <c r="U678" s="176"/>
    </row>
    <row r="679">
      <c r="O679" s="91"/>
      <c r="U679" s="176"/>
    </row>
    <row r="680">
      <c r="O680" s="91"/>
      <c r="U680" s="176"/>
    </row>
    <row r="681">
      <c r="O681" s="91"/>
      <c r="U681" s="176"/>
    </row>
    <row r="682">
      <c r="O682" s="91"/>
      <c r="U682" s="176"/>
    </row>
    <row r="683">
      <c r="O683" s="91"/>
      <c r="U683" s="176"/>
    </row>
    <row r="684">
      <c r="O684" s="91"/>
      <c r="U684" s="176"/>
    </row>
    <row r="685">
      <c r="O685" s="91"/>
      <c r="U685" s="176"/>
    </row>
    <row r="686">
      <c r="O686" s="91"/>
      <c r="U686" s="176"/>
    </row>
    <row r="687">
      <c r="O687" s="91"/>
      <c r="U687" s="176"/>
    </row>
    <row r="688">
      <c r="O688" s="91"/>
      <c r="U688" s="176"/>
    </row>
    <row r="689">
      <c r="O689" s="91"/>
      <c r="U689" s="176"/>
    </row>
    <row r="690">
      <c r="O690" s="91"/>
      <c r="U690" s="176"/>
    </row>
    <row r="691">
      <c r="O691" s="91"/>
      <c r="U691" s="176"/>
    </row>
    <row r="692">
      <c r="O692" s="91"/>
      <c r="U692" s="176"/>
    </row>
    <row r="693">
      <c r="O693" s="91"/>
      <c r="U693" s="176"/>
    </row>
    <row r="694">
      <c r="O694" s="91"/>
      <c r="U694" s="176"/>
    </row>
    <row r="695">
      <c r="O695" s="91"/>
      <c r="U695" s="176"/>
    </row>
    <row r="696">
      <c r="O696" s="91"/>
      <c r="U696" s="176"/>
    </row>
    <row r="697">
      <c r="O697" s="91"/>
      <c r="U697" s="176"/>
    </row>
    <row r="698">
      <c r="O698" s="91"/>
      <c r="U698" s="176"/>
    </row>
    <row r="699">
      <c r="O699" s="91"/>
      <c r="U699" s="176"/>
    </row>
    <row r="700">
      <c r="O700" s="91"/>
      <c r="U700" s="176"/>
    </row>
    <row r="701">
      <c r="O701" s="91"/>
      <c r="U701" s="176"/>
    </row>
    <row r="702">
      <c r="O702" s="91"/>
      <c r="U702" s="176"/>
    </row>
    <row r="703">
      <c r="O703" s="91"/>
      <c r="U703" s="176"/>
    </row>
    <row r="704">
      <c r="O704" s="91"/>
      <c r="U704" s="176"/>
    </row>
    <row r="705">
      <c r="O705" s="91"/>
      <c r="U705" s="176"/>
    </row>
    <row r="706">
      <c r="O706" s="91"/>
      <c r="U706" s="176"/>
    </row>
    <row r="707">
      <c r="O707" s="91"/>
      <c r="U707" s="176"/>
    </row>
    <row r="708">
      <c r="O708" s="91"/>
      <c r="U708" s="176"/>
    </row>
    <row r="709">
      <c r="O709" s="91"/>
      <c r="U709" s="176"/>
    </row>
    <row r="710">
      <c r="O710" s="91"/>
      <c r="U710" s="176"/>
    </row>
    <row r="711">
      <c r="O711" s="91"/>
      <c r="U711" s="176"/>
    </row>
    <row r="712">
      <c r="O712" s="91"/>
      <c r="U712" s="176"/>
    </row>
    <row r="713">
      <c r="O713" s="91"/>
      <c r="U713" s="176"/>
    </row>
    <row r="714">
      <c r="O714" s="91"/>
      <c r="U714" s="176"/>
    </row>
    <row r="715">
      <c r="O715" s="91"/>
      <c r="U715" s="176"/>
    </row>
    <row r="716">
      <c r="O716" s="91"/>
      <c r="U716" s="176"/>
    </row>
    <row r="717">
      <c r="O717" s="91"/>
      <c r="U717" s="176"/>
    </row>
    <row r="718">
      <c r="O718" s="91"/>
      <c r="U718" s="176"/>
    </row>
    <row r="719">
      <c r="O719" s="91"/>
      <c r="U719" s="176"/>
    </row>
    <row r="720">
      <c r="O720" s="91"/>
      <c r="U720" s="176"/>
    </row>
    <row r="721">
      <c r="O721" s="91"/>
      <c r="U721" s="176"/>
    </row>
    <row r="722">
      <c r="O722" s="91"/>
      <c r="U722" s="176"/>
    </row>
    <row r="723">
      <c r="O723" s="91"/>
      <c r="U723" s="176"/>
    </row>
    <row r="724">
      <c r="O724" s="91"/>
      <c r="U724" s="176"/>
    </row>
    <row r="725">
      <c r="O725" s="91"/>
      <c r="U725" s="176"/>
    </row>
    <row r="726">
      <c r="O726" s="91"/>
      <c r="U726" s="176"/>
    </row>
    <row r="727">
      <c r="O727" s="91"/>
      <c r="U727" s="176"/>
    </row>
    <row r="728">
      <c r="O728" s="91"/>
      <c r="U728" s="176"/>
    </row>
    <row r="729">
      <c r="O729" s="91"/>
      <c r="U729" s="176"/>
    </row>
    <row r="730">
      <c r="O730" s="91"/>
      <c r="U730" s="176"/>
    </row>
    <row r="731">
      <c r="O731" s="91"/>
      <c r="U731" s="176"/>
    </row>
    <row r="732">
      <c r="O732" s="91"/>
      <c r="U732" s="176"/>
    </row>
    <row r="733">
      <c r="O733" s="91"/>
      <c r="U733" s="176"/>
    </row>
    <row r="734">
      <c r="O734" s="91"/>
      <c r="U734" s="176"/>
    </row>
    <row r="735">
      <c r="O735" s="91"/>
      <c r="U735" s="176"/>
    </row>
    <row r="736">
      <c r="O736" s="91"/>
      <c r="U736" s="176"/>
    </row>
    <row r="737">
      <c r="O737" s="91"/>
      <c r="U737" s="176"/>
    </row>
    <row r="738">
      <c r="O738" s="91"/>
      <c r="U738" s="176"/>
    </row>
    <row r="739">
      <c r="O739" s="91"/>
      <c r="U739" s="176"/>
    </row>
    <row r="740">
      <c r="O740" s="91"/>
      <c r="U740" s="176"/>
    </row>
    <row r="741">
      <c r="O741" s="91"/>
      <c r="U741" s="176"/>
    </row>
    <row r="742">
      <c r="O742" s="91"/>
      <c r="U742" s="176"/>
    </row>
    <row r="743">
      <c r="O743" s="91"/>
      <c r="U743" s="176"/>
    </row>
    <row r="744">
      <c r="O744" s="91"/>
      <c r="U744" s="176"/>
    </row>
    <row r="745">
      <c r="O745" s="91"/>
      <c r="U745" s="176"/>
    </row>
    <row r="746">
      <c r="O746" s="91"/>
      <c r="U746" s="176"/>
    </row>
    <row r="747">
      <c r="O747" s="91"/>
      <c r="U747" s="176"/>
    </row>
    <row r="748">
      <c r="O748" s="91"/>
      <c r="U748" s="176"/>
    </row>
    <row r="749">
      <c r="O749" s="91"/>
      <c r="U749" s="176"/>
    </row>
    <row r="750">
      <c r="O750" s="91"/>
      <c r="U750" s="176"/>
    </row>
    <row r="751">
      <c r="O751" s="91"/>
      <c r="U751" s="176"/>
    </row>
    <row r="752">
      <c r="O752" s="91"/>
      <c r="U752" s="176"/>
    </row>
    <row r="753">
      <c r="O753" s="91"/>
      <c r="U753" s="176"/>
    </row>
    <row r="754">
      <c r="O754" s="91"/>
      <c r="U754" s="176"/>
    </row>
    <row r="755">
      <c r="O755" s="91"/>
      <c r="U755" s="176"/>
    </row>
    <row r="756">
      <c r="O756" s="91"/>
      <c r="U756" s="176"/>
    </row>
    <row r="757">
      <c r="O757" s="91"/>
      <c r="U757" s="176"/>
    </row>
    <row r="758">
      <c r="O758" s="91"/>
      <c r="U758" s="176"/>
    </row>
    <row r="759">
      <c r="O759" s="91"/>
      <c r="U759" s="176"/>
    </row>
    <row r="760">
      <c r="O760" s="91"/>
      <c r="U760" s="176"/>
    </row>
    <row r="761">
      <c r="O761" s="91"/>
      <c r="U761" s="176"/>
    </row>
    <row r="762">
      <c r="O762" s="91"/>
      <c r="U762" s="176"/>
    </row>
    <row r="763">
      <c r="O763" s="91"/>
      <c r="U763" s="176"/>
    </row>
    <row r="764">
      <c r="O764" s="91"/>
      <c r="U764" s="176"/>
    </row>
    <row r="765">
      <c r="O765" s="91"/>
      <c r="U765" s="176"/>
    </row>
    <row r="766">
      <c r="O766" s="91"/>
      <c r="U766" s="176"/>
    </row>
    <row r="767">
      <c r="O767" s="91"/>
      <c r="U767" s="176"/>
    </row>
    <row r="768">
      <c r="O768" s="91"/>
      <c r="U768" s="176"/>
    </row>
    <row r="769">
      <c r="O769" s="91"/>
      <c r="U769" s="176"/>
    </row>
    <row r="770">
      <c r="O770" s="91"/>
      <c r="U770" s="176"/>
    </row>
    <row r="771">
      <c r="O771" s="91"/>
      <c r="U771" s="176"/>
    </row>
    <row r="772">
      <c r="O772" s="91"/>
      <c r="U772" s="176"/>
    </row>
    <row r="773">
      <c r="O773" s="91"/>
      <c r="U773" s="176"/>
    </row>
    <row r="774">
      <c r="O774" s="91"/>
      <c r="U774" s="176"/>
    </row>
    <row r="775">
      <c r="O775" s="91"/>
      <c r="U775" s="176"/>
    </row>
    <row r="776">
      <c r="O776" s="91"/>
      <c r="U776" s="176"/>
    </row>
    <row r="777">
      <c r="O777" s="91"/>
      <c r="U777" s="176"/>
    </row>
    <row r="778">
      <c r="O778" s="91"/>
      <c r="U778" s="176"/>
    </row>
    <row r="779">
      <c r="O779" s="91"/>
      <c r="U779" s="176"/>
    </row>
    <row r="780">
      <c r="O780" s="91"/>
      <c r="U780" s="176"/>
    </row>
    <row r="781">
      <c r="O781" s="91"/>
      <c r="U781" s="176"/>
    </row>
    <row r="782">
      <c r="O782" s="91"/>
      <c r="U782" s="176"/>
    </row>
    <row r="783">
      <c r="O783" s="91"/>
      <c r="U783" s="176"/>
    </row>
    <row r="784">
      <c r="O784" s="91"/>
      <c r="U784" s="176"/>
    </row>
    <row r="785">
      <c r="O785" s="91"/>
      <c r="U785" s="176"/>
    </row>
    <row r="786">
      <c r="O786" s="91"/>
      <c r="U786" s="176"/>
    </row>
    <row r="787">
      <c r="O787" s="91"/>
      <c r="U787" s="176"/>
    </row>
    <row r="788">
      <c r="O788" s="91"/>
      <c r="U788" s="176"/>
    </row>
    <row r="789">
      <c r="O789" s="91"/>
      <c r="U789" s="176"/>
    </row>
    <row r="790">
      <c r="O790" s="91"/>
      <c r="U790" s="176"/>
    </row>
    <row r="791">
      <c r="O791" s="91"/>
      <c r="U791" s="176"/>
    </row>
    <row r="792">
      <c r="O792" s="91"/>
      <c r="U792" s="176"/>
    </row>
    <row r="793">
      <c r="O793" s="91"/>
      <c r="U793" s="176"/>
    </row>
    <row r="794">
      <c r="O794" s="91"/>
      <c r="U794" s="176"/>
    </row>
    <row r="795">
      <c r="O795" s="91"/>
      <c r="U795" s="176"/>
    </row>
    <row r="796">
      <c r="O796" s="91"/>
      <c r="U796" s="176"/>
    </row>
    <row r="797">
      <c r="O797" s="91"/>
      <c r="U797" s="176"/>
    </row>
    <row r="798">
      <c r="O798" s="91"/>
      <c r="U798" s="176"/>
    </row>
    <row r="799">
      <c r="O799" s="91"/>
      <c r="U799" s="176"/>
    </row>
    <row r="800">
      <c r="O800" s="91"/>
      <c r="U800" s="176"/>
    </row>
    <row r="801">
      <c r="O801" s="91"/>
      <c r="U801" s="176"/>
    </row>
    <row r="802">
      <c r="O802" s="91"/>
      <c r="U802" s="176"/>
    </row>
    <row r="803">
      <c r="O803" s="91"/>
      <c r="U803" s="176"/>
    </row>
    <row r="804">
      <c r="O804" s="91"/>
      <c r="U804" s="176"/>
    </row>
    <row r="805">
      <c r="O805" s="91"/>
      <c r="U805" s="176"/>
    </row>
    <row r="806">
      <c r="O806" s="91"/>
      <c r="U806" s="176"/>
    </row>
    <row r="807">
      <c r="O807" s="91"/>
      <c r="U807" s="176"/>
    </row>
    <row r="808">
      <c r="O808" s="91"/>
      <c r="U808" s="176"/>
    </row>
    <row r="809">
      <c r="O809" s="91"/>
      <c r="U809" s="176"/>
    </row>
    <row r="810">
      <c r="O810" s="91"/>
      <c r="U810" s="176"/>
    </row>
    <row r="811">
      <c r="O811" s="91"/>
      <c r="U811" s="176"/>
    </row>
    <row r="812">
      <c r="O812" s="91"/>
      <c r="U812" s="176"/>
    </row>
    <row r="813">
      <c r="O813" s="91"/>
      <c r="U813" s="176"/>
    </row>
    <row r="814">
      <c r="O814" s="91"/>
      <c r="U814" s="176"/>
    </row>
    <row r="815">
      <c r="O815" s="91"/>
      <c r="U815" s="176"/>
    </row>
    <row r="816">
      <c r="O816" s="91"/>
      <c r="U816" s="176"/>
    </row>
    <row r="817">
      <c r="O817" s="91"/>
      <c r="U817" s="176"/>
    </row>
    <row r="818">
      <c r="O818" s="91"/>
      <c r="U818" s="176"/>
    </row>
    <row r="819">
      <c r="O819" s="91"/>
      <c r="U819" s="176"/>
    </row>
    <row r="820">
      <c r="O820" s="91"/>
      <c r="U820" s="176"/>
    </row>
    <row r="821">
      <c r="O821" s="91"/>
      <c r="U821" s="176"/>
    </row>
    <row r="822">
      <c r="O822" s="91"/>
      <c r="U822" s="176"/>
    </row>
    <row r="823">
      <c r="O823" s="91"/>
      <c r="U823" s="176"/>
    </row>
    <row r="824">
      <c r="O824" s="91"/>
      <c r="U824" s="176"/>
    </row>
    <row r="825">
      <c r="O825" s="91"/>
      <c r="U825" s="176"/>
    </row>
    <row r="826">
      <c r="O826" s="91"/>
      <c r="U826" s="176"/>
    </row>
    <row r="827">
      <c r="O827" s="91"/>
      <c r="U827" s="176"/>
    </row>
    <row r="828">
      <c r="O828" s="91"/>
      <c r="U828" s="176"/>
    </row>
    <row r="829">
      <c r="O829" s="91"/>
      <c r="U829" s="176"/>
    </row>
    <row r="830">
      <c r="O830" s="91"/>
      <c r="U830" s="176"/>
    </row>
    <row r="831">
      <c r="O831" s="91"/>
      <c r="U831" s="176"/>
    </row>
    <row r="832">
      <c r="O832" s="91"/>
      <c r="U832" s="176"/>
    </row>
    <row r="833">
      <c r="O833" s="91"/>
      <c r="U833" s="176"/>
    </row>
    <row r="834">
      <c r="O834" s="91"/>
      <c r="U834" s="176"/>
    </row>
    <row r="835">
      <c r="O835" s="91"/>
      <c r="U835" s="176"/>
    </row>
    <row r="836">
      <c r="O836" s="91"/>
      <c r="U836" s="176"/>
    </row>
    <row r="837">
      <c r="O837" s="91"/>
      <c r="U837" s="176"/>
    </row>
    <row r="838">
      <c r="O838" s="91"/>
      <c r="U838" s="176"/>
    </row>
    <row r="839">
      <c r="O839" s="91"/>
      <c r="U839" s="176"/>
    </row>
    <row r="840">
      <c r="O840" s="91"/>
      <c r="U840" s="176"/>
    </row>
    <row r="841">
      <c r="O841" s="91"/>
      <c r="U841" s="176"/>
    </row>
    <row r="842">
      <c r="O842" s="91"/>
      <c r="U842" s="176"/>
    </row>
    <row r="843">
      <c r="O843" s="91"/>
      <c r="U843" s="176"/>
    </row>
    <row r="844">
      <c r="O844" s="91"/>
      <c r="U844" s="176"/>
    </row>
    <row r="845">
      <c r="O845" s="91"/>
      <c r="U845" s="176"/>
    </row>
    <row r="846">
      <c r="O846" s="91"/>
      <c r="U846" s="176"/>
    </row>
    <row r="847">
      <c r="O847" s="91"/>
      <c r="U847" s="176"/>
    </row>
    <row r="848">
      <c r="O848" s="91"/>
      <c r="U848" s="176"/>
    </row>
    <row r="849">
      <c r="O849" s="91"/>
      <c r="U849" s="176"/>
    </row>
    <row r="850">
      <c r="O850" s="91"/>
      <c r="U850" s="176"/>
    </row>
    <row r="851">
      <c r="O851" s="91"/>
      <c r="U851" s="176"/>
    </row>
    <row r="852">
      <c r="O852" s="91"/>
      <c r="U852" s="176"/>
    </row>
    <row r="853">
      <c r="O853" s="91"/>
      <c r="U853" s="176"/>
    </row>
    <row r="854">
      <c r="O854" s="91"/>
      <c r="U854" s="176"/>
    </row>
    <row r="855">
      <c r="O855" s="91"/>
      <c r="U855" s="176"/>
    </row>
    <row r="856">
      <c r="O856" s="91"/>
      <c r="U856" s="176"/>
    </row>
    <row r="857">
      <c r="O857" s="91"/>
      <c r="U857" s="176"/>
    </row>
    <row r="858">
      <c r="O858" s="91"/>
      <c r="U858" s="176"/>
    </row>
    <row r="859">
      <c r="O859" s="91"/>
      <c r="U859" s="176"/>
    </row>
    <row r="860">
      <c r="O860" s="91"/>
      <c r="U860" s="176"/>
    </row>
    <row r="861">
      <c r="O861" s="91"/>
      <c r="U861" s="176"/>
    </row>
    <row r="862">
      <c r="O862" s="91"/>
      <c r="U862" s="176"/>
    </row>
    <row r="863">
      <c r="O863" s="91"/>
      <c r="U863" s="176"/>
    </row>
    <row r="864">
      <c r="O864" s="91"/>
      <c r="U864" s="176"/>
    </row>
    <row r="865">
      <c r="O865" s="91"/>
      <c r="U865" s="176"/>
    </row>
    <row r="866">
      <c r="O866" s="91"/>
      <c r="U866" s="176"/>
    </row>
    <row r="867">
      <c r="O867" s="91"/>
      <c r="U867" s="176"/>
    </row>
    <row r="868">
      <c r="O868" s="91"/>
      <c r="U868" s="176"/>
    </row>
    <row r="869">
      <c r="O869" s="91"/>
      <c r="U869" s="176"/>
    </row>
    <row r="870">
      <c r="O870" s="91"/>
      <c r="U870" s="176"/>
    </row>
    <row r="871">
      <c r="O871" s="91"/>
      <c r="U871" s="176"/>
    </row>
    <row r="872">
      <c r="O872" s="91"/>
      <c r="U872" s="176"/>
    </row>
    <row r="873">
      <c r="O873" s="91"/>
      <c r="U873" s="176"/>
    </row>
    <row r="874">
      <c r="O874" s="91"/>
      <c r="U874" s="176"/>
    </row>
    <row r="875">
      <c r="O875" s="91"/>
      <c r="U875" s="176"/>
    </row>
    <row r="876">
      <c r="O876" s="91"/>
      <c r="U876" s="176"/>
    </row>
    <row r="877">
      <c r="O877" s="91"/>
      <c r="U877" s="176"/>
    </row>
    <row r="878">
      <c r="O878" s="91"/>
      <c r="U878" s="176"/>
    </row>
    <row r="879">
      <c r="O879" s="91"/>
      <c r="U879" s="176"/>
    </row>
    <row r="880">
      <c r="O880" s="91"/>
      <c r="U880" s="176"/>
    </row>
    <row r="881">
      <c r="O881" s="91"/>
      <c r="U881" s="176"/>
    </row>
    <row r="882">
      <c r="O882" s="91"/>
      <c r="U882" s="176"/>
    </row>
    <row r="883">
      <c r="O883" s="91"/>
      <c r="U883" s="176"/>
    </row>
    <row r="884">
      <c r="O884" s="91"/>
      <c r="U884" s="176"/>
    </row>
    <row r="885">
      <c r="O885" s="91"/>
      <c r="U885" s="176"/>
    </row>
    <row r="886">
      <c r="O886" s="91"/>
      <c r="U886" s="176"/>
    </row>
    <row r="887">
      <c r="O887" s="91"/>
      <c r="U887" s="176"/>
    </row>
    <row r="888">
      <c r="O888" s="91"/>
      <c r="U888" s="176"/>
    </row>
    <row r="889">
      <c r="O889" s="91"/>
      <c r="U889" s="176"/>
    </row>
    <row r="890">
      <c r="O890" s="91"/>
      <c r="U890" s="176"/>
    </row>
    <row r="891">
      <c r="O891" s="91"/>
      <c r="U891" s="176"/>
    </row>
    <row r="892">
      <c r="O892" s="91"/>
      <c r="U892" s="176"/>
    </row>
    <row r="893">
      <c r="O893" s="91"/>
      <c r="U893" s="176"/>
    </row>
    <row r="894">
      <c r="O894" s="91"/>
      <c r="U894" s="176"/>
    </row>
    <row r="895">
      <c r="O895" s="91"/>
      <c r="U895" s="176"/>
    </row>
    <row r="896">
      <c r="O896" s="91"/>
      <c r="U896" s="176"/>
    </row>
    <row r="897">
      <c r="O897" s="91"/>
      <c r="U897" s="176"/>
    </row>
    <row r="898">
      <c r="O898" s="91"/>
      <c r="U898" s="176"/>
    </row>
    <row r="899">
      <c r="O899" s="91"/>
      <c r="U899" s="176"/>
    </row>
    <row r="900">
      <c r="O900" s="91"/>
      <c r="U900" s="176"/>
    </row>
    <row r="901">
      <c r="O901" s="91"/>
      <c r="U901" s="176"/>
    </row>
    <row r="902">
      <c r="O902" s="91"/>
      <c r="U902" s="176"/>
    </row>
    <row r="903">
      <c r="O903" s="91"/>
      <c r="U903" s="176"/>
    </row>
    <row r="904">
      <c r="O904" s="91"/>
      <c r="U904" s="176"/>
    </row>
    <row r="905">
      <c r="O905" s="91"/>
      <c r="U905" s="176"/>
    </row>
    <row r="906">
      <c r="O906" s="91"/>
      <c r="U906" s="176"/>
    </row>
    <row r="907">
      <c r="O907" s="91"/>
      <c r="U907" s="176"/>
    </row>
    <row r="908">
      <c r="O908" s="91"/>
      <c r="U908" s="176"/>
    </row>
    <row r="909">
      <c r="O909" s="91"/>
      <c r="U909" s="176"/>
    </row>
    <row r="910">
      <c r="O910" s="91"/>
      <c r="U910" s="176"/>
    </row>
    <row r="911">
      <c r="O911" s="91"/>
      <c r="U911" s="176"/>
    </row>
    <row r="912">
      <c r="O912" s="91"/>
      <c r="U912" s="176"/>
    </row>
    <row r="913">
      <c r="O913" s="91"/>
      <c r="U913" s="176"/>
    </row>
    <row r="914">
      <c r="O914" s="91"/>
      <c r="U914" s="176"/>
    </row>
    <row r="915">
      <c r="O915" s="91"/>
      <c r="U915" s="176"/>
    </row>
    <row r="916">
      <c r="O916" s="91"/>
      <c r="U916" s="176"/>
    </row>
    <row r="917">
      <c r="O917" s="91"/>
      <c r="U917" s="176"/>
    </row>
    <row r="918">
      <c r="O918" s="91"/>
      <c r="U918" s="176"/>
    </row>
    <row r="919">
      <c r="O919" s="91"/>
      <c r="U919" s="176"/>
    </row>
    <row r="920">
      <c r="O920" s="91"/>
      <c r="U920" s="176"/>
    </row>
    <row r="921">
      <c r="O921" s="91"/>
      <c r="U921" s="176"/>
    </row>
    <row r="922">
      <c r="O922" s="91"/>
      <c r="U922" s="176"/>
    </row>
    <row r="923">
      <c r="O923" s="91"/>
      <c r="U923" s="176"/>
    </row>
    <row r="924">
      <c r="O924" s="91"/>
      <c r="U924" s="176"/>
    </row>
    <row r="925">
      <c r="O925" s="91"/>
      <c r="U925" s="176"/>
    </row>
    <row r="926">
      <c r="O926" s="91"/>
      <c r="U926" s="176"/>
    </row>
    <row r="927">
      <c r="O927" s="91"/>
      <c r="U927" s="176"/>
    </row>
    <row r="928">
      <c r="O928" s="91"/>
      <c r="U928" s="176"/>
    </row>
    <row r="929">
      <c r="O929" s="91"/>
      <c r="U929" s="176"/>
    </row>
    <row r="930">
      <c r="O930" s="91"/>
      <c r="U930" s="176"/>
    </row>
    <row r="931">
      <c r="O931" s="91"/>
      <c r="U931" s="176"/>
    </row>
    <row r="932">
      <c r="O932" s="91"/>
      <c r="U932" s="176"/>
    </row>
    <row r="933">
      <c r="O933" s="91"/>
      <c r="U933" s="176"/>
    </row>
    <row r="934">
      <c r="O934" s="91"/>
      <c r="U934" s="176"/>
    </row>
    <row r="935">
      <c r="O935" s="91"/>
      <c r="U935" s="176"/>
    </row>
    <row r="936">
      <c r="O936" s="91"/>
      <c r="U936" s="176"/>
    </row>
    <row r="937">
      <c r="O937" s="91"/>
      <c r="U937" s="176"/>
    </row>
    <row r="938">
      <c r="O938" s="91"/>
      <c r="U938" s="176"/>
    </row>
    <row r="939">
      <c r="O939" s="91"/>
      <c r="U939" s="176"/>
    </row>
    <row r="940">
      <c r="O940" s="91"/>
      <c r="U940" s="176"/>
    </row>
    <row r="941">
      <c r="O941" s="91"/>
      <c r="U941" s="176"/>
    </row>
    <row r="942">
      <c r="O942" s="91"/>
      <c r="U942" s="176"/>
    </row>
    <row r="943">
      <c r="O943" s="91"/>
      <c r="U943" s="176"/>
    </row>
    <row r="944">
      <c r="O944" s="91"/>
      <c r="U944" s="176"/>
    </row>
    <row r="945">
      <c r="O945" s="91"/>
      <c r="U945" s="176"/>
    </row>
    <row r="946">
      <c r="O946" s="91"/>
      <c r="U946" s="176"/>
    </row>
    <row r="947">
      <c r="O947" s="91"/>
      <c r="U947" s="176"/>
    </row>
    <row r="948">
      <c r="O948" s="91"/>
      <c r="U948" s="176"/>
    </row>
    <row r="949">
      <c r="O949" s="91"/>
      <c r="U949" s="176"/>
    </row>
    <row r="950">
      <c r="O950" s="91"/>
      <c r="U950" s="176"/>
    </row>
    <row r="951">
      <c r="O951" s="91"/>
      <c r="U951" s="176"/>
    </row>
    <row r="952">
      <c r="O952" s="91"/>
      <c r="U952" s="176"/>
    </row>
    <row r="953">
      <c r="O953" s="91"/>
      <c r="U953" s="176"/>
    </row>
    <row r="954">
      <c r="O954" s="91"/>
      <c r="U954" s="176"/>
    </row>
    <row r="955">
      <c r="O955" s="91"/>
      <c r="U955" s="176"/>
    </row>
    <row r="956">
      <c r="O956" s="91"/>
      <c r="U956" s="176"/>
    </row>
    <row r="957">
      <c r="O957" s="91"/>
      <c r="U957" s="176"/>
    </row>
    <row r="958">
      <c r="O958" s="91"/>
      <c r="U958" s="176"/>
    </row>
    <row r="959">
      <c r="O959" s="91"/>
      <c r="U959" s="176"/>
    </row>
    <row r="960">
      <c r="O960" s="91"/>
      <c r="U960" s="176"/>
    </row>
    <row r="961">
      <c r="O961" s="91"/>
      <c r="U961" s="176"/>
    </row>
    <row r="962">
      <c r="O962" s="91"/>
      <c r="U962" s="176"/>
    </row>
    <row r="963">
      <c r="O963" s="91"/>
      <c r="U963" s="176"/>
    </row>
    <row r="964">
      <c r="O964" s="91"/>
      <c r="U964" s="176"/>
    </row>
    <row r="965">
      <c r="O965" s="91"/>
      <c r="U965" s="176"/>
    </row>
    <row r="966">
      <c r="O966" s="91"/>
      <c r="U966" s="176"/>
    </row>
    <row r="967">
      <c r="O967" s="91"/>
      <c r="U967" s="176"/>
    </row>
    <row r="968">
      <c r="O968" s="91"/>
      <c r="U968" s="176"/>
    </row>
    <row r="969">
      <c r="O969" s="91"/>
      <c r="U969" s="176"/>
    </row>
    <row r="970">
      <c r="O970" s="91"/>
      <c r="U970" s="176"/>
    </row>
    <row r="971">
      <c r="O971" s="91"/>
      <c r="U971" s="176"/>
    </row>
    <row r="972">
      <c r="O972" s="91"/>
      <c r="U972" s="176"/>
    </row>
    <row r="973">
      <c r="O973" s="91"/>
      <c r="U973" s="176"/>
    </row>
    <row r="974">
      <c r="O974" s="91"/>
      <c r="U974" s="176"/>
    </row>
    <row r="975">
      <c r="O975" s="91"/>
      <c r="U975" s="176"/>
    </row>
    <row r="976">
      <c r="O976" s="91"/>
      <c r="U976" s="176"/>
    </row>
    <row r="977">
      <c r="O977" s="91"/>
      <c r="U977" s="176"/>
    </row>
    <row r="978">
      <c r="O978" s="91"/>
      <c r="U978" s="176"/>
    </row>
    <row r="979">
      <c r="O979" s="91"/>
      <c r="U979" s="176"/>
    </row>
    <row r="980">
      <c r="O980" s="91"/>
      <c r="U980" s="176"/>
    </row>
    <row r="981">
      <c r="O981" s="91"/>
      <c r="U981" s="176"/>
    </row>
    <row r="982">
      <c r="O982" s="91"/>
      <c r="U982" s="176"/>
    </row>
    <row r="983">
      <c r="O983" s="91"/>
      <c r="U983" s="176"/>
    </row>
    <row r="984">
      <c r="O984" s="91"/>
      <c r="U984" s="176"/>
    </row>
    <row r="985">
      <c r="O985" s="91"/>
      <c r="U985" s="176"/>
    </row>
    <row r="986">
      <c r="O986" s="91"/>
      <c r="U986" s="176"/>
    </row>
    <row r="987">
      <c r="O987" s="91"/>
      <c r="U987" s="176"/>
    </row>
    <row r="988">
      <c r="O988" s="91"/>
      <c r="U988" s="176"/>
    </row>
    <row r="989">
      <c r="O989" s="91"/>
      <c r="U989" s="176"/>
    </row>
    <row r="990">
      <c r="O990" s="91"/>
      <c r="U990" s="176"/>
    </row>
    <row r="991">
      <c r="O991" s="91"/>
      <c r="U991" s="176"/>
    </row>
    <row r="992">
      <c r="O992" s="91"/>
      <c r="U992" s="176"/>
    </row>
    <row r="993">
      <c r="O993" s="91"/>
      <c r="U993" s="176"/>
    </row>
    <row r="994">
      <c r="O994" s="91"/>
      <c r="U994" s="176"/>
    </row>
    <row r="995">
      <c r="O995" s="91"/>
      <c r="U995" s="176"/>
    </row>
    <row r="996">
      <c r="O996" s="91"/>
      <c r="U996" s="176"/>
    </row>
    <row r="997">
      <c r="O997" s="91"/>
      <c r="U997" s="176"/>
    </row>
    <row r="998">
      <c r="O998" s="91"/>
      <c r="U998" s="176"/>
    </row>
    <row r="999">
      <c r="O999" s="91"/>
      <c r="U999" s="176"/>
    </row>
    <row r="1000">
      <c r="O1000" s="91"/>
      <c r="U1000" s="176"/>
    </row>
    <row r="1001">
      <c r="O1001" s="91"/>
      <c r="U1001" s="176"/>
    </row>
    <row r="1002">
      <c r="O1002" s="91"/>
      <c r="U1002" s="176"/>
    </row>
  </sheetData>
  <mergeCells count="5">
    <mergeCell ref="B1:R1"/>
    <mergeCell ref="B2:C2"/>
    <mergeCell ref="E2:F2"/>
    <mergeCell ref="H2:I2"/>
    <mergeCell ref="K2:L2"/>
  </mergeCells>
  <conditionalFormatting sqref="R3:R14 R1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1">
    <cfRule type="cellIs" dxfId="10" priority="2" operator="equal">
      <formula>"nuits"</formula>
    </cfRule>
  </conditionalFormatting>
  <printOptions horizontalCentered="1" verticalCentered="1"/>
  <pageMargins bottom="0.75" footer="0.0" header="0.0" left="0.7" right="0.7" top="0.75"/>
  <pageSetup fitToHeight="0" paperSize="9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25"/>
    <col customWidth="1" min="2" max="6" width="16.75"/>
    <col customWidth="1" min="7" max="7" width="26.0"/>
    <col customWidth="1" min="12" max="12" width="20.0"/>
  </cols>
  <sheetData>
    <row r="1">
      <c r="A1" s="181"/>
      <c r="B1" s="181" t="s">
        <v>362</v>
      </c>
      <c r="C1" s="182" t="s">
        <v>363</v>
      </c>
      <c r="G1" s="181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</row>
    <row r="2">
      <c r="A2" s="184"/>
      <c r="B2" s="185" t="s">
        <v>364</v>
      </c>
      <c r="C2" s="186" t="s">
        <v>318</v>
      </c>
      <c r="D2" s="187" t="s">
        <v>335</v>
      </c>
      <c r="E2" s="188" t="s">
        <v>340</v>
      </c>
      <c r="F2" s="189" t="s">
        <v>337</v>
      </c>
      <c r="G2" s="190" t="s">
        <v>365</v>
      </c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</row>
    <row r="3">
      <c r="A3" s="191" t="s">
        <v>366</v>
      </c>
      <c r="B3" s="192">
        <v>120.0</v>
      </c>
      <c r="C3" s="193">
        <v>0.0</v>
      </c>
      <c r="D3" s="194">
        <v>0.0</v>
      </c>
      <c r="E3" s="195">
        <v>100.0</v>
      </c>
      <c r="F3" s="196">
        <v>130.0</v>
      </c>
      <c r="G3" s="197">
        <f t="shared" ref="G3:G12" si="1">SUM(B3:F3)</f>
        <v>350</v>
      </c>
      <c r="K3" s="198" t="s">
        <v>367</v>
      </c>
    </row>
    <row r="4">
      <c r="A4" s="191" t="s">
        <v>368</v>
      </c>
      <c r="B4" s="192">
        <v>40.0</v>
      </c>
      <c r="C4" s="193">
        <v>0.0</v>
      </c>
      <c r="D4" s="194">
        <v>0.0</v>
      </c>
      <c r="E4" s="195">
        <v>23.5</v>
      </c>
      <c r="F4" s="196">
        <v>113.5</v>
      </c>
      <c r="G4" s="197">
        <f t="shared" si="1"/>
        <v>177</v>
      </c>
    </row>
    <row r="5">
      <c r="A5" s="191" t="s">
        <v>369</v>
      </c>
      <c r="B5" s="192">
        <v>1082.47</v>
      </c>
      <c r="C5" s="193">
        <v>0.0</v>
      </c>
      <c r="D5" s="194">
        <v>0.0</v>
      </c>
      <c r="E5" s="195">
        <v>527.31</v>
      </c>
      <c r="F5" s="196">
        <v>961.09</v>
      </c>
      <c r="G5" s="197">
        <f t="shared" si="1"/>
        <v>2570.87</v>
      </c>
    </row>
    <row r="6">
      <c r="A6" s="191" t="s">
        <v>370</v>
      </c>
      <c r="B6" s="192">
        <v>21.0</v>
      </c>
      <c r="C6" s="193">
        <v>0.0</v>
      </c>
      <c r="D6" s="194">
        <v>0.0</v>
      </c>
      <c r="E6" s="195">
        <v>29.98</v>
      </c>
      <c r="F6" s="196">
        <v>38.99</v>
      </c>
      <c r="G6" s="197">
        <f t="shared" si="1"/>
        <v>89.97</v>
      </c>
    </row>
    <row r="7">
      <c r="A7" s="191" t="s">
        <v>371</v>
      </c>
      <c r="B7" s="192">
        <v>82.0</v>
      </c>
      <c r="C7" s="193">
        <v>30.0</v>
      </c>
      <c r="D7" s="194">
        <v>16.0</v>
      </c>
      <c r="E7" s="195">
        <v>30.0</v>
      </c>
      <c r="F7" s="196">
        <f>1336/12</f>
        <v>111.3333333</v>
      </c>
      <c r="G7" s="197">
        <f t="shared" si="1"/>
        <v>269.3333333</v>
      </c>
    </row>
    <row r="8">
      <c r="A8" s="191" t="s">
        <v>372</v>
      </c>
      <c r="B8" s="192">
        <v>0.0</v>
      </c>
      <c r="C8" s="193">
        <v>0.0</v>
      </c>
      <c r="D8" s="194">
        <v>0.0</v>
      </c>
      <c r="E8" s="199">
        <f>419/12</f>
        <v>34.91666667</v>
      </c>
      <c r="F8" s="196">
        <f>1640/12</f>
        <v>136.6666667</v>
      </c>
      <c r="G8" s="197">
        <f t="shared" si="1"/>
        <v>171.5833333</v>
      </c>
    </row>
    <row r="9">
      <c r="A9" s="191" t="s">
        <v>373</v>
      </c>
      <c r="B9" s="200">
        <f>239/12</f>
        <v>19.91666667</v>
      </c>
      <c r="C9" s="193">
        <v>0.0</v>
      </c>
      <c r="D9" s="194">
        <v>0.0</v>
      </c>
      <c r="E9" s="199">
        <f>164/12</f>
        <v>13.66666667</v>
      </c>
      <c r="F9" s="201">
        <f>334/12</f>
        <v>27.83333333</v>
      </c>
      <c r="G9" s="197">
        <f t="shared" si="1"/>
        <v>61.41666667</v>
      </c>
    </row>
    <row r="10">
      <c r="A10" s="191" t="s">
        <v>374</v>
      </c>
      <c r="B10" s="192">
        <v>98.79</v>
      </c>
      <c r="C10" s="193">
        <v>0.0</v>
      </c>
      <c r="D10" s="194">
        <v>13.54</v>
      </c>
      <c r="E10" s="195">
        <v>0.0</v>
      </c>
      <c r="F10" s="196">
        <v>26.3</v>
      </c>
      <c r="G10" s="197">
        <f t="shared" si="1"/>
        <v>138.63</v>
      </c>
    </row>
    <row r="11">
      <c r="A11" s="191" t="s">
        <v>375</v>
      </c>
      <c r="B11" s="192">
        <f>2200/12</f>
        <v>183.3333333</v>
      </c>
      <c r="C11" s="193">
        <v>0.0</v>
      </c>
      <c r="D11" s="194">
        <v>0.0</v>
      </c>
      <c r="E11" s="199"/>
      <c r="F11" s="196">
        <f>230/12</f>
        <v>19.16666667</v>
      </c>
      <c r="G11" s="197">
        <f t="shared" si="1"/>
        <v>202.5</v>
      </c>
    </row>
    <row r="12">
      <c r="A12" s="202" t="s">
        <v>376</v>
      </c>
      <c r="B12" s="203">
        <f t="shared" ref="B12:F12" si="2">SUM(B3:B11)</f>
        <v>1647.51</v>
      </c>
      <c r="C12" s="203">
        <f t="shared" si="2"/>
        <v>30</v>
      </c>
      <c r="D12" s="203">
        <f t="shared" si="2"/>
        <v>29.54</v>
      </c>
      <c r="E12" s="203">
        <f t="shared" si="2"/>
        <v>759.3733333</v>
      </c>
      <c r="F12" s="203">
        <f t="shared" si="2"/>
        <v>1564.88</v>
      </c>
      <c r="G12" s="204">
        <f t="shared" si="1"/>
        <v>4031.303333</v>
      </c>
    </row>
    <row r="13">
      <c r="A13" s="205" t="s">
        <v>377</v>
      </c>
      <c r="B13" s="206">
        <f t="shared" ref="B13:G13" si="3">B12*12</f>
        <v>19770.12</v>
      </c>
      <c r="C13" s="206">
        <f t="shared" si="3"/>
        <v>360</v>
      </c>
      <c r="D13" s="206">
        <f t="shared" si="3"/>
        <v>354.48</v>
      </c>
      <c r="E13" s="206">
        <f t="shared" si="3"/>
        <v>9112.48</v>
      </c>
      <c r="F13" s="206">
        <f t="shared" si="3"/>
        <v>18778.56</v>
      </c>
      <c r="G13" s="206">
        <f t="shared" si="3"/>
        <v>48375.64</v>
      </c>
    </row>
    <row r="14">
      <c r="A14" s="207"/>
      <c r="B14" s="208"/>
      <c r="C14" s="208"/>
      <c r="D14" s="208"/>
      <c r="E14" s="208"/>
      <c r="F14" s="208"/>
      <c r="G14" s="208"/>
    </row>
    <row r="15">
      <c r="A15" s="181" t="s">
        <v>378</v>
      </c>
    </row>
    <row r="16">
      <c r="A16" s="209"/>
      <c r="B16" s="208"/>
      <c r="C16" s="208"/>
      <c r="D16" s="208"/>
      <c r="E16" s="208"/>
      <c r="F16" s="208"/>
      <c r="G16" s="190" t="s">
        <v>365</v>
      </c>
    </row>
    <row r="17">
      <c r="A17" s="210" t="s">
        <v>379</v>
      </c>
      <c r="E17" s="210" t="s">
        <v>380</v>
      </c>
      <c r="F17" s="211">
        <f>SUM(G18:G29)</f>
        <v>670.7575</v>
      </c>
      <c r="G17" s="212"/>
    </row>
    <row r="18">
      <c r="A18" s="209" t="s">
        <v>381</v>
      </c>
      <c r="B18" s="213">
        <v>33.48</v>
      </c>
      <c r="C18" s="208"/>
      <c r="D18" s="208"/>
      <c r="E18" s="208"/>
      <c r="F18" s="208"/>
      <c r="G18" s="197">
        <f t="shared" ref="G18:G29" si="4">SUM(B18:F18)</f>
        <v>33.48</v>
      </c>
    </row>
    <row r="19">
      <c r="A19" s="209" t="s">
        <v>382</v>
      </c>
      <c r="B19" s="213">
        <v>86.66</v>
      </c>
      <c r="C19" s="208"/>
      <c r="D19" s="208"/>
      <c r="E19" s="208"/>
      <c r="F19" s="208"/>
      <c r="G19" s="197">
        <f t="shared" si="4"/>
        <v>86.66</v>
      </c>
    </row>
    <row r="20">
      <c r="A20" s="209" t="s">
        <v>383</v>
      </c>
      <c r="B20" s="213">
        <v>30.0</v>
      </c>
      <c r="C20" s="208"/>
      <c r="D20" s="208"/>
      <c r="E20" s="208"/>
      <c r="F20" s="208"/>
      <c r="G20" s="197">
        <f t="shared" si="4"/>
        <v>30</v>
      </c>
    </row>
    <row r="21">
      <c r="A21" s="209" t="s">
        <v>384</v>
      </c>
      <c r="B21" s="213">
        <f>178.41/12</f>
        <v>14.8675</v>
      </c>
      <c r="C21" s="208"/>
      <c r="D21" s="208"/>
      <c r="E21" s="208"/>
      <c r="F21" s="208"/>
      <c r="G21" s="197">
        <f t="shared" si="4"/>
        <v>14.8675</v>
      </c>
    </row>
    <row r="22">
      <c r="A22" s="209" t="s">
        <v>385</v>
      </c>
      <c r="B22" s="213">
        <v>400.0</v>
      </c>
      <c r="C22" s="208"/>
      <c r="D22" s="208"/>
      <c r="E22" s="208"/>
      <c r="F22" s="208"/>
      <c r="G22" s="197">
        <f t="shared" si="4"/>
        <v>400</v>
      </c>
    </row>
    <row r="23">
      <c r="A23" s="209" t="s">
        <v>386</v>
      </c>
      <c r="B23" s="213">
        <v>100.0</v>
      </c>
      <c r="C23" s="213"/>
      <c r="D23" s="208"/>
      <c r="E23" s="208"/>
      <c r="F23" s="208"/>
      <c r="G23" s="197">
        <f t="shared" si="4"/>
        <v>100</v>
      </c>
    </row>
    <row r="24">
      <c r="A24" s="209" t="s">
        <v>387</v>
      </c>
      <c r="B24" s="213">
        <f>69/12</f>
        <v>5.75</v>
      </c>
      <c r="C24" s="208"/>
      <c r="D24" s="208"/>
      <c r="E24" s="208"/>
      <c r="F24" s="208"/>
      <c r="G24" s="197">
        <f t="shared" si="4"/>
        <v>5.75</v>
      </c>
    </row>
    <row r="25">
      <c r="A25" s="209"/>
      <c r="B25" s="213"/>
      <c r="C25" s="208"/>
      <c r="D25" s="208"/>
      <c r="E25" s="208"/>
      <c r="F25" s="208"/>
      <c r="G25" s="197">
        <f t="shared" si="4"/>
        <v>0</v>
      </c>
    </row>
    <row r="26">
      <c r="A26" s="209"/>
      <c r="B26" s="213"/>
      <c r="C26" s="208"/>
      <c r="D26" s="208"/>
      <c r="E26" s="208"/>
      <c r="F26" s="208"/>
      <c r="G26" s="197">
        <f t="shared" si="4"/>
        <v>0</v>
      </c>
    </row>
    <row r="27">
      <c r="A27" s="209"/>
      <c r="B27" s="213"/>
      <c r="C27" s="208"/>
      <c r="D27" s="208"/>
      <c r="E27" s="208"/>
      <c r="F27" s="208"/>
      <c r="G27" s="197">
        <f t="shared" si="4"/>
        <v>0</v>
      </c>
    </row>
    <row r="28">
      <c r="A28" s="209"/>
      <c r="B28" s="213"/>
      <c r="C28" s="208"/>
      <c r="D28" s="208"/>
      <c r="E28" s="208"/>
      <c r="F28" s="208"/>
      <c r="G28" s="197">
        <f t="shared" si="4"/>
        <v>0</v>
      </c>
    </row>
    <row r="29">
      <c r="A29" s="209"/>
      <c r="B29" s="213"/>
      <c r="C29" s="208"/>
      <c r="D29" s="208"/>
      <c r="E29" s="208"/>
      <c r="F29" s="208"/>
      <c r="G29" s="197">
        <f t="shared" si="4"/>
        <v>0</v>
      </c>
    </row>
    <row r="30">
      <c r="A30" s="210" t="s">
        <v>388</v>
      </c>
      <c r="E30" s="210" t="s">
        <v>380</v>
      </c>
      <c r="F30" s="211">
        <f>SUM(G31:G35)</f>
        <v>1300</v>
      </c>
      <c r="G30" s="212"/>
    </row>
    <row r="31">
      <c r="A31" s="209" t="s">
        <v>389</v>
      </c>
      <c r="B31" s="213">
        <v>950.0</v>
      </c>
      <c r="C31" s="208"/>
      <c r="D31" s="208"/>
      <c r="E31" s="208"/>
      <c r="F31" s="208"/>
      <c r="G31" s="197">
        <f t="shared" ref="G31:G35" si="5">SUM(B31:F31)</f>
        <v>950</v>
      </c>
    </row>
    <row r="32">
      <c r="A32" s="209" t="s">
        <v>390</v>
      </c>
      <c r="B32" s="213">
        <v>350.0</v>
      </c>
      <c r="C32" s="208"/>
      <c r="D32" s="208"/>
      <c r="E32" s="208"/>
      <c r="F32" s="208"/>
      <c r="G32" s="197">
        <f t="shared" si="5"/>
        <v>350</v>
      </c>
    </row>
    <row r="33">
      <c r="A33" s="209"/>
      <c r="B33" s="213"/>
      <c r="C33" s="208"/>
      <c r="D33" s="208"/>
      <c r="E33" s="208"/>
      <c r="F33" s="208"/>
      <c r="G33" s="197">
        <f t="shared" si="5"/>
        <v>0</v>
      </c>
    </row>
    <row r="34">
      <c r="A34" s="209"/>
      <c r="B34" s="213"/>
      <c r="C34" s="208"/>
      <c r="D34" s="208"/>
      <c r="E34" s="208"/>
      <c r="F34" s="208"/>
      <c r="G34" s="197">
        <f t="shared" si="5"/>
        <v>0</v>
      </c>
    </row>
    <row r="35">
      <c r="A35" s="214"/>
      <c r="B35" s="208"/>
      <c r="C35" s="208"/>
      <c r="D35" s="208"/>
      <c r="E35" s="208"/>
      <c r="F35" s="208"/>
      <c r="G35" s="197">
        <f t="shared" si="5"/>
        <v>0</v>
      </c>
    </row>
    <row r="36">
      <c r="A36" s="202" t="s">
        <v>376</v>
      </c>
      <c r="B36" s="215"/>
      <c r="C36" s="215"/>
      <c r="D36" s="215"/>
      <c r="E36" s="215"/>
      <c r="F36" s="215"/>
      <c r="G36" s="204">
        <f>SUM(G18:G35)</f>
        <v>1970.7575</v>
      </c>
    </row>
    <row r="37">
      <c r="A37" s="205" t="s">
        <v>377</v>
      </c>
      <c r="B37" s="206"/>
      <c r="C37" s="206"/>
      <c r="D37" s="206"/>
      <c r="E37" s="206"/>
      <c r="F37" s="206"/>
      <c r="G37" s="206">
        <f>G36*12</f>
        <v>23649.09</v>
      </c>
    </row>
    <row r="38">
      <c r="B38" s="208"/>
      <c r="C38" s="208"/>
      <c r="D38" s="208"/>
      <c r="E38" s="208"/>
      <c r="F38" s="208"/>
      <c r="G38" s="208"/>
    </row>
    <row r="39">
      <c r="A39" s="216" t="s">
        <v>376</v>
      </c>
      <c r="B39" s="217"/>
      <c r="C39" s="217"/>
      <c r="D39" s="217"/>
      <c r="E39" s="217"/>
      <c r="F39" s="217"/>
      <c r="G39" s="218">
        <f>G12+G36</f>
        <v>6002.060833</v>
      </c>
    </row>
    <row r="40" hidden="1">
      <c r="A40" s="216" t="s">
        <v>391</v>
      </c>
      <c r="B40" s="217"/>
      <c r="C40" s="217"/>
      <c r="D40" s="217"/>
      <c r="E40" s="217"/>
      <c r="F40" s="217"/>
      <c r="G40" s="217">
        <f>G39*12</f>
        <v>72024.73</v>
      </c>
    </row>
    <row r="41">
      <c r="A41" s="219" t="s">
        <v>392</v>
      </c>
    </row>
    <row r="42">
      <c r="A42" s="220" t="s">
        <v>393</v>
      </c>
      <c r="B42" s="221"/>
      <c r="C42" s="221"/>
      <c r="D42" s="221"/>
      <c r="E42" s="221"/>
      <c r="F42" s="221"/>
      <c r="G42" s="221">
        <f>G12+F17</f>
        <v>4702.060833</v>
      </c>
    </row>
    <row r="43" ht="21.0" customHeight="1">
      <c r="A43" s="220" t="s">
        <v>394</v>
      </c>
      <c r="B43" s="221"/>
      <c r="C43" s="221"/>
      <c r="D43" s="221"/>
      <c r="E43" s="221"/>
      <c r="F43" s="221"/>
      <c r="G43" s="221">
        <f>F30</f>
        <v>1300</v>
      </c>
    </row>
    <row r="44">
      <c r="B44" s="208"/>
      <c r="C44" s="208"/>
      <c r="D44" s="208"/>
      <c r="E44" s="208"/>
      <c r="F44" s="208"/>
      <c r="G44" s="208"/>
    </row>
    <row r="45">
      <c r="B45" s="208"/>
      <c r="C45" s="208"/>
      <c r="D45" s="208"/>
      <c r="E45" s="208"/>
      <c r="F45" s="208"/>
      <c r="G45" s="208"/>
    </row>
    <row r="46">
      <c r="B46" s="208"/>
      <c r="C46" s="208"/>
      <c r="D46" s="208"/>
      <c r="E46" s="208"/>
      <c r="F46" s="208"/>
      <c r="G46" s="208"/>
    </row>
    <row r="47">
      <c r="B47" s="208"/>
      <c r="C47" s="208"/>
      <c r="D47" s="208"/>
      <c r="E47" s="208"/>
      <c r="F47" s="208"/>
      <c r="G47" s="208"/>
    </row>
    <row r="48">
      <c r="B48" s="208"/>
      <c r="C48" s="208"/>
      <c r="D48" s="208"/>
      <c r="E48" s="208"/>
      <c r="F48" s="208"/>
      <c r="G48" s="208"/>
    </row>
    <row r="49">
      <c r="B49" s="208"/>
      <c r="C49" s="208"/>
      <c r="D49" s="208"/>
      <c r="E49" s="208"/>
      <c r="F49" s="208"/>
      <c r="G49" s="208"/>
    </row>
    <row r="50">
      <c r="B50" s="208"/>
      <c r="C50" s="208"/>
      <c r="D50" s="208"/>
      <c r="E50" s="208"/>
      <c r="F50" s="208"/>
      <c r="G50" s="208"/>
    </row>
    <row r="51">
      <c r="B51" s="208"/>
      <c r="C51" s="208"/>
      <c r="D51" s="208"/>
      <c r="E51" s="208"/>
      <c r="F51" s="208"/>
      <c r="G51" s="208"/>
    </row>
    <row r="52">
      <c r="B52" s="208"/>
      <c r="C52" s="208"/>
      <c r="D52" s="208"/>
      <c r="E52" s="208"/>
      <c r="F52" s="208"/>
      <c r="G52" s="208"/>
    </row>
    <row r="53">
      <c r="B53" s="208"/>
      <c r="C53" s="208"/>
      <c r="D53" s="208"/>
      <c r="E53" s="208"/>
      <c r="F53" s="208"/>
      <c r="G53" s="208"/>
    </row>
    <row r="54">
      <c r="B54" s="208"/>
      <c r="C54" s="208"/>
      <c r="D54" s="208"/>
      <c r="E54" s="208"/>
      <c r="F54" s="208"/>
      <c r="G54" s="208"/>
    </row>
    <row r="55">
      <c r="B55" s="208"/>
      <c r="C55" s="208"/>
      <c r="D55" s="208"/>
      <c r="E55" s="208"/>
      <c r="F55" s="208"/>
      <c r="G55" s="208"/>
    </row>
    <row r="56">
      <c r="B56" s="208"/>
      <c r="C56" s="208"/>
      <c r="D56" s="208"/>
      <c r="E56" s="208"/>
      <c r="F56" s="208"/>
      <c r="G56" s="208"/>
    </row>
    <row r="57">
      <c r="B57" s="208"/>
      <c r="C57" s="208"/>
      <c r="D57" s="208"/>
      <c r="E57" s="208"/>
      <c r="F57" s="208"/>
      <c r="G57" s="208"/>
    </row>
    <row r="58">
      <c r="B58" s="208"/>
      <c r="C58" s="208"/>
      <c r="D58" s="208"/>
      <c r="E58" s="208"/>
      <c r="F58" s="208"/>
      <c r="G58" s="208"/>
    </row>
    <row r="59">
      <c r="B59" s="208"/>
      <c r="C59" s="208"/>
      <c r="D59" s="208"/>
      <c r="E59" s="208"/>
      <c r="F59" s="208"/>
      <c r="G59" s="208"/>
    </row>
    <row r="60">
      <c r="B60" s="208"/>
      <c r="C60" s="208"/>
      <c r="D60" s="208"/>
      <c r="E60" s="208"/>
      <c r="F60" s="208"/>
      <c r="G60" s="208"/>
    </row>
    <row r="61">
      <c r="B61" s="208"/>
      <c r="C61" s="208"/>
      <c r="D61" s="208"/>
      <c r="E61" s="208"/>
      <c r="F61" s="208"/>
      <c r="G61" s="208"/>
    </row>
    <row r="62">
      <c r="B62" s="208"/>
      <c r="C62" s="208"/>
      <c r="D62" s="208"/>
      <c r="E62" s="208"/>
      <c r="F62" s="208"/>
      <c r="G62" s="208"/>
    </row>
    <row r="63">
      <c r="B63" s="208"/>
      <c r="C63" s="208"/>
      <c r="D63" s="208"/>
      <c r="E63" s="208"/>
      <c r="F63" s="208"/>
      <c r="G63" s="208"/>
    </row>
    <row r="64">
      <c r="B64" s="208"/>
      <c r="C64" s="208"/>
      <c r="D64" s="208"/>
      <c r="E64" s="208"/>
      <c r="F64" s="208"/>
      <c r="G64" s="208"/>
    </row>
    <row r="65">
      <c r="B65" s="208"/>
      <c r="C65" s="208"/>
      <c r="D65" s="208"/>
      <c r="E65" s="208"/>
      <c r="F65" s="208"/>
      <c r="G65" s="208"/>
    </row>
    <row r="66">
      <c r="B66" s="208"/>
      <c r="C66" s="208"/>
      <c r="D66" s="208"/>
      <c r="E66" s="208"/>
      <c r="F66" s="208"/>
      <c r="G66" s="208"/>
    </row>
    <row r="67">
      <c r="B67" s="208"/>
      <c r="C67" s="208"/>
      <c r="D67" s="208"/>
      <c r="E67" s="208"/>
      <c r="F67" s="208"/>
      <c r="G67" s="208"/>
    </row>
    <row r="68">
      <c r="B68" s="208"/>
      <c r="C68" s="208"/>
      <c r="D68" s="208"/>
      <c r="E68" s="208"/>
      <c r="F68" s="208"/>
      <c r="G68" s="208"/>
    </row>
    <row r="69">
      <c r="B69" s="208"/>
      <c r="C69" s="208"/>
      <c r="D69" s="208"/>
      <c r="E69" s="208"/>
      <c r="F69" s="208"/>
      <c r="G69" s="208"/>
    </row>
    <row r="70">
      <c r="B70" s="208"/>
      <c r="C70" s="208"/>
      <c r="D70" s="208"/>
      <c r="E70" s="208"/>
      <c r="F70" s="208"/>
      <c r="G70" s="208"/>
    </row>
    <row r="71">
      <c r="B71" s="208"/>
      <c r="C71" s="208"/>
      <c r="D71" s="208"/>
      <c r="E71" s="208"/>
      <c r="F71" s="208"/>
      <c r="G71" s="208"/>
    </row>
    <row r="72">
      <c r="B72" s="208"/>
      <c r="C72" s="208"/>
      <c r="D72" s="208"/>
      <c r="E72" s="208"/>
      <c r="F72" s="208"/>
      <c r="G72" s="208"/>
    </row>
    <row r="73">
      <c r="B73" s="208"/>
      <c r="C73" s="208"/>
      <c r="D73" s="208"/>
      <c r="E73" s="208"/>
      <c r="F73" s="208"/>
      <c r="G73" s="208"/>
    </row>
    <row r="74">
      <c r="B74" s="208"/>
      <c r="C74" s="208"/>
      <c r="D74" s="208"/>
      <c r="E74" s="208"/>
      <c r="F74" s="208"/>
      <c r="G74" s="208"/>
    </row>
    <row r="75">
      <c r="B75" s="208"/>
      <c r="C75" s="208"/>
      <c r="D75" s="208"/>
      <c r="E75" s="208"/>
      <c r="F75" s="208"/>
      <c r="G75" s="208"/>
    </row>
    <row r="76">
      <c r="B76" s="208"/>
      <c r="C76" s="208"/>
      <c r="D76" s="208"/>
      <c r="E76" s="208"/>
      <c r="F76" s="208"/>
      <c r="G76" s="208"/>
    </row>
    <row r="77">
      <c r="B77" s="208"/>
      <c r="C77" s="208"/>
      <c r="D77" s="208"/>
      <c r="E77" s="208"/>
      <c r="F77" s="208"/>
      <c r="G77" s="208"/>
    </row>
    <row r="78">
      <c r="B78" s="208"/>
      <c r="C78" s="208"/>
      <c r="D78" s="208"/>
      <c r="E78" s="208"/>
      <c r="F78" s="208"/>
      <c r="G78" s="208"/>
    </row>
    <row r="79">
      <c r="B79" s="208"/>
      <c r="C79" s="208"/>
      <c r="D79" s="208"/>
      <c r="E79" s="208"/>
      <c r="F79" s="208"/>
      <c r="G79" s="208"/>
    </row>
    <row r="80">
      <c r="B80" s="208"/>
      <c r="C80" s="208"/>
      <c r="D80" s="208"/>
      <c r="E80" s="208"/>
      <c r="F80" s="208"/>
      <c r="G80" s="208"/>
    </row>
    <row r="81">
      <c r="B81" s="208"/>
      <c r="C81" s="208"/>
      <c r="D81" s="208"/>
      <c r="E81" s="208"/>
      <c r="F81" s="208"/>
      <c r="G81" s="208"/>
    </row>
    <row r="82">
      <c r="B82" s="208"/>
      <c r="C82" s="208"/>
      <c r="D82" s="208"/>
      <c r="E82" s="208"/>
      <c r="F82" s="208"/>
      <c r="G82" s="208"/>
    </row>
    <row r="83">
      <c r="B83" s="208"/>
      <c r="C83" s="208"/>
      <c r="D83" s="208"/>
      <c r="E83" s="208"/>
      <c r="F83" s="208"/>
      <c r="G83" s="208"/>
    </row>
    <row r="84">
      <c r="B84" s="208"/>
      <c r="C84" s="208"/>
      <c r="D84" s="208"/>
      <c r="E84" s="208"/>
      <c r="F84" s="208"/>
      <c r="G84" s="208"/>
    </row>
    <row r="85">
      <c r="B85" s="208"/>
      <c r="C85" s="208"/>
      <c r="D85" s="208"/>
      <c r="E85" s="208"/>
      <c r="F85" s="208"/>
      <c r="G85" s="208"/>
    </row>
    <row r="86">
      <c r="B86" s="208"/>
      <c r="C86" s="208"/>
      <c r="D86" s="208"/>
      <c r="E86" s="208"/>
      <c r="F86" s="208"/>
      <c r="G86" s="208"/>
    </row>
    <row r="87">
      <c r="B87" s="208"/>
      <c r="C87" s="208"/>
      <c r="D87" s="208"/>
      <c r="E87" s="208"/>
      <c r="F87" s="208"/>
      <c r="G87" s="208"/>
    </row>
    <row r="88">
      <c r="B88" s="208"/>
      <c r="C88" s="208"/>
      <c r="D88" s="208"/>
      <c r="E88" s="208"/>
      <c r="F88" s="208"/>
      <c r="G88" s="208"/>
    </row>
    <row r="89">
      <c r="B89" s="208"/>
      <c r="C89" s="208"/>
      <c r="D89" s="208"/>
      <c r="E89" s="208"/>
      <c r="F89" s="208"/>
      <c r="G89" s="208"/>
    </row>
    <row r="90">
      <c r="B90" s="208"/>
      <c r="C90" s="208"/>
      <c r="D90" s="208"/>
      <c r="E90" s="208"/>
      <c r="F90" s="208"/>
      <c r="G90" s="208"/>
    </row>
    <row r="91">
      <c r="B91" s="208"/>
      <c r="C91" s="208"/>
      <c r="D91" s="208"/>
      <c r="E91" s="208"/>
      <c r="F91" s="208"/>
      <c r="G91" s="208"/>
    </row>
    <row r="92">
      <c r="B92" s="208"/>
      <c r="C92" s="208"/>
      <c r="D92" s="208"/>
      <c r="E92" s="208"/>
      <c r="F92" s="208"/>
      <c r="G92" s="208"/>
    </row>
    <row r="93">
      <c r="B93" s="208"/>
      <c r="C93" s="208"/>
      <c r="D93" s="208"/>
      <c r="E93" s="208"/>
      <c r="F93" s="208"/>
      <c r="G93" s="208"/>
    </row>
    <row r="94">
      <c r="B94" s="208"/>
      <c r="C94" s="208"/>
      <c r="D94" s="208"/>
      <c r="E94" s="208"/>
      <c r="F94" s="208"/>
      <c r="G94" s="208"/>
    </row>
    <row r="95">
      <c r="B95" s="208"/>
      <c r="C95" s="208"/>
      <c r="D95" s="208"/>
      <c r="E95" s="208"/>
      <c r="F95" s="208"/>
      <c r="G95" s="208"/>
    </row>
    <row r="96">
      <c r="B96" s="208"/>
      <c r="C96" s="208"/>
      <c r="D96" s="208"/>
      <c r="E96" s="208"/>
      <c r="F96" s="208"/>
      <c r="G96" s="208"/>
    </row>
    <row r="97">
      <c r="B97" s="208"/>
      <c r="C97" s="208"/>
      <c r="D97" s="208"/>
      <c r="E97" s="208"/>
      <c r="F97" s="208"/>
      <c r="G97" s="208"/>
    </row>
    <row r="98">
      <c r="B98" s="208"/>
      <c r="C98" s="208"/>
      <c r="D98" s="208"/>
      <c r="E98" s="208"/>
      <c r="F98" s="208"/>
      <c r="G98" s="208"/>
    </row>
    <row r="99">
      <c r="B99" s="208"/>
      <c r="C99" s="208"/>
      <c r="D99" s="208"/>
      <c r="E99" s="208"/>
      <c r="F99" s="208"/>
      <c r="G99" s="208"/>
    </row>
    <row r="100">
      <c r="B100" s="208"/>
      <c r="C100" s="208"/>
      <c r="D100" s="208"/>
      <c r="E100" s="208"/>
      <c r="F100" s="208"/>
      <c r="G100" s="208"/>
    </row>
    <row r="101">
      <c r="B101" s="208"/>
      <c r="C101" s="208"/>
      <c r="D101" s="208"/>
      <c r="E101" s="208"/>
      <c r="F101" s="208"/>
      <c r="G101" s="208"/>
    </row>
    <row r="102">
      <c r="B102" s="208"/>
      <c r="C102" s="208"/>
      <c r="D102" s="208"/>
      <c r="E102" s="208"/>
      <c r="F102" s="208"/>
      <c r="G102" s="208"/>
    </row>
    <row r="103">
      <c r="B103" s="208"/>
      <c r="C103" s="208"/>
      <c r="D103" s="208"/>
      <c r="E103" s="208"/>
      <c r="F103" s="208"/>
      <c r="G103" s="208"/>
    </row>
    <row r="104">
      <c r="B104" s="208"/>
      <c r="C104" s="208"/>
      <c r="D104" s="208"/>
      <c r="E104" s="208"/>
      <c r="F104" s="208"/>
      <c r="G104" s="208"/>
    </row>
    <row r="105">
      <c r="B105" s="208"/>
      <c r="C105" s="208"/>
      <c r="D105" s="208"/>
      <c r="E105" s="208"/>
      <c r="F105" s="208"/>
      <c r="G105" s="208"/>
    </row>
    <row r="106">
      <c r="B106" s="208"/>
      <c r="C106" s="208"/>
      <c r="D106" s="208"/>
      <c r="E106" s="208"/>
      <c r="F106" s="208"/>
      <c r="G106" s="208"/>
    </row>
    <row r="107">
      <c r="B107" s="208"/>
      <c r="C107" s="208"/>
      <c r="D107" s="208"/>
      <c r="E107" s="208"/>
      <c r="F107" s="208"/>
      <c r="G107" s="208"/>
    </row>
    <row r="108">
      <c r="B108" s="208"/>
      <c r="C108" s="208"/>
      <c r="D108" s="208"/>
      <c r="E108" s="208"/>
      <c r="F108" s="208"/>
      <c r="G108" s="208"/>
    </row>
    <row r="109">
      <c r="B109" s="208"/>
      <c r="C109" s="208"/>
      <c r="D109" s="208"/>
      <c r="E109" s="208"/>
      <c r="F109" s="208"/>
      <c r="G109" s="208"/>
    </row>
    <row r="110">
      <c r="B110" s="208"/>
      <c r="C110" s="208"/>
      <c r="D110" s="208"/>
      <c r="E110" s="208"/>
      <c r="F110" s="208"/>
      <c r="G110" s="208"/>
    </row>
    <row r="111">
      <c r="B111" s="208"/>
      <c r="C111" s="208"/>
      <c r="D111" s="208"/>
      <c r="E111" s="208"/>
      <c r="F111" s="208"/>
      <c r="G111" s="208"/>
    </row>
    <row r="112">
      <c r="B112" s="208"/>
      <c r="C112" s="208"/>
      <c r="D112" s="208"/>
      <c r="E112" s="208"/>
      <c r="F112" s="208"/>
      <c r="G112" s="208"/>
    </row>
    <row r="113">
      <c r="B113" s="208"/>
      <c r="C113" s="208"/>
      <c r="D113" s="208"/>
      <c r="E113" s="208"/>
      <c r="F113" s="208"/>
      <c r="G113" s="208"/>
    </row>
    <row r="114">
      <c r="B114" s="208"/>
      <c r="C114" s="208"/>
      <c r="D114" s="208"/>
      <c r="E114" s="208"/>
      <c r="F114" s="208"/>
      <c r="G114" s="208"/>
    </row>
    <row r="115">
      <c r="B115" s="208"/>
      <c r="C115" s="208"/>
      <c r="D115" s="208"/>
      <c r="E115" s="208"/>
      <c r="F115" s="208"/>
      <c r="G115" s="208"/>
    </row>
    <row r="116">
      <c r="B116" s="208"/>
      <c r="C116" s="208"/>
      <c r="D116" s="208"/>
      <c r="E116" s="208"/>
      <c r="F116" s="208"/>
      <c r="G116" s="208"/>
    </row>
    <row r="117">
      <c r="B117" s="208"/>
      <c r="C117" s="208"/>
      <c r="D117" s="208"/>
      <c r="E117" s="208"/>
      <c r="F117" s="208"/>
      <c r="G117" s="208"/>
    </row>
    <row r="118">
      <c r="B118" s="208"/>
      <c r="C118" s="208"/>
      <c r="D118" s="208"/>
      <c r="E118" s="208"/>
      <c r="F118" s="208"/>
      <c r="G118" s="208"/>
    </row>
    <row r="119">
      <c r="B119" s="208"/>
      <c r="C119" s="208"/>
      <c r="D119" s="208"/>
      <c r="E119" s="208"/>
      <c r="F119" s="208"/>
      <c r="G119" s="208"/>
    </row>
    <row r="120">
      <c r="B120" s="208"/>
      <c r="C120" s="208"/>
      <c r="D120" s="208"/>
      <c r="E120" s="208"/>
      <c r="F120" s="208"/>
      <c r="G120" s="208"/>
    </row>
    <row r="121">
      <c r="B121" s="208"/>
      <c r="C121" s="208"/>
      <c r="D121" s="208"/>
      <c r="E121" s="208"/>
      <c r="F121" s="208"/>
      <c r="G121" s="208"/>
    </row>
    <row r="122">
      <c r="B122" s="208"/>
      <c r="C122" s="208"/>
      <c r="D122" s="208"/>
      <c r="E122" s="208"/>
      <c r="F122" s="208"/>
      <c r="G122" s="208"/>
    </row>
    <row r="123">
      <c r="B123" s="208"/>
      <c r="C123" s="208"/>
      <c r="D123" s="208"/>
      <c r="E123" s="208"/>
      <c r="F123" s="208"/>
      <c r="G123" s="208"/>
    </row>
    <row r="124">
      <c r="B124" s="208"/>
      <c r="C124" s="208"/>
      <c r="D124" s="208"/>
      <c r="E124" s="208"/>
      <c r="F124" s="208"/>
      <c r="G124" s="208"/>
    </row>
    <row r="125">
      <c r="B125" s="208"/>
      <c r="C125" s="208"/>
      <c r="D125" s="208"/>
      <c r="E125" s="208"/>
      <c r="F125" s="208"/>
      <c r="G125" s="208"/>
    </row>
    <row r="126">
      <c r="B126" s="208"/>
      <c r="C126" s="208"/>
      <c r="D126" s="208"/>
      <c r="E126" s="208"/>
      <c r="F126" s="208"/>
      <c r="G126" s="208"/>
    </row>
    <row r="127">
      <c r="B127" s="208"/>
      <c r="C127" s="208"/>
      <c r="D127" s="208"/>
      <c r="E127" s="208"/>
      <c r="F127" s="208"/>
      <c r="G127" s="208"/>
    </row>
    <row r="128">
      <c r="B128" s="208"/>
      <c r="C128" s="208"/>
      <c r="D128" s="208"/>
      <c r="E128" s="208"/>
      <c r="F128" s="208"/>
      <c r="G128" s="208"/>
    </row>
    <row r="129">
      <c r="B129" s="208"/>
      <c r="C129" s="208"/>
      <c r="D129" s="208"/>
      <c r="E129" s="208"/>
      <c r="F129" s="208"/>
      <c r="G129" s="208"/>
    </row>
    <row r="130">
      <c r="B130" s="208"/>
      <c r="C130" s="208"/>
      <c r="D130" s="208"/>
      <c r="E130" s="208"/>
      <c r="F130" s="208"/>
      <c r="G130" s="208"/>
    </row>
    <row r="131">
      <c r="B131" s="208"/>
      <c r="C131" s="208"/>
      <c r="D131" s="208"/>
      <c r="E131" s="208"/>
      <c r="F131" s="208"/>
      <c r="G131" s="208"/>
    </row>
    <row r="132">
      <c r="B132" s="208"/>
      <c r="C132" s="208"/>
      <c r="D132" s="208"/>
      <c r="E132" s="208"/>
      <c r="F132" s="208"/>
      <c r="G132" s="208"/>
    </row>
    <row r="133">
      <c r="B133" s="208"/>
      <c r="C133" s="208"/>
      <c r="D133" s="208"/>
      <c r="E133" s="208"/>
      <c r="F133" s="208"/>
      <c r="G133" s="208"/>
    </row>
    <row r="134">
      <c r="B134" s="208"/>
      <c r="C134" s="208"/>
      <c r="D134" s="208"/>
      <c r="E134" s="208"/>
      <c r="F134" s="208"/>
      <c r="G134" s="208"/>
    </row>
    <row r="135">
      <c r="B135" s="208"/>
      <c r="C135" s="208"/>
      <c r="D135" s="208"/>
      <c r="E135" s="208"/>
      <c r="F135" s="208"/>
      <c r="G135" s="208"/>
    </row>
    <row r="136">
      <c r="B136" s="208"/>
      <c r="C136" s="208"/>
      <c r="D136" s="208"/>
      <c r="E136" s="208"/>
      <c r="F136" s="208"/>
      <c r="G136" s="208"/>
    </row>
    <row r="137">
      <c r="B137" s="208"/>
      <c r="C137" s="208"/>
      <c r="D137" s="208"/>
      <c r="E137" s="208"/>
      <c r="F137" s="208"/>
      <c r="G137" s="208"/>
    </row>
    <row r="138">
      <c r="B138" s="208"/>
      <c r="C138" s="208"/>
      <c r="D138" s="208"/>
      <c r="E138" s="208"/>
      <c r="F138" s="208"/>
      <c r="G138" s="208"/>
    </row>
    <row r="139">
      <c r="B139" s="208"/>
      <c r="C139" s="208"/>
      <c r="D139" s="208"/>
      <c r="E139" s="208"/>
      <c r="F139" s="208"/>
      <c r="G139" s="208"/>
    </row>
    <row r="140">
      <c r="B140" s="208"/>
      <c r="C140" s="208"/>
      <c r="D140" s="208"/>
      <c r="E140" s="208"/>
      <c r="F140" s="208"/>
      <c r="G140" s="208"/>
    </row>
    <row r="141">
      <c r="B141" s="208"/>
      <c r="C141" s="208"/>
      <c r="D141" s="208"/>
      <c r="E141" s="208"/>
      <c r="F141" s="208"/>
      <c r="G141" s="208"/>
    </row>
    <row r="142">
      <c r="B142" s="208"/>
      <c r="C142" s="208"/>
      <c r="D142" s="208"/>
      <c r="E142" s="208"/>
      <c r="F142" s="208"/>
      <c r="G142" s="208"/>
    </row>
    <row r="143">
      <c r="B143" s="208"/>
      <c r="C143" s="208"/>
      <c r="D143" s="208"/>
      <c r="E143" s="208"/>
      <c r="F143" s="208"/>
      <c r="G143" s="208"/>
    </row>
    <row r="144">
      <c r="B144" s="208"/>
      <c r="C144" s="208"/>
      <c r="D144" s="208"/>
      <c r="E144" s="208"/>
      <c r="F144" s="208"/>
      <c r="G144" s="208"/>
    </row>
    <row r="145">
      <c r="B145" s="208"/>
      <c r="C145" s="208"/>
      <c r="D145" s="208"/>
      <c r="E145" s="208"/>
      <c r="F145" s="208"/>
      <c r="G145" s="208"/>
    </row>
    <row r="146">
      <c r="B146" s="208"/>
      <c r="C146" s="208"/>
      <c r="D146" s="208"/>
      <c r="E146" s="208"/>
      <c r="F146" s="208"/>
      <c r="G146" s="208"/>
    </row>
    <row r="147">
      <c r="B147" s="208"/>
      <c r="C147" s="208"/>
      <c r="D147" s="208"/>
      <c r="E147" s="208"/>
      <c r="F147" s="208"/>
      <c r="G147" s="208"/>
    </row>
    <row r="148">
      <c r="B148" s="208"/>
      <c r="C148" s="208"/>
      <c r="D148" s="208"/>
      <c r="E148" s="208"/>
      <c r="F148" s="208"/>
      <c r="G148" s="208"/>
    </row>
    <row r="149">
      <c r="B149" s="208"/>
      <c r="C149" s="208"/>
      <c r="D149" s="208"/>
      <c r="E149" s="208"/>
      <c r="F149" s="208"/>
      <c r="G149" s="208"/>
    </row>
    <row r="150">
      <c r="B150" s="208"/>
      <c r="C150" s="208"/>
      <c r="D150" s="208"/>
      <c r="E150" s="208"/>
      <c r="F150" s="208"/>
      <c r="G150" s="208"/>
    </row>
    <row r="151">
      <c r="B151" s="208"/>
      <c r="C151" s="208"/>
      <c r="D151" s="208"/>
      <c r="E151" s="208"/>
      <c r="F151" s="208"/>
      <c r="G151" s="208"/>
    </row>
    <row r="152">
      <c r="B152" s="208"/>
      <c r="C152" s="208"/>
      <c r="D152" s="208"/>
      <c r="E152" s="208"/>
      <c r="F152" s="208"/>
      <c r="G152" s="208"/>
    </row>
    <row r="153">
      <c r="B153" s="208"/>
      <c r="C153" s="208"/>
      <c r="D153" s="208"/>
      <c r="E153" s="208"/>
      <c r="F153" s="208"/>
      <c r="G153" s="208"/>
    </row>
    <row r="154">
      <c r="B154" s="208"/>
      <c r="C154" s="208"/>
      <c r="D154" s="208"/>
      <c r="E154" s="208"/>
      <c r="F154" s="208"/>
      <c r="G154" s="208"/>
    </row>
    <row r="155">
      <c r="B155" s="208"/>
      <c r="C155" s="208"/>
      <c r="D155" s="208"/>
      <c r="E155" s="208"/>
      <c r="F155" s="208"/>
      <c r="G155" s="208"/>
    </row>
    <row r="156">
      <c r="B156" s="208"/>
      <c r="C156" s="208"/>
      <c r="D156" s="208"/>
      <c r="E156" s="208"/>
      <c r="F156" s="208"/>
      <c r="G156" s="208"/>
    </row>
    <row r="157">
      <c r="B157" s="208"/>
      <c r="C157" s="208"/>
      <c r="D157" s="208"/>
      <c r="E157" s="208"/>
      <c r="F157" s="208"/>
      <c r="G157" s="208"/>
    </row>
    <row r="158">
      <c r="B158" s="208"/>
      <c r="C158" s="208"/>
      <c r="D158" s="208"/>
      <c r="E158" s="208"/>
      <c r="F158" s="208"/>
      <c r="G158" s="208"/>
    </row>
    <row r="159">
      <c r="B159" s="208"/>
      <c r="C159" s="208"/>
      <c r="D159" s="208"/>
      <c r="E159" s="208"/>
      <c r="F159" s="208"/>
      <c r="G159" s="208"/>
    </row>
    <row r="160">
      <c r="B160" s="208"/>
      <c r="C160" s="208"/>
      <c r="D160" s="208"/>
      <c r="E160" s="208"/>
      <c r="F160" s="208"/>
      <c r="G160" s="208"/>
    </row>
    <row r="161">
      <c r="B161" s="208"/>
      <c r="C161" s="208"/>
      <c r="D161" s="208"/>
      <c r="E161" s="208"/>
      <c r="F161" s="208"/>
      <c r="G161" s="208"/>
    </row>
    <row r="162">
      <c r="B162" s="208"/>
      <c r="C162" s="208"/>
      <c r="D162" s="208"/>
      <c r="E162" s="208"/>
      <c r="F162" s="208"/>
      <c r="G162" s="208"/>
    </row>
    <row r="163">
      <c r="B163" s="208"/>
      <c r="C163" s="208"/>
      <c r="D163" s="208"/>
      <c r="E163" s="208"/>
      <c r="F163" s="208"/>
      <c r="G163" s="208"/>
    </row>
    <row r="164">
      <c r="B164" s="208"/>
      <c r="C164" s="208"/>
      <c r="D164" s="208"/>
      <c r="E164" s="208"/>
      <c r="F164" s="208"/>
      <c r="G164" s="208"/>
    </row>
    <row r="165">
      <c r="B165" s="208"/>
      <c r="C165" s="208"/>
      <c r="D165" s="208"/>
      <c r="E165" s="208"/>
      <c r="F165" s="208"/>
      <c r="G165" s="208"/>
    </row>
    <row r="166">
      <c r="B166" s="208"/>
      <c r="C166" s="208"/>
      <c r="D166" s="208"/>
      <c r="E166" s="208"/>
      <c r="F166" s="208"/>
      <c r="G166" s="208"/>
    </row>
    <row r="167">
      <c r="B167" s="208"/>
      <c r="C167" s="208"/>
      <c r="D167" s="208"/>
      <c r="E167" s="208"/>
      <c r="F167" s="208"/>
      <c r="G167" s="208"/>
    </row>
    <row r="168">
      <c r="B168" s="208"/>
      <c r="C168" s="208"/>
      <c r="D168" s="208"/>
      <c r="E168" s="208"/>
      <c r="F168" s="208"/>
      <c r="G168" s="208"/>
    </row>
    <row r="169">
      <c r="B169" s="208"/>
      <c r="C169" s="208"/>
      <c r="D169" s="208"/>
      <c r="E169" s="208"/>
      <c r="F169" s="208"/>
      <c r="G169" s="208"/>
    </row>
    <row r="170">
      <c r="B170" s="208"/>
      <c r="C170" s="208"/>
      <c r="D170" s="208"/>
      <c r="E170" s="208"/>
      <c r="F170" s="208"/>
      <c r="G170" s="208"/>
    </row>
    <row r="171">
      <c r="B171" s="208"/>
      <c r="C171" s="208"/>
      <c r="D171" s="208"/>
      <c r="E171" s="208"/>
      <c r="F171" s="208"/>
      <c r="G171" s="208"/>
    </row>
    <row r="172">
      <c r="B172" s="208"/>
      <c r="C172" s="208"/>
      <c r="D172" s="208"/>
      <c r="E172" s="208"/>
      <c r="F172" s="208"/>
      <c r="G172" s="208"/>
    </row>
    <row r="173">
      <c r="B173" s="208"/>
      <c r="C173" s="208"/>
      <c r="D173" s="208"/>
      <c r="E173" s="208"/>
      <c r="F173" s="208"/>
      <c r="G173" s="208"/>
    </row>
    <row r="174">
      <c r="B174" s="208"/>
      <c r="C174" s="208"/>
      <c r="D174" s="208"/>
      <c r="E174" s="208"/>
      <c r="F174" s="208"/>
      <c r="G174" s="208"/>
    </row>
    <row r="175">
      <c r="B175" s="208"/>
      <c r="C175" s="208"/>
      <c r="D175" s="208"/>
      <c r="E175" s="208"/>
      <c r="F175" s="208"/>
      <c r="G175" s="208"/>
    </row>
    <row r="176">
      <c r="B176" s="208"/>
      <c r="C176" s="208"/>
      <c r="D176" s="208"/>
      <c r="E176" s="208"/>
      <c r="F176" s="208"/>
      <c r="G176" s="208"/>
    </row>
    <row r="177">
      <c r="B177" s="208"/>
      <c r="C177" s="208"/>
      <c r="D177" s="208"/>
      <c r="E177" s="208"/>
      <c r="F177" s="208"/>
      <c r="G177" s="208"/>
    </row>
    <row r="178">
      <c r="B178" s="208"/>
      <c r="C178" s="208"/>
      <c r="D178" s="208"/>
      <c r="E178" s="208"/>
      <c r="F178" s="208"/>
      <c r="G178" s="208"/>
    </row>
    <row r="179">
      <c r="B179" s="208"/>
      <c r="C179" s="208"/>
      <c r="D179" s="208"/>
      <c r="E179" s="208"/>
      <c r="F179" s="208"/>
      <c r="G179" s="208"/>
    </row>
    <row r="180">
      <c r="B180" s="208"/>
      <c r="C180" s="208"/>
      <c r="D180" s="208"/>
      <c r="E180" s="208"/>
      <c r="F180" s="208"/>
      <c r="G180" s="208"/>
    </row>
    <row r="181">
      <c r="B181" s="208"/>
      <c r="C181" s="208"/>
      <c r="D181" s="208"/>
      <c r="E181" s="208"/>
      <c r="F181" s="208"/>
      <c r="G181" s="208"/>
    </row>
    <row r="182">
      <c r="B182" s="208"/>
      <c r="C182" s="208"/>
      <c r="D182" s="208"/>
      <c r="E182" s="208"/>
      <c r="F182" s="208"/>
      <c r="G182" s="208"/>
    </row>
    <row r="183">
      <c r="B183" s="208"/>
      <c r="C183" s="208"/>
      <c r="D183" s="208"/>
      <c r="E183" s="208"/>
      <c r="F183" s="208"/>
      <c r="G183" s="208"/>
    </row>
    <row r="184">
      <c r="B184" s="208"/>
      <c r="C184" s="208"/>
      <c r="D184" s="208"/>
      <c r="E184" s="208"/>
      <c r="F184" s="208"/>
      <c r="G184" s="208"/>
    </row>
    <row r="185">
      <c r="B185" s="208"/>
      <c r="C185" s="208"/>
      <c r="D185" s="208"/>
      <c r="E185" s="208"/>
      <c r="F185" s="208"/>
      <c r="G185" s="208"/>
    </row>
    <row r="186">
      <c r="B186" s="208"/>
      <c r="C186" s="208"/>
      <c r="D186" s="208"/>
      <c r="E186" s="208"/>
      <c r="F186" s="208"/>
      <c r="G186" s="208"/>
    </row>
    <row r="187">
      <c r="B187" s="208"/>
      <c r="C187" s="208"/>
      <c r="D187" s="208"/>
      <c r="E187" s="208"/>
      <c r="F187" s="208"/>
      <c r="G187" s="208"/>
    </row>
    <row r="188">
      <c r="B188" s="208"/>
      <c r="C188" s="208"/>
      <c r="D188" s="208"/>
      <c r="E188" s="208"/>
      <c r="F188" s="208"/>
      <c r="G188" s="208"/>
    </row>
    <row r="189">
      <c r="B189" s="208"/>
      <c r="C189" s="208"/>
      <c r="D189" s="208"/>
      <c r="E189" s="208"/>
      <c r="F189" s="208"/>
      <c r="G189" s="208"/>
    </row>
    <row r="190">
      <c r="B190" s="208"/>
      <c r="C190" s="208"/>
      <c r="D190" s="208"/>
      <c r="E190" s="208"/>
      <c r="F190" s="208"/>
      <c r="G190" s="208"/>
    </row>
    <row r="191">
      <c r="B191" s="208"/>
      <c r="C191" s="208"/>
      <c r="D191" s="208"/>
      <c r="E191" s="208"/>
      <c r="F191" s="208"/>
      <c r="G191" s="208"/>
    </row>
    <row r="192">
      <c r="B192" s="208"/>
      <c r="C192" s="208"/>
      <c r="D192" s="208"/>
      <c r="E192" s="208"/>
      <c r="F192" s="208"/>
      <c r="G192" s="208"/>
    </row>
    <row r="193">
      <c r="B193" s="208"/>
      <c r="C193" s="208"/>
      <c r="D193" s="208"/>
      <c r="E193" s="208"/>
      <c r="F193" s="208"/>
      <c r="G193" s="208"/>
    </row>
    <row r="194">
      <c r="B194" s="208"/>
      <c r="C194" s="208"/>
      <c r="D194" s="208"/>
      <c r="E194" s="208"/>
      <c r="F194" s="208"/>
      <c r="G194" s="208"/>
    </row>
    <row r="195">
      <c r="B195" s="208"/>
      <c r="C195" s="208"/>
      <c r="D195" s="208"/>
      <c r="E195" s="208"/>
      <c r="F195" s="208"/>
      <c r="G195" s="208"/>
    </row>
    <row r="196">
      <c r="B196" s="208"/>
      <c r="C196" s="208"/>
      <c r="D196" s="208"/>
      <c r="E196" s="208"/>
      <c r="F196" s="208"/>
      <c r="G196" s="208"/>
    </row>
    <row r="197">
      <c r="B197" s="208"/>
      <c r="C197" s="208"/>
      <c r="D197" s="208"/>
      <c r="E197" s="208"/>
      <c r="F197" s="208"/>
      <c r="G197" s="208"/>
    </row>
    <row r="198">
      <c r="B198" s="208"/>
      <c r="C198" s="208"/>
      <c r="D198" s="208"/>
      <c r="E198" s="208"/>
      <c r="F198" s="208"/>
      <c r="G198" s="208"/>
    </row>
    <row r="199">
      <c r="B199" s="208"/>
      <c r="C199" s="208"/>
      <c r="D199" s="208"/>
      <c r="E199" s="208"/>
      <c r="F199" s="208"/>
      <c r="G199" s="208"/>
    </row>
    <row r="200">
      <c r="B200" s="208"/>
      <c r="C200" s="208"/>
      <c r="D200" s="208"/>
      <c r="E200" s="208"/>
      <c r="F200" s="208"/>
      <c r="G200" s="208"/>
    </row>
    <row r="201">
      <c r="B201" s="208"/>
      <c r="C201" s="208"/>
      <c r="D201" s="208"/>
      <c r="E201" s="208"/>
      <c r="F201" s="208"/>
      <c r="G201" s="208"/>
    </row>
    <row r="202">
      <c r="B202" s="208"/>
      <c r="C202" s="208"/>
      <c r="D202" s="208"/>
      <c r="E202" s="208"/>
      <c r="F202" s="208"/>
      <c r="G202" s="208"/>
    </row>
    <row r="203">
      <c r="B203" s="208"/>
      <c r="C203" s="208"/>
      <c r="D203" s="208"/>
      <c r="E203" s="208"/>
      <c r="F203" s="208"/>
      <c r="G203" s="208"/>
    </row>
    <row r="204">
      <c r="B204" s="208"/>
      <c r="C204" s="208"/>
      <c r="D204" s="208"/>
      <c r="E204" s="208"/>
      <c r="F204" s="208"/>
      <c r="G204" s="208"/>
    </row>
    <row r="205">
      <c r="B205" s="208"/>
      <c r="C205" s="208"/>
      <c r="D205" s="208"/>
      <c r="E205" s="208"/>
      <c r="F205" s="208"/>
      <c r="G205" s="208"/>
    </row>
    <row r="206">
      <c r="B206" s="208"/>
      <c r="C206" s="208"/>
      <c r="D206" s="208"/>
      <c r="E206" s="208"/>
      <c r="F206" s="208"/>
      <c r="G206" s="208"/>
    </row>
    <row r="207">
      <c r="B207" s="208"/>
      <c r="C207" s="208"/>
      <c r="D207" s="208"/>
      <c r="E207" s="208"/>
      <c r="F207" s="208"/>
      <c r="G207" s="208"/>
    </row>
    <row r="208">
      <c r="B208" s="208"/>
      <c r="C208" s="208"/>
      <c r="D208" s="208"/>
      <c r="E208" s="208"/>
      <c r="F208" s="208"/>
      <c r="G208" s="208"/>
    </row>
    <row r="209">
      <c r="B209" s="208"/>
      <c r="C209" s="208"/>
      <c r="D209" s="208"/>
      <c r="E209" s="208"/>
      <c r="F209" s="208"/>
      <c r="G209" s="208"/>
    </row>
    <row r="210">
      <c r="B210" s="208"/>
      <c r="C210" s="208"/>
      <c r="D210" s="208"/>
      <c r="E210" s="208"/>
      <c r="F210" s="208"/>
      <c r="G210" s="208"/>
    </row>
    <row r="211">
      <c r="B211" s="208"/>
      <c r="C211" s="208"/>
      <c r="D211" s="208"/>
      <c r="E211" s="208"/>
      <c r="F211" s="208"/>
      <c r="G211" s="208"/>
    </row>
    <row r="212">
      <c r="B212" s="208"/>
      <c r="C212" s="208"/>
      <c r="D212" s="208"/>
      <c r="E212" s="208"/>
      <c r="F212" s="208"/>
      <c r="G212" s="208"/>
    </row>
    <row r="213">
      <c r="B213" s="208"/>
      <c r="C213" s="208"/>
      <c r="D213" s="208"/>
      <c r="E213" s="208"/>
      <c r="F213" s="208"/>
      <c r="G213" s="208"/>
    </row>
    <row r="214">
      <c r="B214" s="208"/>
      <c r="C214" s="208"/>
      <c r="D214" s="208"/>
      <c r="E214" s="208"/>
      <c r="F214" s="208"/>
      <c r="G214" s="208"/>
    </row>
    <row r="215">
      <c r="B215" s="208"/>
      <c r="C215" s="208"/>
      <c r="D215" s="208"/>
      <c r="E215" s="208"/>
      <c r="F215" s="208"/>
      <c r="G215" s="208"/>
    </row>
    <row r="216">
      <c r="B216" s="208"/>
      <c r="C216" s="208"/>
      <c r="D216" s="208"/>
      <c r="E216" s="208"/>
      <c r="F216" s="208"/>
      <c r="G216" s="208"/>
    </row>
    <row r="217">
      <c r="B217" s="208"/>
      <c r="C217" s="208"/>
      <c r="D217" s="208"/>
      <c r="E217" s="208"/>
      <c r="F217" s="208"/>
      <c r="G217" s="208"/>
    </row>
    <row r="218">
      <c r="B218" s="208"/>
      <c r="C218" s="208"/>
      <c r="D218" s="208"/>
      <c r="E218" s="208"/>
      <c r="F218" s="208"/>
      <c r="G218" s="208"/>
    </row>
    <row r="219">
      <c r="B219" s="208"/>
      <c r="C219" s="208"/>
      <c r="D219" s="208"/>
      <c r="E219" s="208"/>
      <c r="F219" s="208"/>
      <c r="G219" s="208"/>
    </row>
    <row r="220">
      <c r="B220" s="208"/>
      <c r="C220" s="208"/>
      <c r="D220" s="208"/>
      <c r="E220" s="208"/>
      <c r="F220" s="208"/>
      <c r="G220" s="208"/>
    </row>
    <row r="221">
      <c r="B221" s="208"/>
      <c r="C221" s="208"/>
      <c r="D221" s="208"/>
      <c r="E221" s="208"/>
      <c r="F221" s="208"/>
      <c r="G221" s="208"/>
    </row>
    <row r="222">
      <c r="B222" s="208"/>
      <c r="C222" s="208"/>
      <c r="D222" s="208"/>
      <c r="E222" s="208"/>
      <c r="F222" s="208"/>
      <c r="G222" s="208"/>
    </row>
    <row r="223">
      <c r="B223" s="208"/>
      <c r="C223" s="208"/>
      <c r="D223" s="208"/>
      <c r="E223" s="208"/>
      <c r="F223" s="208"/>
      <c r="G223" s="208"/>
    </row>
    <row r="224">
      <c r="B224" s="208"/>
      <c r="C224" s="208"/>
      <c r="D224" s="208"/>
      <c r="E224" s="208"/>
      <c r="F224" s="208"/>
      <c r="G224" s="208"/>
    </row>
    <row r="225">
      <c r="B225" s="208"/>
      <c r="C225" s="208"/>
      <c r="D225" s="208"/>
      <c r="E225" s="208"/>
      <c r="F225" s="208"/>
      <c r="G225" s="208"/>
    </row>
    <row r="226">
      <c r="B226" s="208"/>
      <c r="C226" s="208"/>
      <c r="D226" s="208"/>
      <c r="E226" s="208"/>
      <c r="F226" s="208"/>
      <c r="G226" s="208"/>
    </row>
    <row r="227">
      <c r="B227" s="208"/>
      <c r="C227" s="208"/>
      <c r="D227" s="208"/>
      <c r="E227" s="208"/>
      <c r="F227" s="208"/>
      <c r="G227" s="208"/>
    </row>
    <row r="228">
      <c r="B228" s="208"/>
      <c r="C228" s="208"/>
      <c r="D228" s="208"/>
      <c r="E228" s="208"/>
      <c r="F228" s="208"/>
      <c r="G228" s="208"/>
    </row>
    <row r="229">
      <c r="B229" s="208"/>
      <c r="C229" s="208"/>
      <c r="D229" s="208"/>
      <c r="E229" s="208"/>
      <c r="F229" s="208"/>
      <c r="G229" s="208"/>
    </row>
    <row r="230">
      <c r="B230" s="208"/>
      <c r="C230" s="208"/>
      <c r="D230" s="208"/>
      <c r="E230" s="208"/>
      <c r="F230" s="208"/>
      <c r="G230" s="208"/>
    </row>
    <row r="231">
      <c r="B231" s="208"/>
      <c r="C231" s="208"/>
      <c r="D231" s="208"/>
      <c r="E231" s="208"/>
      <c r="F231" s="208"/>
      <c r="G231" s="208"/>
    </row>
    <row r="232">
      <c r="B232" s="208"/>
      <c r="C232" s="208"/>
      <c r="D232" s="208"/>
      <c r="E232" s="208"/>
      <c r="F232" s="208"/>
      <c r="G232" s="208"/>
    </row>
    <row r="233">
      <c r="B233" s="208"/>
      <c r="C233" s="208"/>
      <c r="D233" s="208"/>
      <c r="E233" s="208"/>
      <c r="F233" s="208"/>
      <c r="G233" s="208"/>
    </row>
    <row r="234">
      <c r="B234" s="208"/>
      <c r="C234" s="208"/>
      <c r="D234" s="208"/>
      <c r="E234" s="208"/>
      <c r="F234" s="208"/>
      <c r="G234" s="208"/>
    </row>
    <row r="235">
      <c r="B235" s="208"/>
      <c r="C235" s="208"/>
      <c r="D235" s="208"/>
      <c r="E235" s="208"/>
      <c r="F235" s="208"/>
      <c r="G235" s="208"/>
    </row>
    <row r="236">
      <c r="B236" s="208"/>
      <c r="C236" s="208"/>
      <c r="D236" s="208"/>
      <c r="E236" s="208"/>
      <c r="F236" s="208"/>
      <c r="G236" s="208"/>
    </row>
    <row r="237">
      <c r="B237" s="208"/>
      <c r="C237" s="208"/>
      <c r="D237" s="208"/>
      <c r="E237" s="208"/>
      <c r="F237" s="208"/>
      <c r="G237" s="208"/>
    </row>
    <row r="238">
      <c r="B238" s="208"/>
      <c r="C238" s="208"/>
      <c r="D238" s="208"/>
      <c r="E238" s="208"/>
      <c r="F238" s="208"/>
      <c r="G238" s="208"/>
    </row>
    <row r="239">
      <c r="B239" s="208"/>
      <c r="C239" s="208"/>
      <c r="D239" s="208"/>
      <c r="E239" s="208"/>
      <c r="F239" s="208"/>
      <c r="G239" s="208"/>
    </row>
    <row r="240">
      <c r="B240" s="208"/>
      <c r="C240" s="208"/>
      <c r="D240" s="208"/>
      <c r="E240" s="208"/>
      <c r="F240" s="208"/>
      <c r="G240" s="208"/>
    </row>
    <row r="241">
      <c r="B241" s="208"/>
      <c r="C241" s="208"/>
      <c r="D241" s="208"/>
      <c r="E241" s="208"/>
      <c r="F241" s="208"/>
      <c r="G241" s="208"/>
    </row>
    <row r="242">
      <c r="B242" s="208"/>
      <c r="C242" s="208"/>
      <c r="D242" s="208"/>
      <c r="E242" s="208"/>
      <c r="F242" s="208"/>
      <c r="G242" s="208"/>
    </row>
    <row r="243">
      <c r="B243" s="208"/>
      <c r="C243" s="208"/>
      <c r="D243" s="208"/>
      <c r="E243" s="208"/>
      <c r="F243" s="208"/>
      <c r="G243" s="208"/>
    </row>
    <row r="244">
      <c r="B244" s="208"/>
      <c r="C244" s="208"/>
      <c r="D244" s="208"/>
      <c r="E244" s="208"/>
      <c r="F244" s="208"/>
      <c r="G244" s="208"/>
    </row>
    <row r="245">
      <c r="B245" s="208"/>
      <c r="C245" s="208"/>
      <c r="D245" s="208"/>
      <c r="E245" s="208"/>
      <c r="F245" s="208"/>
      <c r="G245" s="208"/>
    </row>
    <row r="246">
      <c r="B246" s="208"/>
      <c r="C246" s="208"/>
      <c r="D246" s="208"/>
      <c r="E246" s="208"/>
      <c r="F246" s="208"/>
      <c r="G246" s="208"/>
    </row>
    <row r="247">
      <c r="B247" s="208"/>
      <c r="C247" s="208"/>
      <c r="D247" s="208"/>
      <c r="E247" s="208"/>
      <c r="F247" s="208"/>
      <c r="G247" s="208"/>
    </row>
    <row r="248">
      <c r="B248" s="208"/>
      <c r="C248" s="208"/>
      <c r="D248" s="208"/>
      <c r="E248" s="208"/>
      <c r="F248" s="208"/>
      <c r="G248" s="208"/>
    </row>
    <row r="249">
      <c r="B249" s="208"/>
      <c r="C249" s="208"/>
      <c r="D249" s="208"/>
      <c r="E249" s="208"/>
      <c r="F249" s="208"/>
      <c r="G249" s="208"/>
    </row>
    <row r="250">
      <c r="B250" s="208"/>
      <c r="C250" s="208"/>
      <c r="D250" s="208"/>
      <c r="E250" s="208"/>
      <c r="F250" s="208"/>
      <c r="G250" s="208"/>
    </row>
    <row r="251">
      <c r="B251" s="208"/>
      <c r="C251" s="208"/>
      <c r="D251" s="208"/>
      <c r="E251" s="208"/>
      <c r="F251" s="208"/>
      <c r="G251" s="208"/>
    </row>
    <row r="252">
      <c r="B252" s="208"/>
      <c r="C252" s="208"/>
      <c r="D252" s="208"/>
      <c r="E252" s="208"/>
      <c r="F252" s="208"/>
      <c r="G252" s="208"/>
    </row>
    <row r="253">
      <c r="B253" s="208"/>
      <c r="C253" s="208"/>
      <c r="D253" s="208"/>
      <c r="E253" s="208"/>
      <c r="F253" s="208"/>
      <c r="G253" s="208"/>
    </row>
    <row r="254">
      <c r="B254" s="208"/>
      <c r="C254" s="208"/>
      <c r="D254" s="208"/>
      <c r="E254" s="208"/>
      <c r="F254" s="208"/>
      <c r="G254" s="208"/>
    </row>
    <row r="255">
      <c r="B255" s="208"/>
      <c r="C255" s="208"/>
      <c r="D255" s="208"/>
      <c r="E255" s="208"/>
      <c r="F255" s="208"/>
      <c r="G255" s="208"/>
    </row>
    <row r="256">
      <c r="B256" s="208"/>
      <c r="C256" s="208"/>
      <c r="D256" s="208"/>
      <c r="E256" s="208"/>
      <c r="F256" s="208"/>
      <c r="G256" s="208"/>
    </row>
    <row r="257">
      <c r="B257" s="208"/>
      <c r="C257" s="208"/>
      <c r="D257" s="208"/>
      <c r="E257" s="208"/>
      <c r="F257" s="208"/>
      <c r="G257" s="208"/>
    </row>
    <row r="258">
      <c r="B258" s="208"/>
      <c r="C258" s="208"/>
      <c r="D258" s="208"/>
      <c r="E258" s="208"/>
      <c r="F258" s="208"/>
      <c r="G258" s="208"/>
    </row>
    <row r="259">
      <c r="B259" s="208"/>
      <c r="C259" s="208"/>
      <c r="D259" s="208"/>
      <c r="E259" s="208"/>
      <c r="F259" s="208"/>
      <c r="G259" s="208"/>
    </row>
    <row r="260">
      <c r="B260" s="208"/>
      <c r="C260" s="208"/>
      <c r="D260" s="208"/>
      <c r="E260" s="208"/>
      <c r="F260" s="208"/>
      <c r="G260" s="208"/>
    </row>
    <row r="261">
      <c r="B261" s="208"/>
      <c r="C261" s="208"/>
      <c r="D261" s="208"/>
      <c r="E261" s="208"/>
      <c r="F261" s="208"/>
      <c r="G261" s="208"/>
    </row>
    <row r="262">
      <c r="B262" s="208"/>
      <c r="C262" s="208"/>
      <c r="D262" s="208"/>
      <c r="E262" s="208"/>
      <c r="F262" s="208"/>
      <c r="G262" s="208"/>
    </row>
    <row r="263">
      <c r="B263" s="208"/>
      <c r="C263" s="208"/>
      <c r="D263" s="208"/>
      <c r="E263" s="208"/>
      <c r="F263" s="208"/>
      <c r="G263" s="208"/>
    </row>
    <row r="264">
      <c r="B264" s="208"/>
      <c r="C264" s="208"/>
      <c r="D264" s="208"/>
      <c r="E264" s="208"/>
      <c r="F264" s="208"/>
      <c r="G264" s="208"/>
    </row>
    <row r="265">
      <c r="B265" s="208"/>
      <c r="C265" s="208"/>
      <c r="D265" s="208"/>
      <c r="E265" s="208"/>
      <c r="F265" s="208"/>
      <c r="G265" s="208"/>
    </row>
    <row r="266">
      <c r="B266" s="208"/>
      <c r="C266" s="208"/>
      <c r="D266" s="208"/>
      <c r="E266" s="208"/>
      <c r="F266" s="208"/>
      <c r="G266" s="208"/>
    </row>
    <row r="267">
      <c r="B267" s="208"/>
      <c r="C267" s="208"/>
      <c r="D267" s="208"/>
      <c r="E267" s="208"/>
      <c r="F267" s="208"/>
      <c r="G267" s="208"/>
    </row>
    <row r="268">
      <c r="B268" s="208"/>
      <c r="C268" s="208"/>
      <c r="D268" s="208"/>
      <c r="E268" s="208"/>
      <c r="F268" s="208"/>
      <c r="G268" s="208"/>
    </row>
    <row r="269">
      <c r="B269" s="208"/>
      <c r="C269" s="208"/>
      <c r="D269" s="208"/>
      <c r="E269" s="208"/>
      <c r="F269" s="208"/>
      <c r="G269" s="208"/>
    </row>
    <row r="270">
      <c r="B270" s="208"/>
      <c r="C270" s="208"/>
      <c r="D270" s="208"/>
      <c r="E270" s="208"/>
      <c r="F270" s="208"/>
      <c r="G270" s="208"/>
    </row>
    <row r="271">
      <c r="B271" s="208"/>
      <c r="C271" s="208"/>
      <c r="D271" s="208"/>
      <c r="E271" s="208"/>
      <c r="F271" s="208"/>
      <c r="G271" s="208"/>
    </row>
    <row r="272">
      <c r="B272" s="208"/>
      <c r="C272" s="208"/>
      <c r="D272" s="208"/>
      <c r="E272" s="208"/>
      <c r="F272" s="208"/>
      <c r="G272" s="208"/>
    </row>
    <row r="273">
      <c r="B273" s="208"/>
      <c r="C273" s="208"/>
      <c r="D273" s="208"/>
      <c r="E273" s="208"/>
      <c r="F273" s="208"/>
      <c r="G273" s="208"/>
    </row>
    <row r="274">
      <c r="B274" s="208"/>
      <c r="C274" s="208"/>
      <c r="D274" s="208"/>
      <c r="E274" s="208"/>
      <c r="F274" s="208"/>
      <c r="G274" s="208"/>
    </row>
    <row r="275">
      <c r="B275" s="208"/>
      <c r="C275" s="208"/>
      <c r="D275" s="208"/>
      <c r="E275" s="208"/>
      <c r="F275" s="208"/>
      <c r="G275" s="208"/>
    </row>
    <row r="276">
      <c r="B276" s="208"/>
      <c r="C276" s="208"/>
      <c r="D276" s="208"/>
      <c r="E276" s="208"/>
      <c r="F276" s="208"/>
      <c r="G276" s="208"/>
    </row>
    <row r="277">
      <c r="B277" s="208"/>
      <c r="C277" s="208"/>
      <c r="D277" s="208"/>
      <c r="E277" s="208"/>
      <c r="F277" s="208"/>
      <c r="G277" s="208"/>
    </row>
    <row r="278">
      <c r="B278" s="208"/>
      <c r="C278" s="208"/>
      <c r="D278" s="208"/>
      <c r="E278" s="208"/>
      <c r="F278" s="208"/>
      <c r="G278" s="208"/>
    </row>
    <row r="279">
      <c r="B279" s="208"/>
      <c r="C279" s="208"/>
      <c r="D279" s="208"/>
      <c r="E279" s="208"/>
      <c r="F279" s="208"/>
      <c r="G279" s="208"/>
    </row>
    <row r="280">
      <c r="B280" s="208"/>
      <c r="C280" s="208"/>
      <c r="D280" s="208"/>
      <c r="E280" s="208"/>
      <c r="F280" s="208"/>
      <c r="G280" s="208"/>
    </row>
    <row r="281">
      <c r="B281" s="208"/>
      <c r="C281" s="208"/>
      <c r="D281" s="208"/>
      <c r="E281" s="208"/>
      <c r="F281" s="208"/>
      <c r="G281" s="208"/>
    </row>
    <row r="282">
      <c r="B282" s="208"/>
      <c r="C282" s="208"/>
      <c r="D282" s="208"/>
      <c r="E282" s="208"/>
      <c r="F282" s="208"/>
      <c r="G282" s="208"/>
    </row>
    <row r="283">
      <c r="B283" s="208"/>
      <c r="C283" s="208"/>
      <c r="D283" s="208"/>
      <c r="E283" s="208"/>
      <c r="F283" s="208"/>
      <c r="G283" s="208"/>
    </row>
    <row r="284">
      <c r="B284" s="208"/>
      <c r="C284" s="208"/>
      <c r="D284" s="208"/>
      <c r="E284" s="208"/>
      <c r="F284" s="208"/>
      <c r="G284" s="208"/>
    </row>
    <row r="285">
      <c r="B285" s="208"/>
      <c r="C285" s="208"/>
      <c r="D285" s="208"/>
      <c r="E285" s="208"/>
      <c r="F285" s="208"/>
      <c r="G285" s="208"/>
    </row>
    <row r="286">
      <c r="B286" s="208"/>
      <c r="C286" s="208"/>
      <c r="D286" s="208"/>
      <c r="E286" s="208"/>
      <c r="F286" s="208"/>
      <c r="G286" s="208"/>
    </row>
    <row r="287">
      <c r="B287" s="208"/>
      <c r="C287" s="208"/>
      <c r="D287" s="208"/>
      <c r="E287" s="208"/>
      <c r="F287" s="208"/>
      <c r="G287" s="208"/>
    </row>
    <row r="288">
      <c r="B288" s="208"/>
      <c r="C288" s="208"/>
      <c r="D288" s="208"/>
      <c r="E288" s="208"/>
      <c r="F288" s="208"/>
      <c r="G288" s="208"/>
    </row>
    <row r="289">
      <c r="B289" s="208"/>
      <c r="C289" s="208"/>
      <c r="D289" s="208"/>
      <c r="E289" s="208"/>
      <c r="F289" s="208"/>
      <c r="G289" s="208"/>
    </row>
    <row r="290">
      <c r="B290" s="208"/>
      <c r="C290" s="208"/>
      <c r="D290" s="208"/>
      <c r="E290" s="208"/>
      <c r="F290" s="208"/>
      <c r="G290" s="208"/>
    </row>
    <row r="291">
      <c r="B291" s="208"/>
      <c r="C291" s="208"/>
      <c r="D291" s="208"/>
      <c r="E291" s="208"/>
      <c r="F291" s="208"/>
      <c r="G291" s="208"/>
    </row>
    <row r="292">
      <c r="B292" s="208"/>
      <c r="C292" s="208"/>
      <c r="D292" s="208"/>
      <c r="E292" s="208"/>
      <c r="F292" s="208"/>
      <c r="G292" s="208"/>
    </row>
    <row r="293">
      <c r="B293" s="208"/>
      <c r="C293" s="208"/>
      <c r="D293" s="208"/>
      <c r="E293" s="208"/>
      <c r="F293" s="208"/>
      <c r="G293" s="208"/>
    </row>
    <row r="294">
      <c r="B294" s="208"/>
      <c r="C294" s="208"/>
      <c r="D294" s="208"/>
      <c r="E294" s="208"/>
      <c r="F294" s="208"/>
      <c r="G294" s="208"/>
    </row>
    <row r="295">
      <c r="B295" s="208"/>
      <c r="C295" s="208"/>
      <c r="D295" s="208"/>
      <c r="E295" s="208"/>
      <c r="F295" s="208"/>
      <c r="G295" s="208"/>
    </row>
    <row r="296">
      <c r="B296" s="208"/>
      <c r="C296" s="208"/>
      <c r="D296" s="208"/>
      <c r="E296" s="208"/>
      <c r="F296" s="208"/>
      <c r="G296" s="208"/>
    </row>
    <row r="297">
      <c r="B297" s="208"/>
      <c r="C297" s="208"/>
      <c r="D297" s="208"/>
      <c r="E297" s="208"/>
      <c r="F297" s="208"/>
      <c r="G297" s="208"/>
    </row>
    <row r="298">
      <c r="B298" s="208"/>
      <c r="C298" s="208"/>
      <c r="D298" s="208"/>
      <c r="E298" s="208"/>
      <c r="F298" s="208"/>
      <c r="G298" s="208"/>
    </row>
    <row r="299">
      <c r="B299" s="208"/>
      <c r="C299" s="208"/>
      <c r="D299" s="208"/>
      <c r="E299" s="208"/>
      <c r="F299" s="208"/>
      <c r="G299" s="208"/>
    </row>
    <row r="300">
      <c r="B300" s="208"/>
      <c r="C300" s="208"/>
      <c r="D300" s="208"/>
      <c r="E300" s="208"/>
      <c r="F300" s="208"/>
      <c r="G300" s="208"/>
    </row>
    <row r="301">
      <c r="B301" s="208"/>
      <c r="C301" s="208"/>
      <c r="D301" s="208"/>
      <c r="E301" s="208"/>
      <c r="F301" s="208"/>
      <c r="G301" s="208"/>
    </row>
    <row r="302">
      <c r="B302" s="208"/>
      <c r="C302" s="208"/>
      <c r="D302" s="208"/>
      <c r="E302" s="208"/>
      <c r="F302" s="208"/>
      <c r="G302" s="208"/>
    </row>
    <row r="303">
      <c r="B303" s="208"/>
      <c r="C303" s="208"/>
      <c r="D303" s="208"/>
      <c r="E303" s="208"/>
      <c r="F303" s="208"/>
      <c r="G303" s="208"/>
    </row>
    <row r="304">
      <c r="B304" s="208"/>
      <c r="C304" s="208"/>
      <c r="D304" s="208"/>
      <c r="E304" s="208"/>
      <c r="F304" s="208"/>
      <c r="G304" s="208"/>
    </row>
    <row r="305">
      <c r="B305" s="208"/>
      <c r="C305" s="208"/>
      <c r="D305" s="208"/>
      <c r="E305" s="208"/>
      <c r="F305" s="208"/>
      <c r="G305" s="208"/>
    </row>
    <row r="306">
      <c r="B306" s="208"/>
      <c r="C306" s="208"/>
      <c r="D306" s="208"/>
      <c r="E306" s="208"/>
      <c r="F306" s="208"/>
      <c r="G306" s="208"/>
    </row>
    <row r="307">
      <c r="B307" s="208"/>
      <c r="C307" s="208"/>
      <c r="D307" s="208"/>
      <c r="E307" s="208"/>
      <c r="F307" s="208"/>
      <c r="G307" s="208"/>
    </row>
    <row r="308">
      <c r="B308" s="208"/>
      <c r="C308" s="208"/>
      <c r="D308" s="208"/>
      <c r="E308" s="208"/>
      <c r="F308" s="208"/>
      <c r="G308" s="208"/>
    </row>
    <row r="309">
      <c r="B309" s="208"/>
      <c r="C309" s="208"/>
      <c r="D309" s="208"/>
      <c r="E309" s="208"/>
      <c r="F309" s="208"/>
      <c r="G309" s="208"/>
    </row>
    <row r="310">
      <c r="B310" s="208"/>
      <c r="C310" s="208"/>
      <c r="D310" s="208"/>
      <c r="E310" s="208"/>
      <c r="F310" s="208"/>
      <c r="G310" s="208"/>
    </row>
    <row r="311">
      <c r="B311" s="208"/>
      <c r="C311" s="208"/>
      <c r="D311" s="208"/>
      <c r="E311" s="208"/>
      <c r="F311" s="208"/>
      <c r="G311" s="208"/>
    </row>
    <row r="312">
      <c r="B312" s="208"/>
      <c r="C312" s="208"/>
      <c r="D312" s="208"/>
      <c r="E312" s="208"/>
      <c r="F312" s="208"/>
      <c r="G312" s="208"/>
    </row>
    <row r="313">
      <c r="B313" s="208"/>
      <c r="C313" s="208"/>
      <c r="D313" s="208"/>
      <c r="E313" s="208"/>
      <c r="F313" s="208"/>
      <c r="G313" s="208"/>
    </row>
    <row r="314">
      <c r="B314" s="208"/>
      <c r="C314" s="208"/>
      <c r="D314" s="208"/>
      <c r="E314" s="208"/>
      <c r="F314" s="208"/>
      <c r="G314" s="208"/>
    </row>
    <row r="315">
      <c r="B315" s="208"/>
      <c r="C315" s="208"/>
      <c r="D315" s="208"/>
      <c r="E315" s="208"/>
      <c r="F315" s="208"/>
      <c r="G315" s="208"/>
    </row>
    <row r="316">
      <c r="B316" s="208"/>
      <c r="C316" s="208"/>
      <c r="D316" s="208"/>
      <c r="E316" s="208"/>
      <c r="F316" s="208"/>
      <c r="G316" s="208"/>
    </row>
    <row r="317">
      <c r="B317" s="208"/>
      <c r="C317" s="208"/>
      <c r="D317" s="208"/>
      <c r="E317" s="208"/>
      <c r="F317" s="208"/>
      <c r="G317" s="208"/>
    </row>
    <row r="318">
      <c r="B318" s="208"/>
      <c r="C318" s="208"/>
      <c r="D318" s="208"/>
      <c r="E318" s="208"/>
      <c r="F318" s="208"/>
      <c r="G318" s="208"/>
    </row>
    <row r="319">
      <c r="B319" s="208"/>
      <c r="C319" s="208"/>
      <c r="D319" s="208"/>
      <c r="E319" s="208"/>
      <c r="F319" s="208"/>
      <c r="G319" s="208"/>
    </row>
    <row r="320">
      <c r="B320" s="208"/>
      <c r="C320" s="208"/>
      <c r="D320" s="208"/>
      <c r="E320" s="208"/>
      <c r="F320" s="208"/>
      <c r="G320" s="208"/>
    </row>
    <row r="321">
      <c r="B321" s="208"/>
      <c r="C321" s="208"/>
      <c r="D321" s="208"/>
      <c r="E321" s="208"/>
      <c r="F321" s="208"/>
      <c r="G321" s="208"/>
    </row>
    <row r="322">
      <c r="B322" s="208"/>
      <c r="C322" s="208"/>
      <c r="D322" s="208"/>
      <c r="E322" s="208"/>
      <c r="F322" s="208"/>
      <c r="G322" s="208"/>
    </row>
    <row r="323">
      <c r="B323" s="208"/>
      <c r="C323" s="208"/>
      <c r="D323" s="208"/>
      <c r="E323" s="208"/>
      <c r="F323" s="208"/>
      <c r="G323" s="208"/>
    </row>
    <row r="324">
      <c r="B324" s="208"/>
      <c r="C324" s="208"/>
      <c r="D324" s="208"/>
      <c r="E324" s="208"/>
      <c r="F324" s="208"/>
      <c r="G324" s="208"/>
    </row>
    <row r="325">
      <c r="B325" s="208"/>
      <c r="C325" s="208"/>
      <c r="D325" s="208"/>
      <c r="E325" s="208"/>
      <c r="F325" s="208"/>
      <c r="G325" s="208"/>
    </row>
    <row r="326">
      <c r="B326" s="208"/>
      <c r="C326" s="208"/>
      <c r="D326" s="208"/>
      <c r="E326" s="208"/>
      <c r="F326" s="208"/>
      <c r="G326" s="208"/>
    </row>
    <row r="327">
      <c r="B327" s="208"/>
      <c r="C327" s="208"/>
      <c r="D327" s="208"/>
      <c r="E327" s="208"/>
      <c r="F327" s="208"/>
      <c r="G327" s="208"/>
    </row>
    <row r="328">
      <c r="B328" s="208"/>
      <c r="C328" s="208"/>
      <c r="D328" s="208"/>
      <c r="E328" s="208"/>
      <c r="F328" s="208"/>
      <c r="G328" s="208"/>
    </row>
    <row r="329">
      <c r="B329" s="208"/>
      <c r="C329" s="208"/>
      <c r="D329" s="208"/>
      <c r="E329" s="208"/>
      <c r="F329" s="208"/>
      <c r="G329" s="208"/>
    </row>
    <row r="330">
      <c r="B330" s="208"/>
      <c r="C330" s="208"/>
      <c r="D330" s="208"/>
      <c r="E330" s="208"/>
      <c r="F330" s="208"/>
      <c r="G330" s="208"/>
    </row>
    <row r="331">
      <c r="B331" s="208"/>
      <c r="C331" s="208"/>
      <c r="D331" s="208"/>
      <c r="E331" s="208"/>
      <c r="F331" s="208"/>
      <c r="G331" s="208"/>
    </row>
    <row r="332">
      <c r="B332" s="208"/>
      <c r="C332" s="208"/>
      <c r="D332" s="208"/>
      <c r="E332" s="208"/>
      <c r="F332" s="208"/>
      <c r="G332" s="208"/>
    </row>
    <row r="333">
      <c r="B333" s="208"/>
      <c r="C333" s="208"/>
      <c r="D333" s="208"/>
      <c r="E333" s="208"/>
      <c r="F333" s="208"/>
      <c r="G333" s="208"/>
    </row>
    <row r="334">
      <c r="B334" s="208"/>
      <c r="C334" s="208"/>
      <c r="D334" s="208"/>
      <c r="E334" s="208"/>
      <c r="F334" s="208"/>
      <c r="G334" s="208"/>
    </row>
    <row r="335">
      <c r="B335" s="208"/>
      <c r="C335" s="208"/>
      <c r="D335" s="208"/>
      <c r="E335" s="208"/>
      <c r="F335" s="208"/>
      <c r="G335" s="208"/>
    </row>
    <row r="336">
      <c r="B336" s="208"/>
      <c r="C336" s="208"/>
      <c r="D336" s="208"/>
      <c r="E336" s="208"/>
      <c r="F336" s="208"/>
      <c r="G336" s="208"/>
    </row>
    <row r="337">
      <c r="B337" s="208"/>
      <c r="C337" s="208"/>
      <c r="D337" s="208"/>
      <c r="E337" s="208"/>
      <c r="F337" s="208"/>
      <c r="G337" s="208"/>
    </row>
    <row r="338">
      <c r="B338" s="208"/>
      <c r="C338" s="208"/>
      <c r="D338" s="208"/>
      <c r="E338" s="208"/>
      <c r="F338" s="208"/>
      <c r="G338" s="208"/>
    </row>
    <row r="339">
      <c r="B339" s="208"/>
      <c r="C339" s="208"/>
      <c r="D339" s="208"/>
      <c r="E339" s="208"/>
      <c r="F339" s="208"/>
      <c r="G339" s="208"/>
    </row>
    <row r="340">
      <c r="B340" s="208"/>
      <c r="C340" s="208"/>
      <c r="D340" s="208"/>
      <c r="E340" s="208"/>
      <c r="F340" s="208"/>
      <c r="G340" s="208"/>
    </row>
    <row r="341">
      <c r="B341" s="208"/>
      <c r="C341" s="208"/>
      <c r="D341" s="208"/>
      <c r="E341" s="208"/>
      <c r="F341" s="208"/>
      <c r="G341" s="208"/>
    </row>
    <row r="342">
      <c r="B342" s="208"/>
      <c r="C342" s="208"/>
      <c r="D342" s="208"/>
      <c r="E342" s="208"/>
      <c r="F342" s="208"/>
      <c r="G342" s="208"/>
    </row>
    <row r="343">
      <c r="B343" s="208"/>
      <c r="C343" s="208"/>
      <c r="D343" s="208"/>
      <c r="E343" s="208"/>
      <c r="F343" s="208"/>
      <c r="G343" s="208"/>
    </row>
    <row r="344">
      <c r="B344" s="208"/>
      <c r="C344" s="208"/>
      <c r="D344" s="208"/>
      <c r="E344" s="208"/>
      <c r="F344" s="208"/>
      <c r="G344" s="208"/>
    </row>
    <row r="345">
      <c r="B345" s="208"/>
      <c r="C345" s="208"/>
      <c r="D345" s="208"/>
      <c r="E345" s="208"/>
      <c r="F345" s="208"/>
      <c r="G345" s="208"/>
    </row>
    <row r="346">
      <c r="B346" s="208"/>
      <c r="C346" s="208"/>
      <c r="D346" s="208"/>
      <c r="E346" s="208"/>
      <c r="F346" s="208"/>
      <c r="G346" s="208"/>
    </row>
    <row r="347">
      <c r="B347" s="208"/>
      <c r="C347" s="208"/>
      <c r="D347" s="208"/>
      <c r="E347" s="208"/>
      <c r="F347" s="208"/>
      <c r="G347" s="208"/>
    </row>
    <row r="348">
      <c r="B348" s="208"/>
      <c r="C348" s="208"/>
      <c r="D348" s="208"/>
      <c r="E348" s="208"/>
      <c r="F348" s="208"/>
      <c r="G348" s="208"/>
    </row>
    <row r="349">
      <c r="B349" s="208"/>
      <c r="C349" s="208"/>
      <c r="D349" s="208"/>
      <c r="E349" s="208"/>
      <c r="F349" s="208"/>
      <c r="G349" s="208"/>
    </row>
    <row r="350">
      <c r="B350" s="208"/>
      <c r="C350" s="208"/>
      <c r="D350" s="208"/>
      <c r="E350" s="208"/>
      <c r="F350" s="208"/>
      <c r="G350" s="208"/>
    </row>
    <row r="351">
      <c r="B351" s="208"/>
      <c r="C351" s="208"/>
      <c r="D351" s="208"/>
      <c r="E351" s="208"/>
      <c r="F351" s="208"/>
      <c r="G351" s="208"/>
    </row>
    <row r="352">
      <c r="B352" s="208"/>
      <c r="C352" s="208"/>
      <c r="D352" s="208"/>
      <c r="E352" s="208"/>
      <c r="F352" s="208"/>
      <c r="G352" s="208"/>
    </row>
    <row r="353">
      <c r="B353" s="208"/>
      <c r="C353" s="208"/>
      <c r="D353" s="208"/>
      <c r="E353" s="208"/>
      <c r="F353" s="208"/>
      <c r="G353" s="208"/>
    </row>
    <row r="354">
      <c r="B354" s="208"/>
      <c r="C354" s="208"/>
      <c r="D354" s="208"/>
      <c r="E354" s="208"/>
      <c r="F354" s="208"/>
      <c r="G354" s="208"/>
    </row>
    <row r="355">
      <c r="B355" s="208"/>
      <c r="C355" s="208"/>
      <c r="D355" s="208"/>
      <c r="E355" s="208"/>
      <c r="F355" s="208"/>
      <c r="G355" s="208"/>
    </row>
    <row r="356">
      <c r="B356" s="208"/>
      <c r="C356" s="208"/>
      <c r="D356" s="208"/>
      <c r="E356" s="208"/>
      <c r="F356" s="208"/>
      <c r="G356" s="208"/>
    </row>
    <row r="357">
      <c r="B357" s="208"/>
      <c r="C357" s="208"/>
      <c r="D357" s="208"/>
      <c r="E357" s="208"/>
      <c r="F357" s="208"/>
      <c r="G357" s="208"/>
    </row>
    <row r="358">
      <c r="B358" s="208"/>
      <c r="C358" s="208"/>
      <c r="D358" s="208"/>
      <c r="E358" s="208"/>
      <c r="F358" s="208"/>
      <c r="G358" s="208"/>
    </row>
    <row r="359">
      <c r="B359" s="208"/>
      <c r="C359" s="208"/>
      <c r="D359" s="208"/>
      <c r="E359" s="208"/>
      <c r="F359" s="208"/>
      <c r="G359" s="208"/>
    </row>
    <row r="360">
      <c r="B360" s="208"/>
      <c r="C360" s="208"/>
      <c r="D360" s="208"/>
      <c r="E360" s="208"/>
      <c r="F360" s="208"/>
      <c r="G360" s="208"/>
    </row>
    <row r="361">
      <c r="B361" s="208"/>
      <c r="C361" s="208"/>
      <c r="D361" s="208"/>
      <c r="E361" s="208"/>
      <c r="F361" s="208"/>
      <c r="G361" s="208"/>
    </row>
    <row r="362">
      <c r="B362" s="208"/>
      <c r="C362" s="208"/>
      <c r="D362" s="208"/>
      <c r="E362" s="208"/>
      <c r="F362" s="208"/>
      <c r="G362" s="208"/>
    </row>
    <row r="363">
      <c r="B363" s="208"/>
      <c r="C363" s="208"/>
      <c r="D363" s="208"/>
      <c r="E363" s="208"/>
      <c r="F363" s="208"/>
      <c r="G363" s="208"/>
    </row>
    <row r="364">
      <c r="B364" s="208"/>
      <c r="C364" s="208"/>
      <c r="D364" s="208"/>
      <c r="E364" s="208"/>
      <c r="F364" s="208"/>
      <c r="G364" s="208"/>
    </row>
    <row r="365">
      <c r="B365" s="208"/>
      <c r="C365" s="208"/>
      <c r="D365" s="208"/>
      <c r="E365" s="208"/>
      <c r="F365" s="208"/>
      <c r="G365" s="208"/>
    </row>
    <row r="366">
      <c r="B366" s="208"/>
      <c r="C366" s="208"/>
      <c r="D366" s="208"/>
      <c r="E366" s="208"/>
      <c r="F366" s="208"/>
      <c r="G366" s="208"/>
    </row>
    <row r="367">
      <c r="B367" s="208"/>
      <c r="C367" s="208"/>
      <c r="D367" s="208"/>
      <c r="E367" s="208"/>
      <c r="F367" s="208"/>
      <c r="G367" s="208"/>
    </row>
    <row r="368">
      <c r="B368" s="208"/>
      <c r="C368" s="208"/>
      <c r="D368" s="208"/>
      <c r="E368" s="208"/>
      <c r="F368" s="208"/>
      <c r="G368" s="208"/>
    </row>
    <row r="369">
      <c r="B369" s="208"/>
      <c r="C369" s="208"/>
      <c r="D369" s="208"/>
      <c r="E369" s="208"/>
      <c r="F369" s="208"/>
      <c r="G369" s="208"/>
    </row>
    <row r="370">
      <c r="B370" s="208"/>
      <c r="C370" s="208"/>
      <c r="D370" s="208"/>
      <c r="E370" s="208"/>
      <c r="F370" s="208"/>
      <c r="G370" s="208"/>
    </row>
    <row r="371">
      <c r="B371" s="208"/>
      <c r="C371" s="208"/>
      <c r="D371" s="208"/>
      <c r="E371" s="208"/>
      <c r="F371" s="208"/>
      <c r="G371" s="208"/>
    </row>
    <row r="372">
      <c r="B372" s="208"/>
      <c r="C372" s="208"/>
      <c r="D372" s="208"/>
      <c r="E372" s="208"/>
      <c r="F372" s="208"/>
      <c r="G372" s="208"/>
    </row>
    <row r="373">
      <c r="B373" s="208"/>
      <c r="C373" s="208"/>
      <c r="D373" s="208"/>
      <c r="E373" s="208"/>
      <c r="F373" s="208"/>
      <c r="G373" s="208"/>
    </row>
    <row r="374">
      <c r="B374" s="208"/>
      <c r="C374" s="208"/>
      <c r="D374" s="208"/>
      <c r="E374" s="208"/>
      <c r="F374" s="208"/>
      <c r="G374" s="208"/>
    </row>
    <row r="375">
      <c r="B375" s="208"/>
      <c r="C375" s="208"/>
      <c r="D375" s="208"/>
      <c r="E375" s="208"/>
      <c r="F375" s="208"/>
      <c r="G375" s="208"/>
    </row>
    <row r="376">
      <c r="B376" s="208"/>
      <c r="C376" s="208"/>
      <c r="D376" s="208"/>
      <c r="E376" s="208"/>
      <c r="F376" s="208"/>
      <c r="G376" s="208"/>
    </row>
    <row r="377">
      <c r="B377" s="208"/>
      <c r="C377" s="208"/>
      <c r="D377" s="208"/>
      <c r="E377" s="208"/>
      <c r="F377" s="208"/>
      <c r="G377" s="208"/>
    </row>
    <row r="378">
      <c r="B378" s="208"/>
      <c r="C378" s="208"/>
      <c r="D378" s="208"/>
      <c r="E378" s="208"/>
      <c r="F378" s="208"/>
      <c r="G378" s="208"/>
    </row>
    <row r="379">
      <c r="B379" s="208"/>
      <c r="C379" s="208"/>
      <c r="D379" s="208"/>
      <c r="E379" s="208"/>
      <c r="F379" s="208"/>
      <c r="G379" s="208"/>
    </row>
    <row r="380">
      <c r="B380" s="208"/>
      <c r="C380" s="208"/>
      <c r="D380" s="208"/>
      <c r="E380" s="208"/>
      <c r="F380" s="208"/>
      <c r="G380" s="208"/>
    </row>
    <row r="381">
      <c r="B381" s="208"/>
      <c r="C381" s="208"/>
      <c r="D381" s="208"/>
      <c r="E381" s="208"/>
      <c r="F381" s="208"/>
      <c r="G381" s="208"/>
    </row>
    <row r="382">
      <c r="B382" s="208"/>
      <c r="C382" s="208"/>
      <c r="D382" s="208"/>
      <c r="E382" s="208"/>
      <c r="F382" s="208"/>
      <c r="G382" s="208"/>
    </row>
    <row r="383">
      <c r="B383" s="208"/>
      <c r="C383" s="208"/>
      <c r="D383" s="208"/>
      <c r="E383" s="208"/>
      <c r="F383" s="208"/>
      <c r="G383" s="208"/>
    </row>
    <row r="384">
      <c r="B384" s="208"/>
      <c r="C384" s="208"/>
      <c r="D384" s="208"/>
      <c r="E384" s="208"/>
      <c r="F384" s="208"/>
      <c r="G384" s="208"/>
    </row>
    <row r="385">
      <c r="B385" s="208"/>
      <c r="C385" s="208"/>
      <c r="D385" s="208"/>
      <c r="E385" s="208"/>
      <c r="F385" s="208"/>
      <c r="G385" s="208"/>
    </row>
    <row r="386">
      <c r="B386" s="208"/>
      <c r="C386" s="208"/>
      <c r="D386" s="208"/>
      <c r="E386" s="208"/>
      <c r="F386" s="208"/>
      <c r="G386" s="208"/>
    </row>
    <row r="387">
      <c r="B387" s="208"/>
      <c r="C387" s="208"/>
      <c r="D387" s="208"/>
      <c r="E387" s="208"/>
      <c r="F387" s="208"/>
      <c r="G387" s="208"/>
    </row>
    <row r="388">
      <c r="B388" s="208"/>
      <c r="C388" s="208"/>
      <c r="D388" s="208"/>
      <c r="E388" s="208"/>
      <c r="F388" s="208"/>
      <c r="G388" s="208"/>
    </row>
    <row r="389">
      <c r="B389" s="208"/>
      <c r="C389" s="208"/>
      <c r="D389" s="208"/>
      <c r="E389" s="208"/>
      <c r="F389" s="208"/>
      <c r="G389" s="208"/>
    </row>
    <row r="390">
      <c r="B390" s="208"/>
      <c r="C390" s="208"/>
      <c r="D390" s="208"/>
      <c r="E390" s="208"/>
      <c r="F390" s="208"/>
      <c r="G390" s="208"/>
    </row>
    <row r="391">
      <c r="B391" s="208"/>
      <c r="C391" s="208"/>
      <c r="D391" s="208"/>
      <c r="E391" s="208"/>
      <c r="F391" s="208"/>
      <c r="G391" s="208"/>
    </row>
    <row r="392">
      <c r="B392" s="208"/>
      <c r="C392" s="208"/>
      <c r="D392" s="208"/>
      <c r="E392" s="208"/>
      <c r="F392" s="208"/>
      <c r="G392" s="208"/>
    </row>
    <row r="393">
      <c r="B393" s="208"/>
      <c r="C393" s="208"/>
      <c r="D393" s="208"/>
      <c r="E393" s="208"/>
      <c r="F393" s="208"/>
      <c r="G393" s="208"/>
    </row>
    <row r="394">
      <c r="B394" s="208"/>
      <c r="C394" s="208"/>
      <c r="D394" s="208"/>
      <c r="E394" s="208"/>
      <c r="F394" s="208"/>
      <c r="G394" s="208"/>
    </row>
    <row r="395">
      <c r="B395" s="208"/>
      <c r="C395" s="208"/>
      <c r="D395" s="208"/>
      <c r="E395" s="208"/>
      <c r="F395" s="208"/>
      <c r="G395" s="208"/>
    </row>
    <row r="396">
      <c r="B396" s="208"/>
      <c r="C396" s="208"/>
      <c r="D396" s="208"/>
      <c r="E396" s="208"/>
      <c r="F396" s="208"/>
      <c r="G396" s="208"/>
    </row>
    <row r="397">
      <c r="B397" s="208"/>
      <c r="C397" s="208"/>
      <c r="D397" s="208"/>
      <c r="E397" s="208"/>
      <c r="F397" s="208"/>
      <c r="G397" s="208"/>
    </row>
    <row r="398">
      <c r="B398" s="208"/>
      <c r="C398" s="208"/>
      <c r="D398" s="208"/>
      <c r="E398" s="208"/>
      <c r="F398" s="208"/>
      <c r="G398" s="208"/>
    </row>
    <row r="399">
      <c r="B399" s="208"/>
      <c r="C399" s="208"/>
      <c r="D399" s="208"/>
      <c r="E399" s="208"/>
      <c r="F399" s="208"/>
      <c r="G399" s="208"/>
    </row>
    <row r="400">
      <c r="B400" s="208"/>
      <c r="C400" s="208"/>
      <c r="D400" s="208"/>
      <c r="E400" s="208"/>
      <c r="F400" s="208"/>
      <c r="G400" s="208"/>
    </row>
    <row r="401">
      <c r="B401" s="208"/>
      <c r="C401" s="208"/>
      <c r="D401" s="208"/>
      <c r="E401" s="208"/>
      <c r="F401" s="208"/>
      <c r="G401" s="208"/>
    </row>
    <row r="402">
      <c r="B402" s="208"/>
      <c r="C402" s="208"/>
      <c r="D402" s="208"/>
      <c r="E402" s="208"/>
      <c r="F402" s="208"/>
      <c r="G402" s="208"/>
    </row>
    <row r="403">
      <c r="B403" s="208"/>
      <c r="C403" s="208"/>
      <c r="D403" s="208"/>
      <c r="E403" s="208"/>
      <c r="F403" s="208"/>
      <c r="G403" s="208"/>
    </row>
    <row r="404">
      <c r="B404" s="208"/>
      <c r="C404" s="208"/>
      <c r="D404" s="208"/>
      <c r="E404" s="208"/>
      <c r="F404" s="208"/>
      <c r="G404" s="208"/>
    </row>
    <row r="405">
      <c r="B405" s="208"/>
      <c r="C405" s="208"/>
      <c r="D405" s="208"/>
      <c r="E405" s="208"/>
      <c r="F405" s="208"/>
      <c r="G405" s="208"/>
    </row>
    <row r="406">
      <c r="B406" s="208"/>
      <c r="C406" s="208"/>
      <c r="D406" s="208"/>
      <c r="E406" s="208"/>
      <c r="F406" s="208"/>
      <c r="G406" s="208"/>
    </row>
    <row r="407">
      <c r="B407" s="208"/>
      <c r="C407" s="208"/>
      <c r="D407" s="208"/>
      <c r="E407" s="208"/>
      <c r="F407" s="208"/>
      <c r="G407" s="208"/>
    </row>
    <row r="408">
      <c r="B408" s="208"/>
      <c r="C408" s="208"/>
      <c r="D408" s="208"/>
      <c r="E408" s="208"/>
      <c r="F408" s="208"/>
      <c r="G408" s="208"/>
    </row>
    <row r="409">
      <c r="B409" s="208"/>
      <c r="C409" s="208"/>
      <c r="D409" s="208"/>
      <c r="E409" s="208"/>
      <c r="F409" s="208"/>
      <c r="G409" s="208"/>
    </row>
    <row r="410">
      <c r="B410" s="208"/>
      <c r="C410" s="208"/>
      <c r="D410" s="208"/>
      <c r="E410" s="208"/>
      <c r="F410" s="208"/>
      <c r="G410" s="208"/>
    </row>
    <row r="411">
      <c r="B411" s="208"/>
      <c r="C411" s="208"/>
      <c r="D411" s="208"/>
      <c r="E411" s="208"/>
      <c r="F411" s="208"/>
      <c r="G411" s="208"/>
    </row>
    <row r="412">
      <c r="B412" s="208"/>
      <c r="C412" s="208"/>
      <c r="D412" s="208"/>
      <c r="E412" s="208"/>
      <c r="F412" s="208"/>
      <c r="G412" s="208"/>
    </row>
    <row r="413">
      <c r="B413" s="208"/>
      <c r="C413" s="208"/>
      <c r="D413" s="208"/>
      <c r="E413" s="208"/>
      <c r="F413" s="208"/>
      <c r="G413" s="208"/>
    </row>
    <row r="414">
      <c r="B414" s="208"/>
      <c r="C414" s="208"/>
      <c r="D414" s="208"/>
      <c r="E414" s="208"/>
      <c r="F414" s="208"/>
      <c r="G414" s="208"/>
    </row>
    <row r="415">
      <c r="B415" s="208"/>
      <c r="C415" s="208"/>
      <c r="D415" s="208"/>
      <c r="E415" s="208"/>
      <c r="F415" s="208"/>
      <c r="G415" s="208"/>
    </row>
    <row r="416">
      <c r="B416" s="208"/>
      <c r="C416" s="208"/>
      <c r="D416" s="208"/>
      <c r="E416" s="208"/>
      <c r="F416" s="208"/>
      <c r="G416" s="208"/>
    </row>
    <row r="417">
      <c r="B417" s="208"/>
      <c r="C417" s="208"/>
      <c r="D417" s="208"/>
      <c r="E417" s="208"/>
      <c r="F417" s="208"/>
      <c r="G417" s="208"/>
    </row>
    <row r="418">
      <c r="B418" s="208"/>
      <c r="C418" s="208"/>
      <c r="D418" s="208"/>
      <c r="E418" s="208"/>
      <c r="F418" s="208"/>
      <c r="G418" s="208"/>
    </row>
    <row r="419">
      <c r="B419" s="208"/>
      <c r="C419" s="208"/>
      <c r="D419" s="208"/>
      <c r="E419" s="208"/>
      <c r="F419" s="208"/>
      <c r="G419" s="208"/>
    </row>
    <row r="420">
      <c r="B420" s="208"/>
      <c r="C420" s="208"/>
      <c r="D420" s="208"/>
      <c r="E420" s="208"/>
      <c r="F420" s="208"/>
      <c r="G420" s="208"/>
    </row>
    <row r="421">
      <c r="B421" s="208"/>
      <c r="C421" s="208"/>
      <c r="D421" s="208"/>
      <c r="E421" s="208"/>
      <c r="F421" s="208"/>
      <c r="G421" s="208"/>
    </row>
    <row r="422">
      <c r="B422" s="208"/>
      <c r="C422" s="208"/>
      <c r="D422" s="208"/>
      <c r="E422" s="208"/>
      <c r="F422" s="208"/>
      <c r="G422" s="208"/>
    </row>
    <row r="423">
      <c r="B423" s="208"/>
      <c r="C423" s="208"/>
      <c r="D423" s="208"/>
      <c r="E423" s="208"/>
      <c r="F423" s="208"/>
      <c r="G423" s="208"/>
    </row>
    <row r="424">
      <c r="B424" s="208"/>
      <c r="C424" s="208"/>
      <c r="D424" s="208"/>
      <c r="E424" s="208"/>
      <c r="F424" s="208"/>
      <c r="G424" s="208"/>
    </row>
    <row r="425">
      <c r="B425" s="208"/>
      <c r="C425" s="208"/>
      <c r="D425" s="208"/>
      <c r="E425" s="208"/>
      <c r="F425" s="208"/>
      <c r="G425" s="208"/>
    </row>
    <row r="426">
      <c r="B426" s="208"/>
      <c r="C426" s="208"/>
      <c r="D426" s="208"/>
      <c r="E426" s="208"/>
      <c r="F426" s="208"/>
      <c r="G426" s="208"/>
    </row>
    <row r="427">
      <c r="B427" s="208"/>
      <c r="C427" s="208"/>
      <c r="D427" s="208"/>
      <c r="E427" s="208"/>
      <c r="F427" s="208"/>
      <c r="G427" s="208"/>
    </row>
    <row r="428">
      <c r="B428" s="208"/>
      <c r="C428" s="208"/>
      <c r="D428" s="208"/>
      <c r="E428" s="208"/>
      <c r="F428" s="208"/>
      <c r="G428" s="208"/>
    </row>
    <row r="429">
      <c r="B429" s="208"/>
      <c r="C429" s="208"/>
      <c r="D429" s="208"/>
      <c r="E429" s="208"/>
      <c r="F429" s="208"/>
      <c r="G429" s="208"/>
    </row>
    <row r="430">
      <c r="B430" s="208"/>
      <c r="C430" s="208"/>
      <c r="D430" s="208"/>
      <c r="E430" s="208"/>
      <c r="F430" s="208"/>
      <c r="G430" s="208"/>
    </row>
    <row r="431">
      <c r="B431" s="208"/>
      <c r="C431" s="208"/>
      <c r="D431" s="208"/>
      <c r="E431" s="208"/>
      <c r="F431" s="208"/>
      <c r="G431" s="208"/>
    </row>
    <row r="432">
      <c r="B432" s="208"/>
      <c r="C432" s="208"/>
      <c r="D432" s="208"/>
      <c r="E432" s="208"/>
      <c r="F432" s="208"/>
      <c r="G432" s="208"/>
    </row>
    <row r="433">
      <c r="B433" s="208"/>
      <c r="C433" s="208"/>
      <c r="D433" s="208"/>
      <c r="E433" s="208"/>
      <c r="F433" s="208"/>
      <c r="G433" s="208"/>
    </row>
    <row r="434">
      <c r="B434" s="208"/>
      <c r="C434" s="208"/>
      <c r="D434" s="208"/>
      <c r="E434" s="208"/>
      <c r="F434" s="208"/>
      <c r="G434" s="208"/>
    </row>
    <row r="435">
      <c r="B435" s="208"/>
      <c r="C435" s="208"/>
      <c r="D435" s="208"/>
      <c r="E435" s="208"/>
      <c r="F435" s="208"/>
      <c r="G435" s="208"/>
    </row>
    <row r="436">
      <c r="B436" s="208"/>
      <c r="C436" s="208"/>
      <c r="D436" s="208"/>
      <c r="E436" s="208"/>
      <c r="F436" s="208"/>
      <c r="G436" s="208"/>
    </row>
    <row r="437">
      <c r="B437" s="208"/>
      <c r="C437" s="208"/>
      <c r="D437" s="208"/>
      <c r="E437" s="208"/>
      <c r="F437" s="208"/>
      <c r="G437" s="208"/>
    </row>
    <row r="438">
      <c r="B438" s="208"/>
      <c r="C438" s="208"/>
      <c r="D438" s="208"/>
      <c r="E438" s="208"/>
      <c r="F438" s="208"/>
      <c r="G438" s="208"/>
    </row>
    <row r="439">
      <c r="B439" s="208"/>
      <c r="C439" s="208"/>
      <c r="D439" s="208"/>
      <c r="E439" s="208"/>
      <c r="F439" s="208"/>
      <c r="G439" s="208"/>
    </row>
    <row r="440">
      <c r="B440" s="208"/>
      <c r="C440" s="208"/>
      <c r="D440" s="208"/>
      <c r="E440" s="208"/>
      <c r="F440" s="208"/>
      <c r="G440" s="208"/>
    </row>
    <row r="441">
      <c r="B441" s="208"/>
      <c r="C441" s="208"/>
      <c r="D441" s="208"/>
      <c r="E441" s="208"/>
      <c r="F441" s="208"/>
      <c r="G441" s="208"/>
    </row>
    <row r="442">
      <c r="B442" s="208"/>
      <c r="C442" s="208"/>
      <c r="D442" s="208"/>
      <c r="E442" s="208"/>
      <c r="F442" s="208"/>
      <c r="G442" s="208"/>
    </row>
    <row r="443">
      <c r="B443" s="208"/>
      <c r="C443" s="208"/>
      <c r="D443" s="208"/>
      <c r="E443" s="208"/>
      <c r="F443" s="208"/>
      <c r="G443" s="208"/>
    </row>
    <row r="444">
      <c r="B444" s="208"/>
      <c r="C444" s="208"/>
      <c r="D444" s="208"/>
      <c r="E444" s="208"/>
      <c r="F444" s="208"/>
      <c r="G444" s="208"/>
    </row>
    <row r="445">
      <c r="B445" s="208"/>
      <c r="C445" s="208"/>
      <c r="D445" s="208"/>
      <c r="E445" s="208"/>
      <c r="F445" s="208"/>
      <c r="G445" s="208"/>
    </row>
    <row r="446">
      <c r="B446" s="208"/>
      <c r="C446" s="208"/>
      <c r="D446" s="208"/>
      <c r="E446" s="208"/>
      <c r="F446" s="208"/>
      <c r="G446" s="208"/>
    </row>
    <row r="447">
      <c r="B447" s="208"/>
      <c r="C447" s="208"/>
      <c r="D447" s="208"/>
      <c r="E447" s="208"/>
      <c r="F447" s="208"/>
      <c r="G447" s="208"/>
    </row>
    <row r="448">
      <c r="B448" s="208"/>
      <c r="C448" s="208"/>
      <c r="D448" s="208"/>
      <c r="E448" s="208"/>
      <c r="F448" s="208"/>
      <c r="G448" s="208"/>
    </row>
    <row r="449">
      <c r="B449" s="208"/>
      <c r="C449" s="208"/>
      <c r="D449" s="208"/>
      <c r="E449" s="208"/>
      <c r="F449" s="208"/>
      <c r="G449" s="208"/>
    </row>
    <row r="450">
      <c r="B450" s="208"/>
      <c r="C450" s="208"/>
      <c r="D450" s="208"/>
      <c r="E450" s="208"/>
      <c r="F450" s="208"/>
      <c r="G450" s="208"/>
    </row>
    <row r="451">
      <c r="B451" s="208"/>
      <c r="C451" s="208"/>
      <c r="D451" s="208"/>
      <c r="E451" s="208"/>
      <c r="F451" s="208"/>
      <c r="G451" s="208"/>
    </row>
    <row r="452">
      <c r="B452" s="208"/>
      <c r="C452" s="208"/>
      <c r="D452" s="208"/>
      <c r="E452" s="208"/>
      <c r="F452" s="208"/>
      <c r="G452" s="208"/>
    </row>
    <row r="453">
      <c r="B453" s="208"/>
      <c r="C453" s="208"/>
      <c r="D453" s="208"/>
      <c r="E453" s="208"/>
      <c r="F453" s="208"/>
      <c r="G453" s="208"/>
    </row>
    <row r="454">
      <c r="B454" s="208"/>
      <c r="C454" s="208"/>
      <c r="D454" s="208"/>
      <c r="E454" s="208"/>
      <c r="F454" s="208"/>
      <c r="G454" s="208"/>
    </row>
    <row r="455">
      <c r="B455" s="208"/>
      <c r="C455" s="208"/>
      <c r="D455" s="208"/>
      <c r="E455" s="208"/>
      <c r="F455" s="208"/>
      <c r="G455" s="208"/>
    </row>
    <row r="456">
      <c r="B456" s="208"/>
      <c r="C456" s="208"/>
      <c r="D456" s="208"/>
      <c r="E456" s="208"/>
      <c r="F456" s="208"/>
      <c r="G456" s="208"/>
    </row>
    <row r="457">
      <c r="B457" s="208"/>
      <c r="C457" s="208"/>
      <c r="D457" s="208"/>
      <c r="E457" s="208"/>
      <c r="F457" s="208"/>
      <c r="G457" s="208"/>
    </row>
    <row r="458">
      <c r="B458" s="208"/>
      <c r="C458" s="208"/>
      <c r="D458" s="208"/>
      <c r="E458" s="208"/>
      <c r="F458" s="208"/>
      <c r="G458" s="208"/>
    </row>
    <row r="459">
      <c r="B459" s="208"/>
      <c r="C459" s="208"/>
      <c r="D459" s="208"/>
      <c r="E459" s="208"/>
      <c r="F459" s="208"/>
      <c r="G459" s="208"/>
    </row>
    <row r="460">
      <c r="B460" s="208"/>
      <c r="C460" s="208"/>
      <c r="D460" s="208"/>
      <c r="E460" s="208"/>
      <c r="F460" s="208"/>
      <c r="G460" s="208"/>
    </row>
    <row r="461">
      <c r="B461" s="208"/>
      <c r="C461" s="208"/>
      <c r="D461" s="208"/>
      <c r="E461" s="208"/>
      <c r="F461" s="208"/>
      <c r="G461" s="208"/>
    </row>
    <row r="462">
      <c r="B462" s="208"/>
      <c r="C462" s="208"/>
      <c r="D462" s="208"/>
      <c r="E462" s="208"/>
      <c r="F462" s="208"/>
      <c r="G462" s="208"/>
    </row>
    <row r="463">
      <c r="B463" s="208"/>
      <c r="C463" s="208"/>
      <c r="D463" s="208"/>
      <c r="E463" s="208"/>
      <c r="F463" s="208"/>
      <c r="G463" s="208"/>
    </row>
    <row r="464">
      <c r="B464" s="208"/>
      <c r="C464" s="208"/>
      <c r="D464" s="208"/>
      <c r="E464" s="208"/>
      <c r="F464" s="208"/>
      <c r="G464" s="208"/>
    </row>
    <row r="465">
      <c r="B465" s="208"/>
      <c r="C465" s="208"/>
      <c r="D465" s="208"/>
      <c r="E465" s="208"/>
      <c r="F465" s="208"/>
      <c r="G465" s="208"/>
    </row>
    <row r="466">
      <c r="B466" s="208"/>
      <c r="C466" s="208"/>
      <c r="D466" s="208"/>
      <c r="E466" s="208"/>
      <c r="F466" s="208"/>
      <c r="G466" s="208"/>
    </row>
    <row r="467">
      <c r="B467" s="208"/>
      <c r="C467" s="208"/>
      <c r="D467" s="208"/>
      <c r="E467" s="208"/>
      <c r="F467" s="208"/>
      <c r="G467" s="208"/>
    </row>
    <row r="468">
      <c r="B468" s="208"/>
      <c r="C468" s="208"/>
      <c r="D468" s="208"/>
      <c r="E468" s="208"/>
      <c r="F468" s="208"/>
      <c r="G468" s="208"/>
    </row>
    <row r="469">
      <c r="B469" s="208"/>
      <c r="C469" s="208"/>
      <c r="D469" s="208"/>
      <c r="E469" s="208"/>
      <c r="F469" s="208"/>
      <c r="G469" s="208"/>
    </row>
    <row r="470">
      <c r="B470" s="208"/>
      <c r="C470" s="208"/>
      <c r="D470" s="208"/>
      <c r="E470" s="208"/>
      <c r="F470" s="208"/>
      <c r="G470" s="208"/>
    </row>
    <row r="471">
      <c r="B471" s="208"/>
      <c r="C471" s="208"/>
      <c r="D471" s="208"/>
      <c r="E471" s="208"/>
      <c r="F471" s="208"/>
      <c r="G471" s="208"/>
    </row>
    <row r="472">
      <c r="B472" s="208"/>
      <c r="C472" s="208"/>
      <c r="D472" s="208"/>
      <c r="E472" s="208"/>
      <c r="F472" s="208"/>
      <c r="G472" s="208"/>
    </row>
    <row r="473">
      <c r="B473" s="208"/>
      <c r="C473" s="208"/>
      <c r="D473" s="208"/>
      <c r="E473" s="208"/>
      <c r="F473" s="208"/>
      <c r="G473" s="208"/>
    </row>
    <row r="474">
      <c r="B474" s="208"/>
      <c r="C474" s="208"/>
      <c r="D474" s="208"/>
      <c r="E474" s="208"/>
      <c r="F474" s="208"/>
      <c r="G474" s="208"/>
    </row>
    <row r="475">
      <c r="B475" s="208"/>
      <c r="C475" s="208"/>
      <c r="D475" s="208"/>
      <c r="E475" s="208"/>
      <c r="F475" s="208"/>
      <c r="G475" s="208"/>
    </row>
    <row r="476">
      <c r="B476" s="208"/>
      <c r="C476" s="208"/>
      <c r="D476" s="208"/>
      <c r="E476" s="208"/>
      <c r="F476" s="208"/>
      <c r="G476" s="208"/>
    </row>
    <row r="477">
      <c r="B477" s="208"/>
      <c r="C477" s="208"/>
      <c r="D477" s="208"/>
      <c r="E477" s="208"/>
      <c r="F477" s="208"/>
      <c r="G477" s="208"/>
    </row>
    <row r="478">
      <c r="B478" s="208"/>
      <c r="C478" s="208"/>
      <c r="D478" s="208"/>
      <c r="E478" s="208"/>
      <c r="F478" s="208"/>
      <c r="G478" s="208"/>
    </row>
    <row r="479">
      <c r="B479" s="208"/>
      <c r="C479" s="208"/>
      <c r="D479" s="208"/>
      <c r="E479" s="208"/>
      <c r="F479" s="208"/>
      <c r="G479" s="208"/>
    </row>
    <row r="480">
      <c r="B480" s="208"/>
      <c r="C480" s="208"/>
      <c r="D480" s="208"/>
      <c r="E480" s="208"/>
      <c r="F480" s="208"/>
      <c r="G480" s="208"/>
    </row>
    <row r="481">
      <c r="B481" s="208"/>
      <c r="C481" s="208"/>
      <c r="D481" s="208"/>
      <c r="E481" s="208"/>
      <c r="F481" s="208"/>
      <c r="G481" s="208"/>
    </row>
    <row r="482">
      <c r="B482" s="208"/>
      <c r="C482" s="208"/>
      <c r="D482" s="208"/>
      <c r="E482" s="208"/>
      <c r="F482" s="208"/>
      <c r="G482" s="208"/>
    </row>
    <row r="483">
      <c r="B483" s="208"/>
      <c r="C483" s="208"/>
      <c r="D483" s="208"/>
      <c r="E483" s="208"/>
      <c r="F483" s="208"/>
      <c r="G483" s="208"/>
    </row>
    <row r="484">
      <c r="B484" s="208"/>
      <c r="C484" s="208"/>
      <c r="D484" s="208"/>
      <c r="E484" s="208"/>
      <c r="F484" s="208"/>
      <c r="G484" s="208"/>
    </row>
    <row r="485">
      <c r="B485" s="208"/>
      <c r="C485" s="208"/>
      <c r="D485" s="208"/>
      <c r="E485" s="208"/>
      <c r="F485" s="208"/>
      <c r="G485" s="208"/>
    </row>
    <row r="486">
      <c r="B486" s="208"/>
      <c r="C486" s="208"/>
      <c r="D486" s="208"/>
      <c r="E486" s="208"/>
      <c r="F486" s="208"/>
      <c r="G486" s="208"/>
    </row>
    <row r="487">
      <c r="B487" s="208"/>
      <c r="C487" s="208"/>
      <c r="D487" s="208"/>
      <c r="E487" s="208"/>
      <c r="F487" s="208"/>
      <c r="G487" s="208"/>
    </row>
    <row r="488">
      <c r="B488" s="208"/>
      <c r="C488" s="208"/>
      <c r="D488" s="208"/>
      <c r="E488" s="208"/>
      <c r="F488" s="208"/>
      <c r="G488" s="208"/>
    </row>
    <row r="489">
      <c r="B489" s="208"/>
      <c r="C489" s="208"/>
      <c r="D489" s="208"/>
      <c r="E489" s="208"/>
      <c r="F489" s="208"/>
      <c r="G489" s="208"/>
    </row>
    <row r="490">
      <c r="B490" s="208"/>
      <c r="C490" s="208"/>
      <c r="D490" s="208"/>
      <c r="E490" s="208"/>
      <c r="F490" s="208"/>
      <c r="G490" s="208"/>
    </row>
    <row r="491">
      <c r="B491" s="208"/>
      <c r="C491" s="208"/>
      <c r="D491" s="208"/>
      <c r="E491" s="208"/>
      <c r="F491" s="208"/>
      <c r="G491" s="208"/>
    </row>
    <row r="492">
      <c r="B492" s="208"/>
      <c r="C492" s="208"/>
      <c r="D492" s="208"/>
      <c r="E492" s="208"/>
      <c r="F492" s="208"/>
      <c r="G492" s="208"/>
    </row>
    <row r="493">
      <c r="B493" s="208"/>
      <c r="C493" s="208"/>
      <c r="D493" s="208"/>
      <c r="E493" s="208"/>
      <c r="F493" s="208"/>
      <c r="G493" s="208"/>
    </row>
    <row r="494">
      <c r="B494" s="208"/>
      <c r="C494" s="208"/>
      <c r="D494" s="208"/>
      <c r="E494" s="208"/>
      <c r="F494" s="208"/>
      <c r="G494" s="208"/>
    </row>
    <row r="495">
      <c r="B495" s="208"/>
      <c r="C495" s="208"/>
      <c r="D495" s="208"/>
      <c r="E495" s="208"/>
      <c r="F495" s="208"/>
      <c r="G495" s="208"/>
    </row>
    <row r="496">
      <c r="B496" s="208"/>
      <c r="C496" s="208"/>
      <c r="D496" s="208"/>
      <c r="E496" s="208"/>
      <c r="F496" s="208"/>
      <c r="G496" s="208"/>
    </row>
    <row r="497">
      <c r="B497" s="208"/>
      <c r="C497" s="208"/>
      <c r="D497" s="208"/>
      <c r="E497" s="208"/>
      <c r="F497" s="208"/>
      <c r="G497" s="208"/>
    </row>
    <row r="498">
      <c r="B498" s="208"/>
      <c r="C498" s="208"/>
      <c r="D498" s="208"/>
      <c r="E498" s="208"/>
      <c r="F498" s="208"/>
      <c r="G498" s="208"/>
    </row>
    <row r="499">
      <c r="B499" s="208"/>
      <c r="C499" s="208"/>
      <c r="D499" s="208"/>
      <c r="E499" s="208"/>
      <c r="F499" s="208"/>
      <c r="G499" s="208"/>
    </row>
    <row r="500">
      <c r="B500" s="208"/>
      <c r="C500" s="208"/>
      <c r="D500" s="208"/>
      <c r="E500" s="208"/>
      <c r="F500" s="208"/>
      <c r="G500" s="208"/>
    </row>
    <row r="501">
      <c r="B501" s="208"/>
      <c r="C501" s="208"/>
      <c r="D501" s="208"/>
      <c r="E501" s="208"/>
      <c r="F501" s="208"/>
      <c r="G501" s="208"/>
    </row>
    <row r="502">
      <c r="B502" s="208"/>
      <c r="C502" s="208"/>
      <c r="D502" s="208"/>
      <c r="E502" s="208"/>
      <c r="F502" s="208"/>
      <c r="G502" s="208"/>
    </row>
    <row r="503">
      <c r="B503" s="208"/>
      <c r="C503" s="208"/>
      <c r="D503" s="208"/>
      <c r="E503" s="208"/>
      <c r="F503" s="208"/>
      <c r="G503" s="208"/>
    </row>
    <row r="504">
      <c r="B504" s="208"/>
      <c r="C504" s="208"/>
      <c r="D504" s="208"/>
      <c r="E504" s="208"/>
      <c r="F504" s="208"/>
      <c r="G504" s="208"/>
    </row>
    <row r="505">
      <c r="B505" s="208"/>
      <c r="C505" s="208"/>
      <c r="D505" s="208"/>
      <c r="E505" s="208"/>
      <c r="F505" s="208"/>
      <c r="G505" s="208"/>
    </row>
    <row r="506">
      <c r="B506" s="208"/>
      <c r="C506" s="208"/>
      <c r="D506" s="208"/>
      <c r="E506" s="208"/>
      <c r="F506" s="208"/>
      <c r="G506" s="208"/>
    </row>
    <row r="507">
      <c r="B507" s="208"/>
      <c r="C507" s="208"/>
      <c r="D507" s="208"/>
      <c r="E507" s="208"/>
      <c r="F507" s="208"/>
      <c r="G507" s="208"/>
    </row>
    <row r="508">
      <c r="B508" s="208"/>
      <c r="C508" s="208"/>
      <c r="D508" s="208"/>
      <c r="E508" s="208"/>
      <c r="F508" s="208"/>
      <c r="G508" s="208"/>
    </row>
    <row r="509">
      <c r="B509" s="208"/>
      <c r="C509" s="208"/>
      <c r="D509" s="208"/>
      <c r="E509" s="208"/>
      <c r="F509" s="208"/>
      <c r="G509" s="208"/>
    </row>
    <row r="510">
      <c r="B510" s="208"/>
      <c r="C510" s="208"/>
      <c r="D510" s="208"/>
      <c r="E510" s="208"/>
      <c r="F510" s="208"/>
      <c r="G510" s="208"/>
    </row>
    <row r="511">
      <c r="B511" s="208"/>
      <c r="C511" s="208"/>
      <c r="D511" s="208"/>
      <c r="E511" s="208"/>
      <c r="F511" s="208"/>
      <c r="G511" s="208"/>
    </row>
    <row r="512">
      <c r="B512" s="208"/>
      <c r="C512" s="208"/>
      <c r="D512" s="208"/>
      <c r="E512" s="208"/>
      <c r="F512" s="208"/>
      <c r="G512" s="208"/>
    </row>
    <row r="513">
      <c r="B513" s="208"/>
      <c r="C513" s="208"/>
      <c r="D513" s="208"/>
      <c r="E513" s="208"/>
      <c r="F513" s="208"/>
      <c r="G513" s="208"/>
    </row>
    <row r="514">
      <c r="B514" s="208"/>
      <c r="C514" s="208"/>
      <c r="D514" s="208"/>
      <c r="E514" s="208"/>
      <c r="F514" s="208"/>
      <c r="G514" s="208"/>
    </row>
    <row r="515">
      <c r="B515" s="208"/>
      <c r="C515" s="208"/>
      <c r="D515" s="208"/>
      <c r="E515" s="208"/>
      <c r="F515" s="208"/>
      <c r="G515" s="208"/>
    </row>
    <row r="516">
      <c r="B516" s="208"/>
      <c r="C516" s="208"/>
      <c r="D516" s="208"/>
      <c r="E516" s="208"/>
      <c r="F516" s="208"/>
      <c r="G516" s="208"/>
    </row>
    <row r="517">
      <c r="B517" s="208"/>
      <c r="C517" s="208"/>
      <c r="D517" s="208"/>
      <c r="E517" s="208"/>
      <c r="F517" s="208"/>
      <c r="G517" s="208"/>
    </row>
    <row r="518">
      <c r="B518" s="208"/>
      <c r="C518" s="208"/>
      <c r="D518" s="208"/>
      <c r="E518" s="208"/>
      <c r="F518" s="208"/>
      <c r="G518" s="208"/>
    </row>
    <row r="519">
      <c r="B519" s="208"/>
      <c r="C519" s="208"/>
      <c r="D519" s="208"/>
      <c r="E519" s="208"/>
      <c r="F519" s="208"/>
      <c r="G519" s="208"/>
    </row>
    <row r="520">
      <c r="B520" s="208"/>
      <c r="C520" s="208"/>
      <c r="D520" s="208"/>
      <c r="E520" s="208"/>
      <c r="F520" s="208"/>
      <c r="G520" s="208"/>
    </row>
    <row r="521">
      <c r="B521" s="208"/>
      <c r="C521" s="208"/>
      <c r="D521" s="208"/>
      <c r="E521" s="208"/>
      <c r="F521" s="208"/>
      <c r="G521" s="208"/>
    </row>
    <row r="522">
      <c r="B522" s="208"/>
      <c r="C522" s="208"/>
      <c r="D522" s="208"/>
      <c r="E522" s="208"/>
      <c r="F522" s="208"/>
      <c r="G522" s="208"/>
    </row>
    <row r="523">
      <c r="B523" s="208"/>
      <c r="C523" s="208"/>
      <c r="D523" s="208"/>
      <c r="E523" s="208"/>
      <c r="F523" s="208"/>
      <c r="G523" s="208"/>
    </row>
    <row r="524">
      <c r="B524" s="208"/>
      <c r="C524" s="208"/>
      <c r="D524" s="208"/>
      <c r="E524" s="208"/>
      <c r="F524" s="208"/>
      <c r="G524" s="208"/>
    </row>
    <row r="525">
      <c r="B525" s="208"/>
      <c r="C525" s="208"/>
      <c r="D525" s="208"/>
      <c r="E525" s="208"/>
      <c r="F525" s="208"/>
      <c r="G525" s="208"/>
    </row>
    <row r="526">
      <c r="B526" s="208"/>
      <c r="C526" s="208"/>
      <c r="D526" s="208"/>
      <c r="E526" s="208"/>
      <c r="F526" s="208"/>
      <c r="G526" s="208"/>
    </row>
    <row r="527">
      <c r="B527" s="208"/>
      <c r="C527" s="208"/>
      <c r="D527" s="208"/>
      <c r="E527" s="208"/>
      <c r="F527" s="208"/>
      <c r="G527" s="208"/>
    </row>
    <row r="528">
      <c r="B528" s="208"/>
      <c r="C528" s="208"/>
      <c r="D528" s="208"/>
      <c r="E528" s="208"/>
      <c r="F528" s="208"/>
      <c r="G528" s="208"/>
    </row>
    <row r="529">
      <c r="B529" s="208"/>
      <c r="C529" s="208"/>
      <c r="D529" s="208"/>
      <c r="E529" s="208"/>
      <c r="F529" s="208"/>
      <c r="G529" s="208"/>
    </row>
    <row r="530">
      <c r="B530" s="208"/>
      <c r="C530" s="208"/>
      <c r="D530" s="208"/>
      <c r="E530" s="208"/>
      <c r="F530" s="208"/>
      <c r="G530" s="208"/>
    </row>
    <row r="531">
      <c r="B531" s="208"/>
      <c r="C531" s="208"/>
      <c r="D531" s="208"/>
      <c r="E531" s="208"/>
      <c r="F531" s="208"/>
      <c r="G531" s="208"/>
    </row>
    <row r="532">
      <c r="B532" s="208"/>
      <c r="C532" s="208"/>
      <c r="D532" s="208"/>
      <c r="E532" s="208"/>
      <c r="F532" s="208"/>
      <c r="G532" s="208"/>
    </row>
    <row r="533">
      <c r="B533" s="208"/>
      <c r="C533" s="208"/>
      <c r="D533" s="208"/>
      <c r="E533" s="208"/>
      <c r="F533" s="208"/>
      <c r="G533" s="208"/>
    </row>
    <row r="534">
      <c r="B534" s="208"/>
      <c r="C534" s="208"/>
      <c r="D534" s="208"/>
      <c r="E534" s="208"/>
      <c r="F534" s="208"/>
      <c r="G534" s="208"/>
    </row>
    <row r="535">
      <c r="B535" s="208"/>
      <c r="C535" s="208"/>
      <c r="D535" s="208"/>
      <c r="E535" s="208"/>
      <c r="F535" s="208"/>
      <c r="G535" s="208"/>
    </row>
    <row r="536">
      <c r="B536" s="208"/>
      <c r="C536" s="208"/>
      <c r="D536" s="208"/>
      <c r="E536" s="208"/>
      <c r="F536" s="208"/>
      <c r="G536" s="208"/>
    </row>
    <row r="537">
      <c r="B537" s="208"/>
      <c r="C537" s="208"/>
      <c r="D537" s="208"/>
      <c r="E537" s="208"/>
      <c r="F537" s="208"/>
      <c r="G537" s="208"/>
    </row>
    <row r="538">
      <c r="B538" s="208"/>
      <c r="C538" s="208"/>
      <c r="D538" s="208"/>
      <c r="E538" s="208"/>
      <c r="F538" s="208"/>
      <c r="G538" s="208"/>
    </row>
    <row r="539">
      <c r="B539" s="208"/>
      <c r="C539" s="208"/>
      <c r="D539" s="208"/>
      <c r="E539" s="208"/>
      <c r="F539" s="208"/>
      <c r="G539" s="208"/>
    </row>
    <row r="540">
      <c r="B540" s="208"/>
      <c r="C540" s="208"/>
      <c r="D540" s="208"/>
      <c r="E540" s="208"/>
      <c r="F540" s="208"/>
      <c r="G540" s="208"/>
    </row>
    <row r="541">
      <c r="B541" s="208"/>
      <c r="C541" s="208"/>
      <c r="D541" s="208"/>
      <c r="E541" s="208"/>
      <c r="F541" s="208"/>
      <c r="G541" s="208"/>
    </row>
    <row r="542">
      <c r="B542" s="208"/>
      <c r="C542" s="208"/>
      <c r="D542" s="208"/>
      <c r="E542" s="208"/>
      <c r="F542" s="208"/>
      <c r="G542" s="208"/>
    </row>
    <row r="543">
      <c r="B543" s="208"/>
      <c r="C543" s="208"/>
      <c r="D543" s="208"/>
      <c r="E543" s="208"/>
      <c r="F543" s="208"/>
      <c r="G543" s="208"/>
    </row>
    <row r="544">
      <c r="B544" s="208"/>
      <c r="C544" s="208"/>
      <c r="D544" s="208"/>
      <c r="E544" s="208"/>
      <c r="F544" s="208"/>
      <c r="G544" s="208"/>
    </row>
    <row r="545">
      <c r="B545" s="208"/>
      <c r="C545" s="208"/>
      <c r="D545" s="208"/>
      <c r="E545" s="208"/>
      <c r="F545" s="208"/>
      <c r="G545" s="208"/>
    </row>
    <row r="546">
      <c r="B546" s="208"/>
      <c r="C546" s="208"/>
      <c r="D546" s="208"/>
      <c r="E546" s="208"/>
      <c r="F546" s="208"/>
      <c r="G546" s="208"/>
    </row>
    <row r="547">
      <c r="B547" s="208"/>
      <c r="C547" s="208"/>
      <c r="D547" s="208"/>
      <c r="E547" s="208"/>
      <c r="F547" s="208"/>
      <c r="G547" s="208"/>
    </row>
    <row r="548">
      <c r="B548" s="208"/>
      <c r="C548" s="208"/>
      <c r="D548" s="208"/>
      <c r="E548" s="208"/>
      <c r="F548" s="208"/>
      <c r="G548" s="208"/>
    </row>
    <row r="549">
      <c r="B549" s="208"/>
      <c r="C549" s="208"/>
      <c r="D549" s="208"/>
      <c r="E549" s="208"/>
      <c r="F549" s="208"/>
      <c r="G549" s="208"/>
    </row>
    <row r="550">
      <c r="B550" s="208"/>
      <c r="C550" s="208"/>
      <c r="D550" s="208"/>
      <c r="E550" s="208"/>
      <c r="F550" s="208"/>
      <c r="G550" s="208"/>
    </row>
    <row r="551">
      <c r="B551" s="208"/>
      <c r="C551" s="208"/>
      <c r="D551" s="208"/>
      <c r="E551" s="208"/>
      <c r="F551" s="208"/>
      <c r="G551" s="208"/>
    </row>
    <row r="552">
      <c r="B552" s="208"/>
      <c r="C552" s="208"/>
      <c r="D552" s="208"/>
      <c r="E552" s="208"/>
      <c r="F552" s="208"/>
      <c r="G552" s="208"/>
    </row>
    <row r="553">
      <c r="B553" s="208"/>
      <c r="C553" s="208"/>
      <c r="D553" s="208"/>
      <c r="E553" s="208"/>
      <c r="F553" s="208"/>
      <c r="G553" s="208"/>
    </row>
    <row r="554">
      <c r="B554" s="208"/>
      <c r="C554" s="208"/>
      <c r="D554" s="208"/>
      <c r="E554" s="208"/>
      <c r="F554" s="208"/>
      <c r="G554" s="208"/>
    </row>
    <row r="555">
      <c r="B555" s="208"/>
      <c r="C555" s="208"/>
      <c r="D555" s="208"/>
      <c r="E555" s="208"/>
      <c r="F555" s="208"/>
      <c r="G555" s="208"/>
    </row>
    <row r="556">
      <c r="B556" s="208"/>
      <c r="C556" s="208"/>
      <c r="D556" s="208"/>
      <c r="E556" s="208"/>
      <c r="F556" s="208"/>
      <c r="G556" s="208"/>
    </row>
    <row r="557">
      <c r="B557" s="208"/>
      <c r="C557" s="208"/>
      <c r="D557" s="208"/>
      <c r="E557" s="208"/>
      <c r="F557" s="208"/>
      <c r="G557" s="208"/>
    </row>
    <row r="558">
      <c r="B558" s="208"/>
      <c r="C558" s="208"/>
      <c r="D558" s="208"/>
      <c r="E558" s="208"/>
      <c r="F558" s="208"/>
      <c r="G558" s="208"/>
    </row>
    <row r="559">
      <c r="B559" s="208"/>
      <c r="C559" s="208"/>
      <c r="D559" s="208"/>
      <c r="E559" s="208"/>
      <c r="F559" s="208"/>
      <c r="G559" s="208"/>
    </row>
    <row r="560">
      <c r="B560" s="208"/>
      <c r="C560" s="208"/>
      <c r="D560" s="208"/>
      <c r="E560" s="208"/>
      <c r="F560" s="208"/>
      <c r="G560" s="208"/>
    </row>
    <row r="561">
      <c r="B561" s="208"/>
      <c r="C561" s="208"/>
      <c r="D561" s="208"/>
      <c r="E561" s="208"/>
      <c r="F561" s="208"/>
      <c r="G561" s="208"/>
    </row>
    <row r="562">
      <c r="B562" s="208"/>
      <c r="C562" s="208"/>
      <c r="D562" s="208"/>
      <c r="E562" s="208"/>
      <c r="F562" s="208"/>
      <c r="G562" s="208"/>
    </row>
    <row r="563">
      <c r="B563" s="208"/>
      <c r="C563" s="208"/>
      <c r="D563" s="208"/>
      <c r="E563" s="208"/>
      <c r="F563" s="208"/>
      <c r="G563" s="208"/>
    </row>
    <row r="564">
      <c r="B564" s="208"/>
      <c r="C564" s="208"/>
      <c r="D564" s="208"/>
      <c r="E564" s="208"/>
      <c r="F564" s="208"/>
      <c r="G564" s="208"/>
    </row>
    <row r="565">
      <c r="B565" s="208"/>
      <c r="C565" s="208"/>
      <c r="D565" s="208"/>
      <c r="E565" s="208"/>
      <c r="F565" s="208"/>
      <c r="G565" s="208"/>
    </row>
    <row r="566">
      <c r="B566" s="208"/>
      <c r="C566" s="208"/>
      <c r="D566" s="208"/>
      <c r="E566" s="208"/>
      <c r="F566" s="208"/>
      <c r="G566" s="208"/>
    </row>
    <row r="567">
      <c r="B567" s="208"/>
      <c r="C567" s="208"/>
      <c r="D567" s="208"/>
      <c r="E567" s="208"/>
      <c r="F567" s="208"/>
      <c r="G567" s="208"/>
    </row>
    <row r="568">
      <c r="B568" s="208"/>
      <c r="C568" s="208"/>
      <c r="D568" s="208"/>
      <c r="E568" s="208"/>
      <c r="F568" s="208"/>
      <c r="G568" s="208"/>
    </row>
    <row r="569">
      <c r="B569" s="208"/>
      <c r="C569" s="208"/>
      <c r="D569" s="208"/>
      <c r="E569" s="208"/>
      <c r="F569" s="208"/>
      <c r="G569" s="208"/>
    </row>
    <row r="570">
      <c r="B570" s="208"/>
      <c r="C570" s="208"/>
      <c r="D570" s="208"/>
      <c r="E570" s="208"/>
      <c r="F570" s="208"/>
      <c r="G570" s="208"/>
    </row>
    <row r="571">
      <c r="B571" s="208"/>
      <c r="C571" s="208"/>
      <c r="D571" s="208"/>
      <c r="E571" s="208"/>
      <c r="F571" s="208"/>
      <c r="G571" s="208"/>
    </row>
    <row r="572">
      <c r="B572" s="208"/>
      <c r="C572" s="208"/>
      <c r="D572" s="208"/>
      <c r="E572" s="208"/>
      <c r="F572" s="208"/>
      <c r="G572" s="208"/>
    </row>
    <row r="573">
      <c r="B573" s="208"/>
      <c r="C573" s="208"/>
      <c r="D573" s="208"/>
      <c r="E573" s="208"/>
      <c r="F573" s="208"/>
      <c r="G573" s="208"/>
    </row>
    <row r="574">
      <c r="B574" s="208"/>
      <c r="C574" s="208"/>
      <c r="D574" s="208"/>
      <c r="E574" s="208"/>
      <c r="F574" s="208"/>
      <c r="G574" s="208"/>
    </row>
    <row r="575">
      <c r="B575" s="208"/>
      <c r="C575" s="208"/>
      <c r="D575" s="208"/>
      <c r="E575" s="208"/>
      <c r="F575" s="208"/>
      <c r="G575" s="208"/>
    </row>
    <row r="576">
      <c r="B576" s="208"/>
      <c r="C576" s="208"/>
      <c r="D576" s="208"/>
      <c r="E576" s="208"/>
      <c r="F576" s="208"/>
      <c r="G576" s="208"/>
    </row>
    <row r="577">
      <c r="B577" s="208"/>
      <c r="C577" s="208"/>
      <c r="D577" s="208"/>
      <c r="E577" s="208"/>
      <c r="F577" s="208"/>
      <c r="G577" s="208"/>
    </row>
    <row r="578">
      <c r="B578" s="208"/>
      <c r="C578" s="208"/>
      <c r="D578" s="208"/>
      <c r="E578" s="208"/>
      <c r="F578" s="208"/>
      <c r="G578" s="208"/>
    </row>
    <row r="579">
      <c r="B579" s="208"/>
      <c r="C579" s="208"/>
      <c r="D579" s="208"/>
      <c r="E579" s="208"/>
      <c r="F579" s="208"/>
      <c r="G579" s="208"/>
    </row>
    <row r="580">
      <c r="B580" s="208"/>
      <c r="C580" s="208"/>
      <c r="D580" s="208"/>
      <c r="E580" s="208"/>
      <c r="F580" s="208"/>
      <c r="G580" s="208"/>
    </row>
    <row r="581">
      <c r="B581" s="208"/>
      <c r="C581" s="208"/>
      <c r="D581" s="208"/>
      <c r="E581" s="208"/>
      <c r="F581" s="208"/>
      <c r="G581" s="208"/>
    </row>
    <row r="582">
      <c r="B582" s="208"/>
      <c r="C582" s="208"/>
      <c r="D582" s="208"/>
      <c r="E582" s="208"/>
      <c r="F582" s="208"/>
      <c r="G582" s="208"/>
    </row>
    <row r="583">
      <c r="B583" s="208"/>
      <c r="C583" s="208"/>
      <c r="D583" s="208"/>
      <c r="E583" s="208"/>
      <c r="F583" s="208"/>
      <c r="G583" s="208"/>
    </row>
    <row r="584">
      <c r="B584" s="208"/>
      <c r="C584" s="208"/>
      <c r="D584" s="208"/>
      <c r="E584" s="208"/>
      <c r="F584" s="208"/>
      <c r="G584" s="208"/>
    </row>
    <row r="585">
      <c r="B585" s="208"/>
      <c r="C585" s="208"/>
      <c r="D585" s="208"/>
      <c r="E585" s="208"/>
      <c r="F585" s="208"/>
      <c r="G585" s="208"/>
    </row>
    <row r="586">
      <c r="B586" s="208"/>
      <c r="C586" s="208"/>
      <c r="D586" s="208"/>
      <c r="E586" s="208"/>
      <c r="F586" s="208"/>
      <c r="G586" s="208"/>
    </row>
    <row r="587">
      <c r="B587" s="208"/>
      <c r="C587" s="208"/>
      <c r="D587" s="208"/>
      <c r="E587" s="208"/>
      <c r="F587" s="208"/>
      <c r="G587" s="208"/>
    </row>
    <row r="588">
      <c r="B588" s="208"/>
      <c r="C588" s="208"/>
      <c r="D588" s="208"/>
      <c r="E588" s="208"/>
      <c r="F588" s="208"/>
      <c r="G588" s="208"/>
    </row>
    <row r="589">
      <c r="B589" s="208"/>
      <c r="C589" s="208"/>
      <c r="D589" s="208"/>
      <c r="E589" s="208"/>
      <c r="F589" s="208"/>
      <c r="G589" s="208"/>
    </row>
    <row r="590">
      <c r="B590" s="208"/>
      <c r="C590" s="208"/>
      <c r="D590" s="208"/>
      <c r="E590" s="208"/>
      <c r="F590" s="208"/>
      <c r="G590" s="208"/>
    </row>
    <row r="591">
      <c r="B591" s="208"/>
      <c r="C591" s="208"/>
      <c r="D591" s="208"/>
      <c r="E591" s="208"/>
      <c r="F591" s="208"/>
      <c r="G591" s="208"/>
    </row>
    <row r="592">
      <c r="B592" s="208"/>
      <c r="C592" s="208"/>
      <c r="D592" s="208"/>
      <c r="E592" s="208"/>
      <c r="F592" s="208"/>
      <c r="G592" s="208"/>
    </row>
    <row r="593">
      <c r="B593" s="208"/>
      <c r="C593" s="208"/>
      <c r="D593" s="208"/>
      <c r="E593" s="208"/>
      <c r="F593" s="208"/>
      <c r="G593" s="208"/>
    </row>
    <row r="594">
      <c r="B594" s="208"/>
      <c r="C594" s="208"/>
      <c r="D594" s="208"/>
      <c r="E594" s="208"/>
      <c r="F594" s="208"/>
      <c r="G594" s="208"/>
    </row>
    <row r="595">
      <c r="B595" s="208"/>
      <c r="C595" s="208"/>
      <c r="D595" s="208"/>
      <c r="E595" s="208"/>
      <c r="F595" s="208"/>
      <c r="G595" s="208"/>
    </row>
    <row r="596">
      <c r="B596" s="208"/>
      <c r="C596" s="208"/>
      <c r="D596" s="208"/>
      <c r="E596" s="208"/>
      <c r="F596" s="208"/>
      <c r="G596" s="208"/>
    </row>
    <row r="597">
      <c r="B597" s="208"/>
      <c r="C597" s="208"/>
      <c r="D597" s="208"/>
      <c r="E597" s="208"/>
      <c r="F597" s="208"/>
      <c r="G597" s="208"/>
    </row>
    <row r="598">
      <c r="B598" s="208"/>
      <c r="C598" s="208"/>
      <c r="D598" s="208"/>
      <c r="E598" s="208"/>
      <c r="F598" s="208"/>
      <c r="G598" s="208"/>
    </row>
    <row r="599">
      <c r="B599" s="208"/>
      <c r="C599" s="208"/>
      <c r="D599" s="208"/>
      <c r="E599" s="208"/>
      <c r="F599" s="208"/>
      <c r="G599" s="208"/>
    </row>
    <row r="600">
      <c r="B600" s="208"/>
      <c r="C600" s="208"/>
      <c r="D600" s="208"/>
      <c r="E600" s="208"/>
      <c r="F600" s="208"/>
      <c r="G600" s="208"/>
    </row>
    <row r="601">
      <c r="B601" s="208"/>
      <c r="C601" s="208"/>
      <c r="D601" s="208"/>
      <c r="E601" s="208"/>
      <c r="F601" s="208"/>
      <c r="G601" s="208"/>
    </row>
    <row r="602">
      <c r="B602" s="208"/>
      <c r="C602" s="208"/>
      <c r="D602" s="208"/>
      <c r="E602" s="208"/>
      <c r="F602" s="208"/>
      <c r="G602" s="208"/>
    </row>
    <row r="603">
      <c r="B603" s="208"/>
      <c r="C603" s="208"/>
      <c r="D603" s="208"/>
      <c r="E603" s="208"/>
      <c r="F603" s="208"/>
      <c r="G603" s="208"/>
    </row>
    <row r="604">
      <c r="B604" s="208"/>
      <c r="C604" s="208"/>
      <c r="D604" s="208"/>
      <c r="E604" s="208"/>
      <c r="F604" s="208"/>
      <c r="G604" s="208"/>
    </row>
    <row r="605">
      <c r="B605" s="208"/>
      <c r="C605" s="208"/>
      <c r="D605" s="208"/>
      <c r="E605" s="208"/>
      <c r="F605" s="208"/>
      <c r="G605" s="208"/>
    </row>
    <row r="606">
      <c r="B606" s="208"/>
      <c r="C606" s="208"/>
      <c r="D606" s="208"/>
      <c r="E606" s="208"/>
      <c r="F606" s="208"/>
      <c r="G606" s="208"/>
    </row>
    <row r="607">
      <c r="B607" s="208"/>
      <c r="C607" s="208"/>
      <c r="D607" s="208"/>
      <c r="E607" s="208"/>
      <c r="F607" s="208"/>
      <c r="G607" s="208"/>
    </row>
    <row r="608">
      <c r="B608" s="208"/>
      <c r="C608" s="208"/>
      <c r="D608" s="208"/>
      <c r="E608" s="208"/>
      <c r="F608" s="208"/>
      <c r="G608" s="208"/>
    </row>
    <row r="609">
      <c r="B609" s="208"/>
      <c r="C609" s="208"/>
      <c r="D609" s="208"/>
      <c r="E609" s="208"/>
      <c r="F609" s="208"/>
      <c r="G609" s="208"/>
    </row>
    <row r="610">
      <c r="B610" s="208"/>
      <c r="C610" s="208"/>
      <c r="D610" s="208"/>
      <c r="E610" s="208"/>
      <c r="F610" s="208"/>
      <c r="G610" s="208"/>
    </row>
    <row r="611">
      <c r="B611" s="208"/>
      <c r="C611" s="208"/>
      <c r="D611" s="208"/>
      <c r="E611" s="208"/>
      <c r="F611" s="208"/>
      <c r="G611" s="208"/>
    </row>
    <row r="612">
      <c r="B612" s="208"/>
      <c r="C612" s="208"/>
      <c r="D612" s="208"/>
      <c r="E612" s="208"/>
      <c r="F612" s="208"/>
      <c r="G612" s="208"/>
    </row>
    <row r="613">
      <c r="B613" s="208"/>
      <c r="C613" s="208"/>
      <c r="D613" s="208"/>
      <c r="E613" s="208"/>
      <c r="F613" s="208"/>
      <c r="G613" s="208"/>
    </row>
    <row r="614">
      <c r="B614" s="208"/>
      <c r="C614" s="208"/>
      <c r="D614" s="208"/>
      <c r="E614" s="208"/>
      <c r="F614" s="208"/>
      <c r="G614" s="208"/>
    </row>
    <row r="615">
      <c r="B615" s="208"/>
      <c r="C615" s="208"/>
      <c r="D615" s="208"/>
      <c r="E615" s="208"/>
      <c r="F615" s="208"/>
      <c r="G615" s="208"/>
    </row>
    <row r="616">
      <c r="B616" s="208"/>
      <c r="C616" s="208"/>
      <c r="D616" s="208"/>
      <c r="E616" s="208"/>
      <c r="F616" s="208"/>
      <c r="G616" s="208"/>
    </row>
    <row r="617">
      <c r="B617" s="208"/>
      <c r="C617" s="208"/>
      <c r="D617" s="208"/>
      <c r="E617" s="208"/>
      <c r="F617" s="208"/>
      <c r="G617" s="208"/>
    </row>
    <row r="618">
      <c r="B618" s="208"/>
      <c r="C618" s="208"/>
      <c r="D618" s="208"/>
      <c r="E618" s="208"/>
      <c r="F618" s="208"/>
      <c r="G618" s="208"/>
    </row>
    <row r="619">
      <c r="B619" s="208"/>
      <c r="C619" s="208"/>
      <c r="D619" s="208"/>
      <c r="E619" s="208"/>
      <c r="F619" s="208"/>
      <c r="G619" s="208"/>
    </row>
    <row r="620">
      <c r="B620" s="208"/>
      <c r="C620" s="208"/>
      <c r="D620" s="208"/>
      <c r="E620" s="208"/>
      <c r="F620" s="208"/>
      <c r="G620" s="208"/>
    </row>
    <row r="621">
      <c r="B621" s="208"/>
      <c r="C621" s="208"/>
      <c r="D621" s="208"/>
      <c r="E621" s="208"/>
      <c r="F621" s="208"/>
      <c r="G621" s="208"/>
    </row>
    <row r="622">
      <c r="B622" s="208"/>
      <c r="C622" s="208"/>
      <c r="D622" s="208"/>
      <c r="E622" s="208"/>
      <c r="F622" s="208"/>
      <c r="G622" s="208"/>
    </row>
    <row r="623">
      <c r="B623" s="208"/>
      <c r="C623" s="208"/>
      <c r="D623" s="208"/>
      <c r="E623" s="208"/>
      <c r="F623" s="208"/>
      <c r="G623" s="208"/>
    </row>
    <row r="624">
      <c r="B624" s="208"/>
      <c r="C624" s="208"/>
      <c r="D624" s="208"/>
      <c r="E624" s="208"/>
      <c r="F624" s="208"/>
      <c r="G624" s="208"/>
    </row>
    <row r="625">
      <c r="B625" s="208"/>
      <c r="C625" s="208"/>
      <c r="D625" s="208"/>
      <c r="E625" s="208"/>
      <c r="F625" s="208"/>
      <c r="G625" s="208"/>
    </row>
    <row r="626">
      <c r="B626" s="208"/>
      <c r="C626" s="208"/>
      <c r="D626" s="208"/>
      <c r="E626" s="208"/>
      <c r="F626" s="208"/>
      <c r="G626" s="208"/>
    </row>
    <row r="627">
      <c r="B627" s="208"/>
      <c r="C627" s="208"/>
      <c r="D627" s="208"/>
      <c r="E627" s="208"/>
      <c r="F627" s="208"/>
      <c r="G627" s="208"/>
    </row>
    <row r="628">
      <c r="B628" s="208"/>
      <c r="C628" s="208"/>
      <c r="D628" s="208"/>
      <c r="E628" s="208"/>
      <c r="F628" s="208"/>
      <c r="G628" s="208"/>
    </row>
    <row r="629">
      <c r="B629" s="208"/>
      <c r="C629" s="208"/>
      <c r="D629" s="208"/>
      <c r="E629" s="208"/>
      <c r="F629" s="208"/>
      <c r="G629" s="208"/>
    </row>
    <row r="630">
      <c r="B630" s="208"/>
      <c r="C630" s="208"/>
      <c r="D630" s="208"/>
      <c r="E630" s="208"/>
      <c r="F630" s="208"/>
      <c r="G630" s="208"/>
    </row>
    <row r="631">
      <c r="B631" s="208"/>
      <c r="C631" s="208"/>
      <c r="D631" s="208"/>
      <c r="E631" s="208"/>
      <c r="F631" s="208"/>
      <c r="G631" s="208"/>
    </row>
    <row r="632">
      <c r="B632" s="208"/>
      <c r="C632" s="208"/>
      <c r="D632" s="208"/>
      <c r="E632" s="208"/>
      <c r="F632" s="208"/>
      <c r="G632" s="208"/>
    </row>
    <row r="633">
      <c r="B633" s="208"/>
      <c r="C633" s="208"/>
      <c r="D633" s="208"/>
      <c r="E633" s="208"/>
      <c r="F633" s="208"/>
      <c r="G633" s="208"/>
    </row>
    <row r="634">
      <c r="B634" s="208"/>
      <c r="C634" s="208"/>
      <c r="D634" s="208"/>
      <c r="E634" s="208"/>
      <c r="F634" s="208"/>
      <c r="G634" s="208"/>
    </row>
    <row r="635">
      <c r="B635" s="208"/>
      <c r="C635" s="208"/>
      <c r="D635" s="208"/>
      <c r="E635" s="208"/>
      <c r="F635" s="208"/>
      <c r="G635" s="208"/>
    </row>
    <row r="636">
      <c r="B636" s="208"/>
      <c r="C636" s="208"/>
      <c r="D636" s="208"/>
      <c r="E636" s="208"/>
      <c r="F636" s="208"/>
      <c r="G636" s="208"/>
    </row>
    <row r="637">
      <c r="B637" s="208"/>
      <c r="C637" s="208"/>
      <c r="D637" s="208"/>
      <c r="E637" s="208"/>
      <c r="F637" s="208"/>
      <c r="G637" s="208"/>
    </row>
    <row r="638">
      <c r="B638" s="208"/>
      <c r="C638" s="208"/>
      <c r="D638" s="208"/>
      <c r="E638" s="208"/>
      <c r="F638" s="208"/>
      <c r="G638" s="208"/>
    </row>
    <row r="639">
      <c r="B639" s="208"/>
      <c r="C639" s="208"/>
      <c r="D639" s="208"/>
      <c r="E639" s="208"/>
      <c r="F639" s="208"/>
      <c r="G639" s="208"/>
    </row>
    <row r="640">
      <c r="B640" s="208"/>
      <c r="C640" s="208"/>
      <c r="D640" s="208"/>
      <c r="E640" s="208"/>
      <c r="F640" s="208"/>
      <c r="G640" s="208"/>
    </row>
    <row r="641">
      <c r="B641" s="208"/>
      <c r="C641" s="208"/>
      <c r="D641" s="208"/>
      <c r="E641" s="208"/>
      <c r="F641" s="208"/>
      <c r="G641" s="208"/>
    </row>
    <row r="642">
      <c r="B642" s="208"/>
      <c r="C642" s="208"/>
      <c r="D642" s="208"/>
      <c r="E642" s="208"/>
      <c r="F642" s="208"/>
      <c r="G642" s="208"/>
    </row>
    <row r="643">
      <c r="B643" s="208"/>
      <c r="C643" s="208"/>
      <c r="D643" s="208"/>
      <c r="E643" s="208"/>
      <c r="F643" s="208"/>
      <c r="G643" s="208"/>
    </row>
    <row r="644">
      <c r="B644" s="208"/>
      <c r="C644" s="208"/>
      <c r="D644" s="208"/>
      <c r="E644" s="208"/>
      <c r="F644" s="208"/>
      <c r="G644" s="208"/>
    </row>
    <row r="645">
      <c r="B645" s="208"/>
      <c r="C645" s="208"/>
      <c r="D645" s="208"/>
      <c r="E645" s="208"/>
      <c r="F645" s="208"/>
      <c r="G645" s="208"/>
    </row>
    <row r="646">
      <c r="B646" s="208"/>
      <c r="C646" s="208"/>
      <c r="D646" s="208"/>
      <c r="E646" s="208"/>
      <c r="F646" s="208"/>
      <c r="G646" s="208"/>
    </row>
    <row r="647">
      <c r="B647" s="208"/>
      <c r="C647" s="208"/>
      <c r="D647" s="208"/>
      <c r="E647" s="208"/>
      <c r="F647" s="208"/>
      <c r="G647" s="208"/>
    </row>
    <row r="648">
      <c r="B648" s="208"/>
      <c r="C648" s="208"/>
      <c r="D648" s="208"/>
      <c r="E648" s="208"/>
      <c r="F648" s="208"/>
      <c r="G648" s="208"/>
    </row>
    <row r="649">
      <c r="B649" s="208"/>
      <c r="C649" s="208"/>
      <c r="D649" s="208"/>
      <c r="E649" s="208"/>
      <c r="F649" s="208"/>
      <c r="G649" s="208"/>
    </row>
    <row r="650">
      <c r="B650" s="208"/>
      <c r="C650" s="208"/>
      <c r="D650" s="208"/>
      <c r="E650" s="208"/>
      <c r="F650" s="208"/>
      <c r="G650" s="208"/>
    </row>
    <row r="651">
      <c r="B651" s="208"/>
      <c r="C651" s="208"/>
      <c r="D651" s="208"/>
      <c r="E651" s="208"/>
      <c r="F651" s="208"/>
      <c r="G651" s="208"/>
    </row>
    <row r="652">
      <c r="B652" s="208"/>
      <c r="C652" s="208"/>
      <c r="D652" s="208"/>
      <c r="E652" s="208"/>
      <c r="F652" s="208"/>
      <c r="G652" s="208"/>
    </row>
    <row r="653">
      <c r="B653" s="208"/>
      <c r="C653" s="208"/>
      <c r="D653" s="208"/>
      <c r="E653" s="208"/>
      <c r="F653" s="208"/>
      <c r="G653" s="208"/>
    </row>
    <row r="654">
      <c r="B654" s="208"/>
      <c r="C654" s="208"/>
      <c r="D654" s="208"/>
      <c r="E654" s="208"/>
      <c r="F654" s="208"/>
      <c r="G654" s="208"/>
    </row>
    <row r="655">
      <c r="B655" s="208"/>
      <c r="C655" s="208"/>
      <c r="D655" s="208"/>
      <c r="E655" s="208"/>
      <c r="F655" s="208"/>
      <c r="G655" s="208"/>
    </row>
    <row r="656">
      <c r="B656" s="208"/>
      <c r="C656" s="208"/>
      <c r="D656" s="208"/>
      <c r="E656" s="208"/>
      <c r="F656" s="208"/>
      <c r="G656" s="208"/>
    </row>
    <row r="657">
      <c r="B657" s="208"/>
      <c r="C657" s="208"/>
      <c r="D657" s="208"/>
      <c r="E657" s="208"/>
      <c r="F657" s="208"/>
      <c r="G657" s="208"/>
    </row>
    <row r="658">
      <c r="B658" s="208"/>
      <c r="C658" s="208"/>
      <c r="D658" s="208"/>
      <c r="E658" s="208"/>
      <c r="F658" s="208"/>
      <c r="G658" s="208"/>
    </row>
    <row r="659">
      <c r="B659" s="208"/>
      <c r="C659" s="208"/>
      <c r="D659" s="208"/>
      <c r="E659" s="208"/>
      <c r="F659" s="208"/>
      <c r="G659" s="208"/>
    </row>
    <row r="660">
      <c r="B660" s="208"/>
      <c r="C660" s="208"/>
      <c r="D660" s="208"/>
      <c r="E660" s="208"/>
      <c r="F660" s="208"/>
      <c r="G660" s="208"/>
    </row>
    <row r="661">
      <c r="B661" s="208"/>
      <c r="C661" s="208"/>
      <c r="D661" s="208"/>
      <c r="E661" s="208"/>
      <c r="F661" s="208"/>
      <c r="G661" s="208"/>
    </row>
    <row r="662">
      <c r="B662" s="208"/>
      <c r="C662" s="208"/>
      <c r="D662" s="208"/>
      <c r="E662" s="208"/>
      <c r="F662" s="208"/>
      <c r="G662" s="208"/>
    </row>
    <row r="663">
      <c r="B663" s="208"/>
      <c r="C663" s="208"/>
      <c r="D663" s="208"/>
      <c r="E663" s="208"/>
      <c r="F663" s="208"/>
      <c r="G663" s="208"/>
    </row>
    <row r="664">
      <c r="B664" s="208"/>
      <c r="C664" s="208"/>
      <c r="D664" s="208"/>
      <c r="E664" s="208"/>
      <c r="F664" s="208"/>
      <c r="G664" s="208"/>
    </row>
    <row r="665">
      <c r="B665" s="208"/>
      <c r="C665" s="208"/>
      <c r="D665" s="208"/>
      <c r="E665" s="208"/>
      <c r="F665" s="208"/>
      <c r="G665" s="208"/>
    </row>
    <row r="666">
      <c r="B666" s="208"/>
      <c r="C666" s="208"/>
      <c r="D666" s="208"/>
      <c r="E666" s="208"/>
      <c r="F666" s="208"/>
      <c r="G666" s="208"/>
    </row>
    <row r="667">
      <c r="B667" s="208"/>
      <c r="C667" s="208"/>
      <c r="D667" s="208"/>
      <c r="E667" s="208"/>
      <c r="F667" s="208"/>
      <c r="G667" s="208"/>
    </row>
    <row r="668">
      <c r="B668" s="208"/>
      <c r="C668" s="208"/>
      <c r="D668" s="208"/>
      <c r="E668" s="208"/>
      <c r="F668" s="208"/>
      <c r="G668" s="208"/>
    </row>
    <row r="669">
      <c r="B669" s="208"/>
      <c r="C669" s="208"/>
      <c r="D669" s="208"/>
      <c r="E669" s="208"/>
      <c r="F669" s="208"/>
      <c r="G669" s="208"/>
    </row>
    <row r="670">
      <c r="B670" s="208"/>
      <c r="C670" s="208"/>
      <c r="D670" s="208"/>
      <c r="E670" s="208"/>
      <c r="F670" s="208"/>
      <c r="G670" s="208"/>
    </row>
    <row r="671">
      <c r="B671" s="208"/>
      <c r="C671" s="208"/>
      <c r="D671" s="208"/>
      <c r="E671" s="208"/>
      <c r="F671" s="208"/>
      <c r="G671" s="208"/>
    </row>
    <row r="672">
      <c r="B672" s="208"/>
      <c r="C672" s="208"/>
      <c r="D672" s="208"/>
      <c r="E672" s="208"/>
      <c r="F672" s="208"/>
      <c r="G672" s="208"/>
    </row>
    <row r="673">
      <c r="B673" s="208"/>
      <c r="C673" s="208"/>
      <c r="D673" s="208"/>
      <c r="E673" s="208"/>
      <c r="F673" s="208"/>
      <c r="G673" s="208"/>
    </row>
    <row r="674">
      <c r="B674" s="208"/>
      <c r="C674" s="208"/>
      <c r="D674" s="208"/>
      <c r="E674" s="208"/>
      <c r="F674" s="208"/>
      <c r="G674" s="208"/>
    </row>
    <row r="675">
      <c r="B675" s="208"/>
      <c r="C675" s="208"/>
      <c r="D675" s="208"/>
      <c r="E675" s="208"/>
      <c r="F675" s="208"/>
      <c r="G675" s="208"/>
    </row>
    <row r="676">
      <c r="B676" s="208"/>
      <c r="C676" s="208"/>
      <c r="D676" s="208"/>
      <c r="E676" s="208"/>
      <c r="F676" s="208"/>
      <c r="G676" s="208"/>
    </row>
    <row r="677">
      <c r="B677" s="208"/>
      <c r="C677" s="208"/>
      <c r="D677" s="208"/>
      <c r="E677" s="208"/>
      <c r="F677" s="208"/>
      <c r="G677" s="208"/>
    </row>
    <row r="678">
      <c r="B678" s="208"/>
      <c r="C678" s="208"/>
      <c r="D678" s="208"/>
      <c r="E678" s="208"/>
      <c r="F678" s="208"/>
      <c r="G678" s="208"/>
    </row>
    <row r="679">
      <c r="B679" s="208"/>
      <c r="C679" s="208"/>
      <c r="D679" s="208"/>
      <c r="E679" s="208"/>
      <c r="F679" s="208"/>
      <c r="G679" s="208"/>
    </row>
    <row r="680">
      <c r="B680" s="208"/>
      <c r="C680" s="208"/>
      <c r="D680" s="208"/>
      <c r="E680" s="208"/>
      <c r="F680" s="208"/>
      <c r="G680" s="208"/>
    </row>
    <row r="681">
      <c r="B681" s="208"/>
      <c r="C681" s="208"/>
      <c r="D681" s="208"/>
      <c r="E681" s="208"/>
      <c r="F681" s="208"/>
      <c r="G681" s="208"/>
    </row>
    <row r="682">
      <c r="B682" s="208"/>
      <c r="C682" s="208"/>
      <c r="D682" s="208"/>
      <c r="E682" s="208"/>
      <c r="F682" s="208"/>
      <c r="G682" s="208"/>
    </row>
    <row r="683">
      <c r="B683" s="208"/>
      <c r="C683" s="208"/>
      <c r="D683" s="208"/>
      <c r="E683" s="208"/>
      <c r="F683" s="208"/>
      <c r="G683" s="208"/>
    </row>
    <row r="684">
      <c r="B684" s="208"/>
      <c r="C684" s="208"/>
      <c r="D684" s="208"/>
      <c r="E684" s="208"/>
      <c r="F684" s="208"/>
      <c r="G684" s="208"/>
    </row>
    <row r="685">
      <c r="B685" s="208"/>
      <c r="C685" s="208"/>
      <c r="D685" s="208"/>
      <c r="E685" s="208"/>
      <c r="F685" s="208"/>
      <c r="G685" s="208"/>
    </row>
    <row r="686">
      <c r="B686" s="208"/>
      <c r="C686" s="208"/>
      <c r="D686" s="208"/>
      <c r="E686" s="208"/>
      <c r="F686" s="208"/>
      <c r="G686" s="208"/>
    </row>
    <row r="687">
      <c r="B687" s="208"/>
      <c r="C687" s="208"/>
      <c r="D687" s="208"/>
      <c r="E687" s="208"/>
      <c r="F687" s="208"/>
      <c r="G687" s="208"/>
    </row>
    <row r="688">
      <c r="B688" s="208"/>
      <c r="C688" s="208"/>
      <c r="D688" s="208"/>
      <c r="E688" s="208"/>
      <c r="F688" s="208"/>
      <c r="G688" s="208"/>
    </row>
    <row r="689">
      <c r="B689" s="208"/>
      <c r="C689" s="208"/>
      <c r="D689" s="208"/>
      <c r="E689" s="208"/>
      <c r="F689" s="208"/>
      <c r="G689" s="208"/>
    </row>
    <row r="690">
      <c r="B690" s="208"/>
      <c r="C690" s="208"/>
      <c r="D690" s="208"/>
      <c r="E690" s="208"/>
      <c r="F690" s="208"/>
      <c r="G690" s="208"/>
    </row>
    <row r="691">
      <c r="B691" s="208"/>
      <c r="C691" s="208"/>
      <c r="D691" s="208"/>
      <c r="E691" s="208"/>
      <c r="F691" s="208"/>
      <c r="G691" s="208"/>
    </row>
    <row r="692">
      <c r="B692" s="208"/>
      <c r="C692" s="208"/>
      <c r="D692" s="208"/>
      <c r="E692" s="208"/>
      <c r="F692" s="208"/>
      <c r="G692" s="208"/>
    </row>
    <row r="693">
      <c r="B693" s="208"/>
      <c r="C693" s="208"/>
      <c r="D693" s="208"/>
      <c r="E693" s="208"/>
      <c r="F693" s="208"/>
      <c r="G693" s="208"/>
    </row>
    <row r="694">
      <c r="B694" s="208"/>
      <c r="C694" s="208"/>
      <c r="D694" s="208"/>
      <c r="E694" s="208"/>
      <c r="F694" s="208"/>
      <c r="G694" s="208"/>
    </row>
    <row r="695">
      <c r="B695" s="208"/>
      <c r="C695" s="208"/>
      <c r="D695" s="208"/>
      <c r="E695" s="208"/>
      <c r="F695" s="208"/>
      <c r="G695" s="208"/>
    </row>
    <row r="696">
      <c r="B696" s="208"/>
      <c r="C696" s="208"/>
      <c r="D696" s="208"/>
      <c r="E696" s="208"/>
      <c r="F696" s="208"/>
      <c r="G696" s="208"/>
    </row>
    <row r="697">
      <c r="B697" s="208"/>
      <c r="C697" s="208"/>
      <c r="D697" s="208"/>
      <c r="E697" s="208"/>
      <c r="F697" s="208"/>
      <c r="G697" s="208"/>
    </row>
    <row r="698">
      <c r="B698" s="208"/>
      <c r="C698" s="208"/>
      <c r="D698" s="208"/>
      <c r="E698" s="208"/>
      <c r="F698" s="208"/>
      <c r="G698" s="208"/>
    </row>
    <row r="699">
      <c r="B699" s="208"/>
      <c r="C699" s="208"/>
      <c r="D699" s="208"/>
      <c r="E699" s="208"/>
      <c r="F699" s="208"/>
      <c r="G699" s="208"/>
    </row>
    <row r="700">
      <c r="B700" s="208"/>
      <c r="C700" s="208"/>
      <c r="D700" s="208"/>
      <c r="E700" s="208"/>
      <c r="F700" s="208"/>
      <c r="G700" s="208"/>
    </row>
    <row r="701">
      <c r="B701" s="208"/>
      <c r="C701" s="208"/>
      <c r="D701" s="208"/>
      <c r="E701" s="208"/>
      <c r="F701" s="208"/>
      <c r="G701" s="208"/>
    </row>
    <row r="702">
      <c r="B702" s="208"/>
      <c r="C702" s="208"/>
      <c r="D702" s="208"/>
      <c r="E702" s="208"/>
      <c r="F702" s="208"/>
      <c r="G702" s="208"/>
    </row>
    <row r="703">
      <c r="B703" s="208"/>
      <c r="C703" s="208"/>
      <c r="D703" s="208"/>
      <c r="E703" s="208"/>
      <c r="F703" s="208"/>
      <c r="G703" s="208"/>
    </row>
    <row r="704">
      <c r="B704" s="208"/>
      <c r="C704" s="208"/>
      <c r="D704" s="208"/>
      <c r="E704" s="208"/>
      <c r="F704" s="208"/>
      <c r="G704" s="208"/>
    </row>
    <row r="705">
      <c r="B705" s="208"/>
      <c r="C705" s="208"/>
      <c r="D705" s="208"/>
      <c r="E705" s="208"/>
      <c r="F705" s="208"/>
      <c r="G705" s="208"/>
    </row>
    <row r="706">
      <c r="B706" s="208"/>
      <c r="C706" s="208"/>
      <c r="D706" s="208"/>
      <c r="E706" s="208"/>
      <c r="F706" s="208"/>
      <c r="G706" s="208"/>
    </row>
    <row r="707">
      <c r="B707" s="208"/>
      <c r="C707" s="208"/>
      <c r="D707" s="208"/>
      <c r="E707" s="208"/>
      <c r="F707" s="208"/>
      <c r="G707" s="208"/>
    </row>
    <row r="708">
      <c r="B708" s="208"/>
      <c r="C708" s="208"/>
      <c r="D708" s="208"/>
      <c r="E708" s="208"/>
      <c r="F708" s="208"/>
      <c r="G708" s="208"/>
    </row>
    <row r="709">
      <c r="B709" s="208"/>
      <c r="C709" s="208"/>
      <c r="D709" s="208"/>
      <c r="E709" s="208"/>
      <c r="F709" s="208"/>
      <c r="G709" s="208"/>
    </row>
    <row r="710">
      <c r="B710" s="208"/>
      <c r="C710" s="208"/>
      <c r="D710" s="208"/>
      <c r="E710" s="208"/>
      <c r="F710" s="208"/>
      <c r="G710" s="208"/>
    </row>
    <row r="711">
      <c r="B711" s="208"/>
      <c r="C711" s="208"/>
      <c r="D711" s="208"/>
      <c r="E711" s="208"/>
      <c r="F711" s="208"/>
      <c r="G711" s="208"/>
    </row>
    <row r="712">
      <c r="B712" s="208"/>
      <c r="C712" s="208"/>
      <c r="D712" s="208"/>
      <c r="E712" s="208"/>
      <c r="F712" s="208"/>
      <c r="G712" s="208"/>
    </row>
    <row r="713">
      <c r="B713" s="208"/>
      <c r="C713" s="208"/>
      <c r="D713" s="208"/>
      <c r="E713" s="208"/>
      <c r="F713" s="208"/>
      <c r="G713" s="208"/>
    </row>
    <row r="714">
      <c r="B714" s="208"/>
      <c r="C714" s="208"/>
      <c r="D714" s="208"/>
      <c r="E714" s="208"/>
      <c r="F714" s="208"/>
      <c r="G714" s="208"/>
    </row>
    <row r="715">
      <c r="B715" s="208"/>
      <c r="C715" s="208"/>
      <c r="D715" s="208"/>
      <c r="E715" s="208"/>
      <c r="F715" s="208"/>
      <c r="G715" s="208"/>
    </row>
    <row r="716">
      <c r="B716" s="208"/>
      <c r="C716" s="208"/>
      <c r="D716" s="208"/>
      <c r="E716" s="208"/>
      <c r="F716" s="208"/>
      <c r="G716" s="208"/>
    </row>
    <row r="717">
      <c r="B717" s="208"/>
      <c r="C717" s="208"/>
      <c r="D717" s="208"/>
      <c r="E717" s="208"/>
      <c r="F717" s="208"/>
      <c r="G717" s="208"/>
    </row>
    <row r="718">
      <c r="B718" s="208"/>
      <c r="C718" s="208"/>
      <c r="D718" s="208"/>
      <c r="E718" s="208"/>
      <c r="F718" s="208"/>
      <c r="G718" s="208"/>
    </row>
    <row r="719">
      <c r="B719" s="208"/>
      <c r="C719" s="208"/>
      <c r="D719" s="208"/>
      <c r="E719" s="208"/>
      <c r="F719" s="208"/>
      <c r="G719" s="208"/>
    </row>
    <row r="720">
      <c r="B720" s="208"/>
      <c r="C720" s="208"/>
      <c r="D720" s="208"/>
      <c r="E720" s="208"/>
      <c r="F720" s="208"/>
      <c r="G720" s="208"/>
    </row>
    <row r="721">
      <c r="B721" s="208"/>
      <c r="C721" s="208"/>
      <c r="D721" s="208"/>
      <c r="E721" s="208"/>
      <c r="F721" s="208"/>
      <c r="G721" s="208"/>
    </row>
    <row r="722">
      <c r="B722" s="208"/>
      <c r="C722" s="208"/>
      <c r="D722" s="208"/>
      <c r="E722" s="208"/>
      <c r="F722" s="208"/>
      <c r="G722" s="208"/>
    </row>
    <row r="723">
      <c r="B723" s="208"/>
      <c r="C723" s="208"/>
      <c r="D723" s="208"/>
      <c r="E723" s="208"/>
      <c r="F723" s="208"/>
      <c r="G723" s="208"/>
    </row>
    <row r="724">
      <c r="B724" s="208"/>
      <c r="C724" s="208"/>
      <c r="D724" s="208"/>
      <c r="E724" s="208"/>
      <c r="F724" s="208"/>
      <c r="G724" s="208"/>
    </row>
    <row r="725">
      <c r="B725" s="208"/>
      <c r="C725" s="208"/>
      <c r="D725" s="208"/>
      <c r="E725" s="208"/>
      <c r="F725" s="208"/>
      <c r="G725" s="208"/>
    </row>
    <row r="726">
      <c r="B726" s="208"/>
      <c r="C726" s="208"/>
      <c r="D726" s="208"/>
      <c r="E726" s="208"/>
      <c r="F726" s="208"/>
      <c r="G726" s="208"/>
    </row>
    <row r="727">
      <c r="B727" s="208"/>
      <c r="C727" s="208"/>
      <c r="D727" s="208"/>
      <c r="E727" s="208"/>
      <c r="F727" s="208"/>
      <c r="G727" s="208"/>
    </row>
    <row r="728">
      <c r="B728" s="208"/>
      <c r="C728" s="208"/>
      <c r="D728" s="208"/>
      <c r="E728" s="208"/>
      <c r="F728" s="208"/>
      <c r="G728" s="208"/>
    </row>
    <row r="729">
      <c r="B729" s="208"/>
      <c r="C729" s="208"/>
      <c r="D729" s="208"/>
      <c r="E729" s="208"/>
      <c r="F729" s="208"/>
      <c r="G729" s="208"/>
    </row>
    <row r="730">
      <c r="B730" s="208"/>
      <c r="C730" s="208"/>
      <c r="D730" s="208"/>
      <c r="E730" s="208"/>
      <c r="F730" s="208"/>
      <c r="G730" s="208"/>
    </row>
    <row r="731">
      <c r="B731" s="208"/>
      <c r="C731" s="208"/>
      <c r="D731" s="208"/>
      <c r="E731" s="208"/>
      <c r="F731" s="208"/>
      <c r="G731" s="208"/>
    </row>
    <row r="732">
      <c r="B732" s="208"/>
      <c r="C732" s="208"/>
      <c r="D732" s="208"/>
      <c r="E732" s="208"/>
      <c r="F732" s="208"/>
      <c r="G732" s="208"/>
    </row>
    <row r="733">
      <c r="B733" s="208"/>
      <c r="C733" s="208"/>
      <c r="D733" s="208"/>
      <c r="E733" s="208"/>
      <c r="F733" s="208"/>
      <c r="G733" s="208"/>
    </row>
    <row r="734">
      <c r="B734" s="208"/>
      <c r="C734" s="208"/>
      <c r="D734" s="208"/>
      <c r="E734" s="208"/>
      <c r="F734" s="208"/>
      <c r="G734" s="208"/>
    </row>
    <row r="735">
      <c r="B735" s="208"/>
      <c r="C735" s="208"/>
      <c r="D735" s="208"/>
      <c r="E735" s="208"/>
      <c r="F735" s="208"/>
      <c r="G735" s="208"/>
    </row>
    <row r="736">
      <c r="B736" s="208"/>
      <c r="C736" s="208"/>
      <c r="D736" s="208"/>
      <c r="E736" s="208"/>
      <c r="F736" s="208"/>
      <c r="G736" s="208"/>
    </row>
    <row r="737">
      <c r="B737" s="208"/>
      <c r="C737" s="208"/>
      <c r="D737" s="208"/>
      <c r="E737" s="208"/>
      <c r="F737" s="208"/>
      <c r="G737" s="208"/>
    </row>
    <row r="738">
      <c r="B738" s="208"/>
      <c r="C738" s="208"/>
      <c r="D738" s="208"/>
      <c r="E738" s="208"/>
      <c r="F738" s="208"/>
      <c r="G738" s="208"/>
    </row>
    <row r="739">
      <c r="B739" s="208"/>
      <c r="C739" s="208"/>
      <c r="D739" s="208"/>
      <c r="E739" s="208"/>
      <c r="F739" s="208"/>
      <c r="G739" s="208"/>
    </row>
    <row r="740">
      <c r="B740" s="208"/>
      <c r="C740" s="208"/>
      <c r="D740" s="208"/>
      <c r="E740" s="208"/>
      <c r="F740" s="208"/>
      <c r="G740" s="208"/>
    </row>
    <row r="741">
      <c r="B741" s="208"/>
      <c r="C741" s="208"/>
      <c r="D741" s="208"/>
      <c r="E741" s="208"/>
      <c r="F741" s="208"/>
      <c r="G741" s="208"/>
    </row>
    <row r="742">
      <c r="B742" s="208"/>
      <c r="C742" s="208"/>
      <c r="D742" s="208"/>
      <c r="E742" s="208"/>
      <c r="F742" s="208"/>
      <c r="G742" s="208"/>
    </row>
    <row r="743">
      <c r="B743" s="208"/>
      <c r="C743" s="208"/>
      <c r="D743" s="208"/>
      <c r="E743" s="208"/>
      <c r="F743" s="208"/>
      <c r="G743" s="208"/>
    </row>
    <row r="744">
      <c r="B744" s="208"/>
      <c r="C744" s="208"/>
      <c r="D744" s="208"/>
      <c r="E744" s="208"/>
      <c r="F744" s="208"/>
      <c r="G744" s="208"/>
    </row>
    <row r="745">
      <c r="B745" s="208"/>
      <c r="C745" s="208"/>
      <c r="D745" s="208"/>
      <c r="E745" s="208"/>
      <c r="F745" s="208"/>
      <c r="G745" s="208"/>
    </row>
    <row r="746">
      <c r="B746" s="208"/>
      <c r="C746" s="208"/>
      <c r="D746" s="208"/>
      <c r="E746" s="208"/>
      <c r="F746" s="208"/>
      <c r="G746" s="208"/>
    </row>
    <row r="747">
      <c r="B747" s="208"/>
      <c r="C747" s="208"/>
      <c r="D747" s="208"/>
      <c r="E747" s="208"/>
      <c r="F747" s="208"/>
      <c r="G747" s="208"/>
    </row>
    <row r="748">
      <c r="B748" s="208"/>
      <c r="C748" s="208"/>
      <c r="D748" s="208"/>
      <c r="E748" s="208"/>
      <c r="F748" s="208"/>
      <c r="G748" s="208"/>
    </row>
    <row r="749">
      <c r="B749" s="208"/>
      <c r="C749" s="208"/>
      <c r="D749" s="208"/>
      <c r="E749" s="208"/>
      <c r="F749" s="208"/>
      <c r="G749" s="208"/>
    </row>
    <row r="750">
      <c r="B750" s="208"/>
      <c r="C750" s="208"/>
      <c r="D750" s="208"/>
      <c r="E750" s="208"/>
      <c r="F750" s="208"/>
      <c r="G750" s="208"/>
    </row>
    <row r="751">
      <c r="B751" s="208"/>
      <c r="C751" s="208"/>
      <c r="D751" s="208"/>
      <c r="E751" s="208"/>
      <c r="F751" s="208"/>
      <c r="G751" s="208"/>
    </row>
    <row r="752">
      <c r="B752" s="208"/>
      <c r="C752" s="208"/>
      <c r="D752" s="208"/>
      <c r="E752" s="208"/>
      <c r="F752" s="208"/>
      <c r="G752" s="208"/>
    </row>
    <row r="753">
      <c r="B753" s="208"/>
      <c r="C753" s="208"/>
      <c r="D753" s="208"/>
      <c r="E753" s="208"/>
      <c r="F753" s="208"/>
      <c r="G753" s="208"/>
    </row>
    <row r="754">
      <c r="B754" s="208"/>
      <c r="C754" s="208"/>
      <c r="D754" s="208"/>
      <c r="E754" s="208"/>
      <c r="F754" s="208"/>
      <c r="G754" s="208"/>
    </row>
    <row r="755">
      <c r="B755" s="208"/>
      <c r="C755" s="208"/>
      <c r="D755" s="208"/>
      <c r="E755" s="208"/>
      <c r="F755" s="208"/>
      <c r="G755" s="208"/>
    </row>
    <row r="756">
      <c r="B756" s="208"/>
      <c r="C756" s="208"/>
      <c r="D756" s="208"/>
      <c r="E756" s="208"/>
      <c r="F756" s="208"/>
      <c r="G756" s="208"/>
    </row>
    <row r="757">
      <c r="B757" s="208"/>
      <c r="C757" s="208"/>
      <c r="D757" s="208"/>
      <c r="E757" s="208"/>
      <c r="F757" s="208"/>
      <c r="G757" s="208"/>
    </row>
    <row r="758">
      <c r="B758" s="208"/>
      <c r="C758" s="208"/>
      <c r="D758" s="208"/>
      <c r="E758" s="208"/>
      <c r="F758" s="208"/>
      <c r="G758" s="208"/>
    </row>
    <row r="759">
      <c r="B759" s="208"/>
      <c r="C759" s="208"/>
      <c r="D759" s="208"/>
      <c r="E759" s="208"/>
      <c r="F759" s="208"/>
      <c r="G759" s="208"/>
    </row>
    <row r="760">
      <c r="B760" s="208"/>
      <c r="C760" s="208"/>
      <c r="D760" s="208"/>
      <c r="E760" s="208"/>
      <c r="F760" s="208"/>
      <c r="G760" s="208"/>
    </row>
    <row r="761">
      <c r="B761" s="208"/>
      <c r="C761" s="208"/>
      <c r="D761" s="208"/>
      <c r="E761" s="208"/>
      <c r="F761" s="208"/>
      <c r="G761" s="208"/>
    </row>
    <row r="762">
      <c r="B762" s="208"/>
      <c r="C762" s="208"/>
      <c r="D762" s="208"/>
      <c r="E762" s="208"/>
      <c r="F762" s="208"/>
      <c r="G762" s="208"/>
    </row>
    <row r="763">
      <c r="B763" s="208"/>
      <c r="C763" s="208"/>
      <c r="D763" s="208"/>
      <c r="E763" s="208"/>
      <c r="F763" s="208"/>
      <c r="G763" s="208"/>
    </row>
    <row r="764">
      <c r="B764" s="208"/>
      <c r="C764" s="208"/>
      <c r="D764" s="208"/>
      <c r="E764" s="208"/>
      <c r="F764" s="208"/>
      <c r="G764" s="208"/>
    </row>
    <row r="765">
      <c r="B765" s="208"/>
      <c r="C765" s="208"/>
      <c r="D765" s="208"/>
      <c r="E765" s="208"/>
      <c r="F765" s="208"/>
      <c r="G765" s="208"/>
    </row>
    <row r="766">
      <c r="B766" s="208"/>
      <c r="C766" s="208"/>
      <c r="D766" s="208"/>
      <c r="E766" s="208"/>
      <c r="F766" s="208"/>
      <c r="G766" s="208"/>
    </row>
    <row r="767">
      <c r="B767" s="208"/>
      <c r="C767" s="208"/>
      <c r="D767" s="208"/>
      <c r="E767" s="208"/>
      <c r="F767" s="208"/>
      <c r="G767" s="208"/>
    </row>
    <row r="768">
      <c r="B768" s="208"/>
      <c r="C768" s="208"/>
      <c r="D768" s="208"/>
      <c r="E768" s="208"/>
      <c r="F768" s="208"/>
      <c r="G768" s="208"/>
    </row>
    <row r="769">
      <c r="B769" s="208"/>
      <c r="C769" s="208"/>
      <c r="D769" s="208"/>
      <c r="E769" s="208"/>
      <c r="F769" s="208"/>
      <c r="G769" s="208"/>
    </row>
    <row r="770">
      <c r="B770" s="208"/>
      <c r="C770" s="208"/>
      <c r="D770" s="208"/>
      <c r="E770" s="208"/>
      <c r="F770" s="208"/>
      <c r="G770" s="208"/>
    </row>
    <row r="771">
      <c r="B771" s="208"/>
      <c r="C771" s="208"/>
      <c r="D771" s="208"/>
      <c r="E771" s="208"/>
      <c r="F771" s="208"/>
      <c r="G771" s="208"/>
    </row>
    <row r="772">
      <c r="B772" s="208"/>
      <c r="C772" s="208"/>
      <c r="D772" s="208"/>
      <c r="E772" s="208"/>
      <c r="F772" s="208"/>
      <c r="G772" s="208"/>
    </row>
    <row r="773">
      <c r="B773" s="208"/>
      <c r="C773" s="208"/>
      <c r="D773" s="208"/>
      <c r="E773" s="208"/>
      <c r="F773" s="208"/>
      <c r="G773" s="208"/>
    </row>
    <row r="774">
      <c r="B774" s="208"/>
      <c r="C774" s="208"/>
      <c r="D774" s="208"/>
      <c r="E774" s="208"/>
      <c r="F774" s="208"/>
      <c r="G774" s="208"/>
    </row>
    <row r="775">
      <c r="B775" s="208"/>
      <c r="C775" s="208"/>
      <c r="D775" s="208"/>
      <c r="E775" s="208"/>
      <c r="F775" s="208"/>
      <c r="G775" s="208"/>
    </row>
    <row r="776">
      <c r="B776" s="208"/>
      <c r="C776" s="208"/>
      <c r="D776" s="208"/>
      <c r="E776" s="208"/>
      <c r="F776" s="208"/>
      <c r="G776" s="208"/>
    </row>
    <row r="777">
      <c r="B777" s="208"/>
      <c r="C777" s="208"/>
      <c r="D777" s="208"/>
      <c r="E777" s="208"/>
      <c r="F777" s="208"/>
      <c r="G777" s="208"/>
    </row>
    <row r="778">
      <c r="B778" s="208"/>
      <c r="C778" s="208"/>
      <c r="D778" s="208"/>
      <c r="E778" s="208"/>
      <c r="F778" s="208"/>
      <c r="G778" s="208"/>
    </row>
    <row r="779">
      <c r="B779" s="208"/>
      <c r="C779" s="208"/>
      <c r="D779" s="208"/>
      <c r="E779" s="208"/>
      <c r="F779" s="208"/>
      <c r="G779" s="208"/>
    </row>
    <row r="780">
      <c r="B780" s="208"/>
      <c r="C780" s="208"/>
      <c r="D780" s="208"/>
      <c r="E780" s="208"/>
      <c r="F780" s="208"/>
      <c r="G780" s="208"/>
    </row>
    <row r="781">
      <c r="B781" s="208"/>
      <c r="C781" s="208"/>
      <c r="D781" s="208"/>
      <c r="E781" s="208"/>
      <c r="F781" s="208"/>
      <c r="G781" s="208"/>
    </row>
    <row r="782">
      <c r="B782" s="208"/>
      <c r="C782" s="208"/>
      <c r="D782" s="208"/>
      <c r="E782" s="208"/>
      <c r="F782" s="208"/>
      <c r="G782" s="208"/>
    </row>
    <row r="783">
      <c r="B783" s="208"/>
      <c r="C783" s="208"/>
      <c r="D783" s="208"/>
      <c r="E783" s="208"/>
      <c r="F783" s="208"/>
      <c r="G783" s="208"/>
    </row>
    <row r="784">
      <c r="B784" s="208"/>
      <c r="C784" s="208"/>
      <c r="D784" s="208"/>
      <c r="E784" s="208"/>
      <c r="F784" s="208"/>
      <c r="G784" s="208"/>
    </row>
    <row r="785">
      <c r="B785" s="208"/>
      <c r="C785" s="208"/>
      <c r="D785" s="208"/>
      <c r="E785" s="208"/>
      <c r="F785" s="208"/>
      <c r="G785" s="208"/>
    </row>
    <row r="786">
      <c r="B786" s="208"/>
      <c r="C786" s="208"/>
      <c r="D786" s="208"/>
      <c r="E786" s="208"/>
      <c r="F786" s="208"/>
      <c r="G786" s="208"/>
    </row>
    <row r="787">
      <c r="B787" s="208"/>
      <c r="C787" s="208"/>
      <c r="D787" s="208"/>
      <c r="E787" s="208"/>
      <c r="F787" s="208"/>
      <c r="G787" s="208"/>
    </row>
    <row r="788">
      <c r="B788" s="208"/>
      <c r="C788" s="208"/>
      <c r="D788" s="208"/>
      <c r="E788" s="208"/>
      <c r="F788" s="208"/>
      <c r="G788" s="208"/>
    </row>
    <row r="789">
      <c r="B789" s="208"/>
      <c r="C789" s="208"/>
      <c r="D789" s="208"/>
      <c r="E789" s="208"/>
      <c r="F789" s="208"/>
      <c r="G789" s="208"/>
    </row>
    <row r="790">
      <c r="B790" s="208"/>
      <c r="C790" s="208"/>
      <c r="D790" s="208"/>
      <c r="E790" s="208"/>
      <c r="F790" s="208"/>
      <c r="G790" s="208"/>
    </row>
    <row r="791">
      <c r="B791" s="208"/>
      <c r="C791" s="208"/>
      <c r="D791" s="208"/>
      <c r="E791" s="208"/>
      <c r="F791" s="208"/>
      <c r="G791" s="208"/>
    </row>
    <row r="792">
      <c r="B792" s="208"/>
      <c r="C792" s="208"/>
      <c r="D792" s="208"/>
      <c r="E792" s="208"/>
      <c r="F792" s="208"/>
      <c r="G792" s="208"/>
    </row>
    <row r="793">
      <c r="B793" s="208"/>
      <c r="C793" s="208"/>
      <c r="D793" s="208"/>
      <c r="E793" s="208"/>
      <c r="F793" s="208"/>
      <c r="G793" s="208"/>
    </row>
    <row r="794">
      <c r="B794" s="208"/>
      <c r="C794" s="208"/>
      <c r="D794" s="208"/>
      <c r="E794" s="208"/>
      <c r="F794" s="208"/>
      <c r="G794" s="208"/>
    </row>
    <row r="795">
      <c r="B795" s="208"/>
      <c r="C795" s="208"/>
      <c r="D795" s="208"/>
      <c r="E795" s="208"/>
      <c r="F795" s="208"/>
      <c r="G795" s="208"/>
    </row>
    <row r="796">
      <c r="B796" s="208"/>
      <c r="C796" s="208"/>
      <c r="D796" s="208"/>
      <c r="E796" s="208"/>
      <c r="F796" s="208"/>
      <c r="G796" s="208"/>
    </row>
    <row r="797">
      <c r="B797" s="208"/>
      <c r="C797" s="208"/>
      <c r="D797" s="208"/>
      <c r="E797" s="208"/>
      <c r="F797" s="208"/>
      <c r="G797" s="208"/>
    </row>
    <row r="798">
      <c r="B798" s="208"/>
      <c r="C798" s="208"/>
      <c r="D798" s="208"/>
      <c r="E798" s="208"/>
      <c r="F798" s="208"/>
      <c r="G798" s="208"/>
    </row>
    <row r="799">
      <c r="B799" s="208"/>
      <c r="C799" s="208"/>
      <c r="D799" s="208"/>
      <c r="E799" s="208"/>
      <c r="F799" s="208"/>
      <c r="G799" s="208"/>
    </row>
    <row r="800">
      <c r="B800" s="208"/>
      <c r="C800" s="208"/>
      <c r="D800" s="208"/>
      <c r="E800" s="208"/>
      <c r="F800" s="208"/>
      <c r="G800" s="208"/>
    </row>
    <row r="801">
      <c r="B801" s="208"/>
      <c r="C801" s="208"/>
      <c r="D801" s="208"/>
      <c r="E801" s="208"/>
      <c r="F801" s="208"/>
      <c r="G801" s="208"/>
    </row>
    <row r="802">
      <c r="B802" s="208"/>
      <c r="C802" s="208"/>
      <c r="D802" s="208"/>
      <c r="E802" s="208"/>
      <c r="F802" s="208"/>
      <c r="G802" s="208"/>
    </row>
    <row r="803">
      <c r="B803" s="208"/>
      <c r="C803" s="208"/>
      <c r="D803" s="208"/>
      <c r="E803" s="208"/>
      <c r="F803" s="208"/>
      <c r="G803" s="208"/>
    </row>
    <row r="804">
      <c r="B804" s="208"/>
      <c r="C804" s="208"/>
      <c r="D804" s="208"/>
      <c r="E804" s="208"/>
      <c r="F804" s="208"/>
      <c r="G804" s="208"/>
    </row>
    <row r="805">
      <c r="B805" s="208"/>
      <c r="C805" s="208"/>
      <c r="D805" s="208"/>
      <c r="E805" s="208"/>
      <c r="F805" s="208"/>
      <c r="G805" s="208"/>
    </row>
    <row r="806">
      <c r="B806" s="208"/>
      <c r="C806" s="208"/>
      <c r="D806" s="208"/>
      <c r="E806" s="208"/>
      <c r="F806" s="208"/>
      <c r="G806" s="208"/>
    </row>
    <row r="807">
      <c r="B807" s="208"/>
      <c r="C807" s="208"/>
      <c r="D807" s="208"/>
      <c r="E807" s="208"/>
      <c r="F807" s="208"/>
      <c r="G807" s="208"/>
    </row>
    <row r="808">
      <c r="B808" s="208"/>
      <c r="C808" s="208"/>
      <c r="D808" s="208"/>
      <c r="E808" s="208"/>
      <c r="F808" s="208"/>
      <c r="G808" s="208"/>
    </row>
    <row r="809">
      <c r="B809" s="208"/>
      <c r="C809" s="208"/>
      <c r="D809" s="208"/>
      <c r="E809" s="208"/>
      <c r="F809" s="208"/>
      <c r="G809" s="208"/>
    </row>
    <row r="810">
      <c r="B810" s="208"/>
      <c r="C810" s="208"/>
      <c r="D810" s="208"/>
      <c r="E810" s="208"/>
      <c r="F810" s="208"/>
      <c r="G810" s="208"/>
    </row>
    <row r="811">
      <c r="B811" s="208"/>
      <c r="C811" s="208"/>
      <c r="D811" s="208"/>
      <c r="E811" s="208"/>
      <c r="F811" s="208"/>
      <c r="G811" s="208"/>
    </row>
    <row r="812">
      <c r="B812" s="208"/>
      <c r="C812" s="208"/>
      <c r="D812" s="208"/>
      <c r="E812" s="208"/>
      <c r="F812" s="208"/>
      <c r="G812" s="208"/>
    </row>
    <row r="813">
      <c r="B813" s="208"/>
      <c r="C813" s="208"/>
      <c r="D813" s="208"/>
      <c r="E813" s="208"/>
      <c r="F813" s="208"/>
      <c r="G813" s="208"/>
    </row>
    <row r="814">
      <c r="B814" s="208"/>
      <c r="C814" s="208"/>
      <c r="D814" s="208"/>
      <c r="E814" s="208"/>
      <c r="F814" s="208"/>
      <c r="G814" s="208"/>
    </row>
    <row r="815">
      <c r="B815" s="208"/>
      <c r="C815" s="208"/>
      <c r="D815" s="208"/>
      <c r="E815" s="208"/>
      <c r="F815" s="208"/>
      <c r="G815" s="208"/>
    </row>
    <row r="816">
      <c r="B816" s="208"/>
      <c r="C816" s="208"/>
      <c r="D816" s="208"/>
      <c r="E816" s="208"/>
      <c r="F816" s="208"/>
      <c r="G816" s="208"/>
    </row>
    <row r="817">
      <c r="B817" s="208"/>
      <c r="C817" s="208"/>
      <c r="D817" s="208"/>
      <c r="E817" s="208"/>
      <c r="F817" s="208"/>
      <c r="G817" s="208"/>
    </row>
    <row r="818">
      <c r="B818" s="208"/>
      <c r="C818" s="208"/>
      <c r="D818" s="208"/>
      <c r="E818" s="208"/>
      <c r="F818" s="208"/>
      <c r="G818" s="208"/>
    </row>
    <row r="819">
      <c r="B819" s="208"/>
      <c r="C819" s="208"/>
      <c r="D819" s="208"/>
      <c r="E819" s="208"/>
      <c r="F819" s="208"/>
      <c r="G819" s="208"/>
    </row>
    <row r="820">
      <c r="B820" s="208"/>
      <c r="C820" s="208"/>
      <c r="D820" s="208"/>
      <c r="E820" s="208"/>
      <c r="F820" s="208"/>
      <c r="G820" s="208"/>
    </row>
    <row r="821">
      <c r="B821" s="208"/>
      <c r="C821" s="208"/>
      <c r="D821" s="208"/>
      <c r="E821" s="208"/>
      <c r="F821" s="208"/>
      <c r="G821" s="208"/>
    </row>
    <row r="822">
      <c r="B822" s="208"/>
      <c r="C822" s="208"/>
      <c r="D822" s="208"/>
      <c r="E822" s="208"/>
      <c r="F822" s="208"/>
      <c r="G822" s="208"/>
    </row>
    <row r="823">
      <c r="B823" s="208"/>
      <c r="C823" s="208"/>
      <c r="D823" s="208"/>
      <c r="E823" s="208"/>
      <c r="F823" s="208"/>
      <c r="G823" s="208"/>
    </row>
    <row r="824">
      <c r="B824" s="208"/>
      <c r="C824" s="208"/>
      <c r="D824" s="208"/>
      <c r="E824" s="208"/>
      <c r="F824" s="208"/>
      <c r="G824" s="208"/>
    </row>
    <row r="825">
      <c r="B825" s="208"/>
      <c r="C825" s="208"/>
      <c r="D825" s="208"/>
      <c r="E825" s="208"/>
      <c r="F825" s="208"/>
      <c r="G825" s="208"/>
    </row>
    <row r="826">
      <c r="B826" s="208"/>
      <c r="C826" s="208"/>
      <c r="D826" s="208"/>
      <c r="E826" s="208"/>
      <c r="F826" s="208"/>
      <c r="G826" s="208"/>
    </row>
    <row r="827">
      <c r="B827" s="208"/>
      <c r="C827" s="208"/>
      <c r="D827" s="208"/>
      <c r="E827" s="208"/>
      <c r="F827" s="208"/>
      <c r="G827" s="208"/>
    </row>
    <row r="828">
      <c r="B828" s="208"/>
      <c r="C828" s="208"/>
      <c r="D828" s="208"/>
      <c r="E828" s="208"/>
      <c r="F828" s="208"/>
      <c r="G828" s="208"/>
    </row>
    <row r="829">
      <c r="B829" s="208"/>
      <c r="C829" s="208"/>
      <c r="D829" s="208"/>
      <c r="E829" s="208"/>
      <c r="F829" s="208"/>
      <c r="G829" s="208"/>
    </row>
    <row r="830">
      <c r="B830" s="208"/>
      <c r="C830" s="208"/>
      <c r="D830" s="208"/>
      <c r="E830" s="208"/>
      <c r="F830" s="208"/>
      <c r="G830" s="208"/>
    </row>
    <row r="831">
      <c r="B831" s="208"/>
      <c r="C831" s="208"/>
      <c r="D831" s="208"/>
      <c r="E831" s="208"/>
      <c r="F831" s="208"/>
      <c r="G831" s="208"/>
    </row>
    <row r="832">
      <c r="B832" s="208"/>
      <c r="C832" s="208"/>
      <c r="D832" s="208"/>
      <c r="E832" s="208"/>
      <c r="F832" s="208"/>
      <c r="G832" s="208"/>
    </row>
    <row r="833">
      <c r="B833" s="208"/>
      <c r="C833" s="208"/>
      <c r="D833" s="208"/>
      <c r="E833" s="208"/>
      <c r="F833" s="208"/>
      <c r="G833" s="208"/>
    </row>
    <row r="834">
      <c r="B834" s="208"/>
      <c r="C834" s="208"/>
      <c r="D834" s="208"/>
      <c r="E834" s="208"/>
      <c r="F834" s="208"/>
      <c r="G834" s="208"/>
    </row>
    <row r="835">
      <c r="B835" s="208"/>
      <c r="C835" s="208"/>
      <c r="D835" s="208"/>
      <c r="E835" s="208"/>
      <c r="F835" s="208"/>
      <c r="G835" s="208"/>
    </row>
    <row r="836">
      <c r="B836" s="208"/>
      <c r="C836" s="208"/>
      <c r="D836" s="208"/>
      <c r="E836" s="208"/>
      <c r="F836" s="208"/>
      <c r="G836" s="208"/>
    </row>
    <row r="837">
      <c r="B837" s="208"/>
      <c r="C837" s="208"/>
      <c r="D837" s="208"/>
      <c r="E837" s="208"/>
      <c r="F837" s="208"/>
      <c r="G837" s="208"/>
    </row>
    <row r="838">
      <c r="B838" s="208"/>
      <c r="C838" s="208"/>
      <c r="D838" s="208"/>
      <c r="E838" s="208"/>
      <c r="F838" s="208"/>
      <c r="G838" s="208"/>
    </row>
    <row r="839">
      <c r="B839" s="208"/>
      <c r="C839" s="208"/>
      <c r="D839" s="208"/>
      <c r="E839" s="208"/>
      <c r="F839" s="208"/>
      <c r="G839" s="208"/>
    </row>
    <row r="840">
      <c r="B840" s="208"/>
      <c r="C840" s="208"/>
      <c r="D840" s="208"/>
      <c r="E840" s="208"/>
      <c r="F840" s="208"/>
      <c r="G840" s="208"/>
    </row>
    <row r="841">
      <c r="B841" s="208"/>
      <c r="C841" s="208"/>
      <c r="D841" s="208"/>
      <c r="E841" s="208"/>
      <c r="F841" s="208"/>
      <c r="G841" s="208"/>
    </row>
    <row r="842">
      <c r="B842" s="208"/>
      <c r="C842" s="208"/>
      <c r="D842" s="208"/>
      <c r="E842" s="208"/>
      <c r="F842" s="208"/>
      <c r="G842" s="208"/>
    </row>
    <row r="843">
      <c r="B843" s="208"/>
      <c r="C843" s="208"/>
      <c r="D843" s="208"/>
      <c r="E843" s="208"/>
      <c r="F843" s="208"/>
      <c r="G843" s="208"/>
    </row>
    <row r="844">
      <c r="B844" s="208"/>
      <c r="C844" s="208"/>
      <c r="D844" s="208"/>
      <c r="E844" s="208"/>
      <c r="F844" s="208"/>
      <c r="G844" s="208"/>
    </row>
    <row r="845">
      <c r="B845" s="208"/>
      <c r="C845" s="208"/>
      <c r="D845" s="208"/>
      <c r="E845" s="208"/>
      <c r="F845" s="208"/>
      <c r="G845" s="208"/>
    </row>
    <row r="846">
      <c r="B846" s="208"/>
      <c r="C846" s="208"/>
      <c r="D846" s="208"/>
      <c r="E846" s="208"/>
      <c r="F846" s="208"/>
      <c r="G846" s="208"/>
    </row>
    <row r="847">
      <c r="B847" s="208"/>
      <c r="C847" s="208"/>
      <c r="D847" s="208"/>
      <c r="E847" s="208"/>
      <c r="F847" s="208"/>
      <c r="G847" s="208"/>
    </row>
    <row r="848">
      <c r="B848" s="208"/>
      <c r="C848" s="208"/>
      <c r="D848" s="208"/>
      <c r="E848" s="208"/>
      <c r="F848" s="208"/>
      <c r="G848" s="208"/>
    </row>
    <row r="849">
      <c r="B849" s="208"/>
      <c r="C849" s="208"/>
      <c r="D849" s="208"/>
      <c r="E849" s="208"/>
      <c r="F849" s="208"/>
      <c r="G849" s="208"/>
    </row>
    <row r="850">
      <c r="B850" s="208"/>
      <c r="C850" s="208"/>
      <c r="D850" s="208"/>
      <c r="E850" s="208"/>
      <c r="F850" s="208"/>
      <c r="G850" s="208"/>
    </row>
    <row r="851">
      <c r="B851" s="208"/>
      <c r="C851" s="208"/>
      <c r="D851" s="208"/>
      <c r="E851" s="208"/>
      <c r="F851" s="208"/>
      <c r="G851" s="208"/>
    </row>
    <row r="852">
      <c r="B852" s="208"/>
      <c r="C852" s="208"/>
      <c r="D852" s="208"/>
      <c r="E852" s="208"/>
      <c r="F852" s="208"/>
      <c r="G852" s="208"/>
    </row>
    <row r="853">
      <c r="B853" s="208"/>
      <c r="C853" s="208"/>
      <c r="D853" s="208"/>
      <c r="E853" s="208"/>
      <c r="F853" s="208"/>
      <c r="G853" s="208"/>
    </row>
    <row r="854">
      <c r="B854" s="208"/>
      <c r="C854" s="208"/>
      <c r="D854" s="208"/>
      <c r="E854" s="208"/>
      <c r="F854" s="208"/>
      <c r="G854" s="208"/>
    </row>
    <row r="855">
      <c r="B855" s="208"/>
      <c r="C855" s="208"/>
      <c r="D855" s="208"/>
      <c r="E855" s="208"/>
      <c r="F855" s="208"/>
      <c r="G855" s="208"/>
    </row>
    <row r="856">
      <c r="B856" s="208"/>
      <c r="C856" s="208"/>
      <c r="D856" s="208"/>
      <c r="E856" s="208"/>
      <c r="F856" s="208"/>
      <c r="G856" s="208"/>
    </row>
    <row r="857">
      <c r="B857" s="208"/>
      <c r="C857" s="208"/>
      <c r="D857" s="208"/>
      <c r="E857" s="208"/>
      <c r="F857" s="208"/>
      <c r="G857" s="208"/>
    </row>
    <row r="858">
      <c r="B858" s="208"/>
      <c r="C858" s="208"/>
      <c r="D858" s="208"/>
      <c r="E858" s="208"/>
      <c r="F858" s="208"/>
      <c r="G858" s="208"/>
    </row>
    <row r="859">
      <c r="B859" s="208"/>
      <c r="C859" s="208"/>
      <c r="D859" s="208"/>
      <c r="E859" s="208"/>
      <c r="F859" s="208"/>
      <c r="G859" s="208"/>
    </row>
    <row r="860">
      <c r="B860" s="208"/>
      <c r="C860" s="208"/>
      <c r="D860" s="208"/>
      <c r="E860" s="208"/>
      <c r="F860" s="208"/>
      <c r="G860" s="208"/>
    </row>
    <row r="861">
      <c r="B861" s="208"/>
      <c r="C861" s="208"/>
      <c r="D861" s="208"/>
      <c r="E861" s="208"/>
      <c r="F861" s="208"/>
      <c r="G861" s="208"/>
    </row>
    <row r="862">
      <c r="B862" s="208"/>
      <c r="C862" s="208"/>
      <c r="D862" s="208"/>
      <c r="E862" s="208"/>
      <c r="F862" s="208"/>
      <c r="G862" s="208"/>
    </row>
    <row r="863">
      <c r="B863" s="208"/>
      <c r="C863" s="208"/>
      <c r="D863" s="208"/>
      <c r="E863" s="208"/>
      <c r="F863" s="208"/>
      <c r="G863" s="208"/>
    </row>
    <row r="864">
      <c r="B864" s="208"/>
      <c r="C864" s="208"/>
      <c r="D864" s="208"/>
      <c r="E864" s="208"/>
      <c r="F864" s="208"/>
      <c r="G864" s="208"/>
    </row>
    <row r="865">
      <c r="B865" s="208"/>
      <c r="C865" s="208"/>
      <c r="D865" s="208"/>
      <c r="E865" s="208"/>
      <c r="F865" s="208"/>
      <c r="G865" s="208"/>
    </row>
    <row r="866">
      <c r="B866" s="208"/>
      <c r="C866" s="208"/>
      <c r="D866" s="208"/>
      <c r="E866" s="208"/>
      <c r="F866" s="208"/>
      <c r="G866" s="208"/>
    </row>
    <row r="867">
      <c r="B867" s="208"/>
      <c r="C867" s="208"/>
      <c r="D867" s="208"/>
      <c r="E867" s="208"/>
      <c r="F867" s="208"/>
      <c r="G867" s="208"/>
    </row>
    <row r="868">
      <c r="B868" s="208"/>
      <c r="C868" s="208"/>
      <c r="D868" s="208"/>
      <c r="E868" s="208"/>
      <c r="F868" s="208"/>
      <c r="G868" s="208"/>
    </row>
    <row r="869">
      <c r="B869" s="208"/>
      <c r="C869" s="208"/>
      <c r="D869" s="208"/>
      <c r="E869" s="208"/>
      <c r="F869" s="208"/>
      <c r="G869" s="208"/>
    </row>
    <row r="870">
      <c r="B870" s="208"/>
      <c r="C870" s="208"/>
      <c r="D870" s="208"/>
      <c r="E870" s="208"/>
      <c r="F870" s="208"/>
      <c r="G870" s="208"/>
    </row>
    <row r="871">
      <c r="B871" s="208"/>
      <c r="C871" s="208"/>
      <c r="D871" s="208"/>
      <c r="E871" s="208"/>
      <c r="F871" s="208"/>
      <c r="G871" s="208"/>
    </row>
    <row r="872">
      <c r="B872" s="208"/>
      <c r="C872" s="208"/>
      <c r="D872" s="208"/>
      <c r="E872" s="208"/>
      <c r="F872" s="208"/>
      <c r="G872" s="208"/>
    </row>
    <row r="873">
      <c r="B873" s="208"/>
      <c r="C873" s="208"/>
      <c r="D873" s="208"/>
      <c r="E873" s="208"/>
      <c r="F873" s="208"/>
      <c r="G873" s="208"/>
    </row>
    <row r="874">
      <c r="B874" s="208"/>
      <c r="C874" s="208"/>
      <c r="D874" s="208"/>
      <c r="E874" s="208"/>
      <c r="F874" s="208"/>
      <c r="G874" s="208"/>
    </row>
    <row r="875">
      <c r="B875" s="208"/>
      <c r="C875" s="208"/>
      <c r="D875" s="208"/>
      <c r="E875" s="208"/>
      <c r="F875" s="208"/>
      <c r="G875" s="208"/>
    </row>
    <row r="876">
      <c r="B876" s="208"/>
      <c r="C876" s="208"/>
      <c r="D876" s="208"/>
      <c r="E876" s="208"/>
      <c r="F876" s="208"/>
      <c r="G876" s="208"/>
    </row>
    <row r="877">
      <c r="B877" s="208"/>
      <c r="C877" s="208"/>
      <c r="D877" s="208"/>
      <c r="E877" s="208"/>
      <c r="F877" s="208"/>
      <c r="G877" s="208"/>
    </row>
    <row r="878">
      <c r="B878" s="208"/>
      <c r="C878" s="208"/>
      <c r="D878" s="208"/>
      <c r="E878" s="208"/>
      <c r="F878" s="208"/>
      <c r="G878" s="208"/>
    </row>
    <row r="879">
      <c r="B879" s="208"/>
      <c r="C879" s="208"/>
      <c r="D879" s="208"/>
      <c r="E879" s="208"/>
      <c r="F879" s="208"/>
      <c r="G879" s="208"/>
    </row>
    <row r="880">
      <c r="B880" s="208"/>
      <c r="C880" s="208"/>
      <c r="D880" s="208"/>
      <c r="E880" s="208"/>
      <c r="F880" s="208"/>
      <c r="G880" s="208"/>
    </row>
    <row r="881">
      <c r="B881" s="208"/>
      <c r="C881" s="208"/>
      <c r="D881" s="208"/>
      <c r="E881" s="208"/>
      <c r="F881" s="208"/>
      <c r="G881" s="208"/>
    </row>
    <row r="882">
      <c r="B882" s="208"/>
      <c r="C882" s="208"/>
      <c r="D882" s="208"/>
      <c r="E882" s="208"/>
      <c r="F882" s="208"/>
      <c r="G882" s="208"/>
    </row>
    <row r="883">
      <c r="B883" s="208"/>
      <c r="C883" s="208"/>
      <c r="D883" s="208"/>
      <c r="E883" s="208"/>
      <c r="F883" s="208"/>
      <c r="G883" s="208"/>
    </row>
    <row r="884">
      <c r="B884" s="208"/>
      <c r="C884" s="208"/>
      <c r="D884" s="208"/>
      <c r="E884" s="208"/>
      <c r="F884" s="208"/>
      <c r="G884" s="208"/>
    </row>
    <row r="885">
      <c r="B885" s="208"/>
      <c r="C885" s="208"/>
      <c r="D885" s="208"/>
      <c r="E885" s="208"/>
      <c r="F885" s="208"/>
      <c r="G885" s="208"/>
    </row>
    <row r="886">
      <c r="B886" s="208"/>
      <c r="C886" s="208"/>
      <c r="D886" s="208"/>
      <c r="E886" s="208"/>
      <c r="F886" s="208"/>
      <c r="G886" s="208"/>
    </row>
    <row r="887">
      <c r="B887" s="208"/>
      <c r="C887" s="208"/>
      <c r="D887" s="208"/>
      <c r="E887" s="208"/>
      <c r="F887" s="208"/>
      <c r="G887" s="208"/>
    </row>
    <row r="888">
      <c r="B888" s="208"/>
      <c r="C888" s="208"/>
      <c r="D888" s="208"/>
      <c r="E888" s="208"/>
      <c r="F888" s="208"/>
      <c r="G888" s="208"/>
    </row>
    <row r="889">
      <c r="B889" s="208"/>
      <c r="C889" s="208"/>
      <c r="D889" s="208"/>
      <c r="E889" s="208"/>
      <c r="F889" s="208"/>
      <c r="G889" s="208"/>
    </row>
    <row r="890">
      <c r="B890" s="208"/>
      <c r="C890" s="208"/>
      <c r="D890" s="208"/>
      <c r="E890" s="208"/>
      <c r="F890" s="208"/>
      <c r="G890" s="208"/>
    </row>
    <row r="891">
      <c r="B891" s="208"/>
      <c r="C891" s="208"/>
      <c r="D891" s="208"/>
      <c r="E891" s="208"/>
      <c r="F891" s="208"/>
      <c r="G891" s="208"/>
    </row>
    <row r="892">
      <c r="B892" s="208"/>
      <c r="C892" s="208"/>
      <c r="D892" s="208"/>
      <c r="E892" s="208"/>
      <c r="F892" s="208"/>
      <c r="G892" s="208"/>
    </row>
    <row r="893">
      <c r="B893" s="208"/>
      <c r="C893" s="208"/>
      <c r="D893" s="208"/>
      <c r="E893" s="208"/>
      <c r="F893" s="208"/>
      <c r="G893" s="208"/>
    </row>
    <row r="894">
      <c r="B894" s="208"/>
      <c r="C894" s="208"/>
      <c r="D894" s="208"/>
      <c r="E894" s="208"/>
      <c r="F894" s="208"/>
      <c r="G894" s="208"/>
    </row>
    <row r="895">
      <c r="B895" s="208"/>
      <c r="C895" s="208"/>
      <c r="D895" s="208"/>
      <c r="E895" s="208"/>
      <c r="F895" s="208"/>
      <c r="G895" s="208"/>
    </row>
    <row r="896">
      <c r="B896" s="208"/>
      <c r="C896" s="208"/>
      <c r="D896" s="208"/>
      <c r="E896" s="208"/>
      <c r="F896" s="208"/>
      <c r="G896" s="208"/>
    </row>
    <row r="897">
      <c r="B897" s="208"/>
      <c r="C897" s="208"/>
      <c r="D897" s="208"/>
      <c r="E897" s="208"/>
      <c r="F897" s="208"/>
      <c r="G897" s="208"/>
    </row>
    <row r="898">
      <c r="B898" s="208"/>
      <c r="C898" s="208"/>
      <c r="D898" s="208"/>
      <c r="E898" s="208"/>
      <c r="F898" s="208"/>
      <c r="G898" s="208"/>
    </row>
    <row r="899">
      <c r="B899" s="208"/>
      <c r="C899" s="208"/>
      <c r="D899" s="208"/>
      <c r="E899" s="208"/>
      <c r="F899" s="208"/>
      <c r="G899" s="208"/>
    </row>
    <row r="900">
      <c r="B900" s="208"/>
      <c r="C900" s="208"/>
      <c r="D900" s="208"/>
      <c r="E900" s="208"/>
      <c r="F900" s="208"/>
      <c r="G900" s="208"/>
    </row>
    <row r="901">
      <c r="B901" s="208"/>
      <c r="C901" s="208"/>
      <c r="D901" s="208"/>
      <c r="E901" s="208"/>
      <c r="F901" s="208"/>
      <c r="G901" s="208"/>
    </row>
    <row r="902">
      <c r="B902" s="208"/>
      <c r="C902" s="208"/>
      <c r="D902" s="208"/>
      <c r="E902" s="208"/>
      <c r="F902" s="208"/>
      <c r="G902" s="208"/>
    </row>
    <row r="903">
      <c r="B903" s="208"/>
      <c r="C903" s="208"/>
      <c r="D903" s="208"/>
      <c r="E903" s="208"/>
      <c r="F903" s="208"/>
      <c r="G903" s="208"/>
    </row>
    <row r="904">
      <c r="B904" s="208"/>
      <c r="C904" s="208"/>
      <c r="D904" s="208"/>
      <c r="E904" s="208"/>
      <c r="F904" s="208"/>
      <c r="G904" s="208"/>
    </row>
    <row r="905">
      <c r="B905" s="208"/>
      <c r="C905" s="208"/>
      <c r="D905" s="208"/>
      <c r="E905" s="208"/>
      <c r="F905" s="208"/>
      <c r="G905" s="208"/>
    </row>
    <row r="906">
      <c r="B906" s="208"/>
      <c r="C906" s="208"/>
      <c r="D906" s="208"/>
      <c r="E906" s="208"/>
      <c r="F906" s="208"/>
      <c r="G906" s="208"/>
    </row>
    <row r="907">
      <c r="B907" s="208"/>
      <c r="C907" s="208"/>
      <c r="D907" s="208"/>
      <c r="E907" s="208"/>
      <c r="F907" s="208"/>
      <c r="G907" s="208"/>
    </row>
    <row r="908">
      <c r="B908" s="208"/>
      <c r="C908" s="208"/>
      <c r="D908" s="208"/>
      <c r="E908" s="208"/>
      <c r="F908" s="208"/>
      <c r="G908" s="208"/>
    </row>
    <row r="909">
      <c r="B909" s="208"/>
      <c r="C909" s="208"/>
      <c r="D909" s="208"/>
      <c r="E909" s="208"/>
      <c r="F909" s="208"/>
      <c r="G909" s="208"/>
    </row>
    <row r="910">
      <c r="B910" s="208"/>
      <c r="C910" s="208"/>
      <c r="D910" s="208"/>
      <c r="E910" s="208"/>
      <c r="F910" s="208"/>
      <c r="G910" s="208"/>
    </row>
    <row r="911">
      <c r="B911" s="208"/>
      <c r="C911" s="208"/>
      <c r="D911" s="208"/>
      <c r="E911" s="208"/>
      <c r="F911" s="208"/>
      <c r="G911" s="208"/>
    </row>
    <row r="912">
      <c r="B912" s="208"/>
      <c r="C912" s="208"/>
      <c r="D912" s="208"/>
      <c r="E912" s="208"/>
      <c r="F912" s="208"/>
      <c r="G912" s="208"/>
    </row>
    <row r="913">
      <c r="B913" s="208"/>
      <c r="C913" s="208"/>
      <c r="D913" s="208"/>
      <c r="E913" s="208"/>
      <c r="F913" s="208"/>
      <c r="G913" s="208"/>
    </row>
    <row r="914">
      <c r="B914" s="208"/>
      <c r="C914" s="208"/>
      <c r="D914" s="208"/>
      <c r="E914" s="208"/>
      <c r="F914" s="208"/>
      <c r="G914" s="208"/>
    </row>
    <row r="915">
      <c r="B915" s="208"/>
      <c r="C915" s="208"/>
      <c r="D915" s="208"/>
      <c r="E915" s="208"/>
      <c r="F915" s="208"/>
      <c r="G915" s="208"/>
    </row>
    <row r="916">
      <c r="B916" s="208"/>
      <c r="C916" s="208"/>
      <c r="D916" s="208"/>
      <c r="E916" s="208"/>
      <c r="F916" s="208"/>
      <c r="G916" s="208"/>
    </row>
    <row r="917">
      <c r="B917" s="208"/>
      <c r="C917" s="208"/>
      <c r="D917" s="208"/>
      <c r="E917" s="208"/>
      <c r="F917" s="208"/>
      <c r="G917" s="208"/>
    </row>
    <row r="918">
      <c r="B918" s="208"/>
      <c r="C918" s="208"/>
      <c r="D918" s="208"/>
      <c r="E918" s="208"/>
      <c r="F918" s="208"/>
      <c r="G918" s="208"/>
    </row>
    <row r="919">
      <c r="B919" s="208"/>
      <c r="C919" s="208"/>
      <c r="D919" s="208"/>
      <c r="E919" s="208"/>
      <c r="F919" s="208"/>
      <c r="G919" s="208"/>
    </row>
    <row r="920">
      <c r="B920" s="208"/>
      <c r="C920" s="208"/>
      <c r="D920" s="208"/>
      <c r="E920" s="208"/>
      <c r="F920" s="208"/>
      <c r="G920" s="208"/>
    </row>
    <row r="921">
      <c r="B921" s="208"/>
      <c r="C921" s="208"/>
      <c r="D921" s="208"/>
      <c r="E921" s="208"/>
      <c r="F921" s="208"/>
      <c r="G921" s="208"/>
    </row>
    <row r="922">
      <c r="B922" s="208"/>
      <c r="C922" s="208"/>
      <c r="D922" s="208"/>
      <c r="E922" s="208"/>
      <c r="F922" s="208"/>
      <c r="G922" s="208"/>
    </row>
    <row r="923">
      <c r="B923" s="208"/>
      <c r="C923" s="208"/>
      <c r="D923" s="208"/>
      <c r="E923" s="208"/>
      <c r="F923" s="208"/>
      <c r="G923" s="208"/>
    </row>
    <row r="924">
      <c r="B924" s="208"/>
      <c r="C924" s="208"/>
      <c r="D924" s="208"/>
      <c r="E924" s="208"/>
      <c r="F924" s="208"/>
      <c r="G924" s="208"/>
    </row>
    <row r="925">
      <c r="B925" s="208"/>
      <c r="C925" s="208"/>
      <c r="D925" s="208"/>
      <c r="E925" s="208"/>
      <c r="F925" s="208"/>
      <c r="G925" s="208"/>
    </row>
    <row r="926">
      <c r="B926" s="208"/>
      <c r="C926" s="208"/>
      <c r="D926" s="208"/>
      <c r="E926" s="208"/>
      <c r="F926" s="208"/>
      <c r="G926" s="208"/>
    </row>
    <row r="927">
      <c r="B927" s="208"/>
      <c r="C927" s="208"/>
      <c r="D927" s="208"/>
      <c r="E927" s="208"/>
      <c r="F927" s="208"/>
      <c r="G927" s="208"/>
    </row>
    <row r="928">
      <c r="B928" s="208"/>
      <c r="C928" s="208"/>
      <c r="D928" s="208"/>
      <c r="E928" s="208"/>
      <c r="F928" s="208"/>
      <c r="G928" s="208"/>
    </row>
    <row r="929">
      <c r="B929" s="208"/>
      <c r="C929" s="208"/>
      <c r="D929" s="208"/>
      <c r="E929" s="208"/>
      <c r="F929" s="208"/>
      <c r="G929" s="208"/>
    </row>
    <row r="930">
      <c r="B930" s="208"/>
      <c r="C930" s="208"/>
      <c r="D930" s="208"/>
      <c r="E930" s="208"/>
      <c r="F930" s="208"/>
      <c r="G930" s="208"/>
    </row>
    <row r="931">
      <c r="B931" s="208"/>
      <c r="C931" s="208"/>
      <c r="D931" s="208"/>
      <c r="E931" s="208"/>
      <c r="F931" s="208"/>
      <c r="G931" s="208"/>
    </row>
    <row r="932">
      <c r="B932" s="208"/>
      <c r="C932" s="208"/>
      <c r="D932" s="208"/>
      <c r="E932" s="208"/>
      <c r="F932" s="208"/>
      <c r="G932" s="208"/>
    </row>
    <row r="933">
      <c r="B933" s="208"/>
      <c r="C933" s="208"/>
      <c r="D933" s="208"/>
      <c r="E933" s="208"/>
      <c r="F933" s="208"/>
      <c r="G933" s="208"/>
    </row>
    <row r="934">
      <c r="B934" s="208"/>
      <c r="C934" s="208"/>
      <c r="D934" s="208"/>
      <c r="E934" s="208"/>
      <c r="F934" s="208"/>
      <c r="G934" s="208"/>
    </row>
    <row r="935">
      <c r="B935" s="208"/>
      <c r="C935" s="208"/>
      <c r="D935" s="208"/>
      <c r="E935" s="208"/>
      <c r="F935" s="208"/>
      <c r="G935" s="208"/>
    </row>
    <row r="936">
      <c r="B936" s="208"/>
      <c r="C936" s="208"/>
      <c r="D936" s="208"/>
      <c r="E936" s="208"/>
      <c r="F936" s="208"/>
      <c r="G936" s="208"/>
    </row>
    <row r="937">
      <c r="B937" s="208"/>
      <c r="C937" s="208"/>
      <c r="D937" s="208"/>
      <c r="E937" s="208"/>
      <c r="F937" s="208"/>
      <c r="G937" s="208"/>
    </row>
    <row r="938">
      <c r="B938" s="208"/>
      <c r="C938" s="208"/>
      <c r="D938" s="208"/>
      <c r="E938" s="208"/>
      <c r="F938" s="208"/>
      <c r="G938" s="208"/>
    </row>
    <row r="939">
      <c r="B939" s="208"/>
      <c r="C939" s="208"/>
      <c r="D939" s="208"/>
      <c r="E939" s="208"/>
      <c r="F939" s="208"/>
      <c r="G939" s="208"/>
    </row>
    <row r="940">
      <c r="B940" s="208"/>
      <c r="C940" s="208"/>
      <c r="D940" s="208"/>
      <c r="E940" s="208"/>
      <c r="F940" s="208"/>
      <c r="G940" s="208"/>
    </row>
    <row r="941">
      <c r="B941" s="208"/>
      <c r="C941" s="208"/>
      <c r="D941" s="208"/>
      <c r="E941" s="208"/>
      <c r="F941" s="208"/>
      <c r="G941" s="208"/>
    </row>
    <row r="942">
      <c r="B942" s="208"/>
      <c r="C942" s="208"/>
      <c r="D942" s="208"/>
      <c r="E942" s="208"/>
      <c r="F942" s="208"/>
      <c r="G942" s="208"/>
    </row>
    <row r="943">
      <c r="B943" s="208"/>
      <c r="C943" s="208"/>
      <c r="D943" s="208"/>
      <c r="E943" s="208"/>
      <c r="F943" s="208"/>
      <c r="G943" s="208"/>
    </row>
    <row r="944">
      <c r="B944" s="208"/>
      <c r="C944" s="208"/>
      <c r="D944" s="208"/>
      <c r="E944" s="208"/>
      <c r="F944" s="208"/>
      <c r="G944" s="208"/>
    </row>
    <row r="945">
      <c r="B945" s="208"/>
      <c r="C945" s="208"/>
      <c r="D945" s="208"/>
      <c r="E945" s="208"/>
      <c r="F945" s="208"/>
      <c r="G945" s="208"/>
    </row>
    <row r="946">
      <c r="B946" s="208"/>
      <c r="C946" s="208"/>
      <c r="D946" s="208"/>
      <c r="E946" s="208"/>
      <c r="F946" s="208"/>
      <c r="G946" s="208"/>
    </row>
    <row r="947">
      <c r="B947" s="208"/>
      <c r="C947" s="208"/>
      <c r="D947" s="208"/>
      <c r="E947" s="208"/>
      <c r="F947" s="208"/>
      <c r="G947" s="208"/>
    </row>
    <row r="948">
      <c r="B948" s="208"/>
      <c r="C948" s="208"/>
      <c r="D948" s="208"/>
      <c r="E948" s="208"/>
      <c r="F948" s="208"/>
      <c r="G948" s="208"/>
    </row>
    <row r="949">
      <c r="B949" s="208"/>
      <c r="C949" s="208"/>
      <c r="D949" s="208"/>
      <c r="E949" s="208"/>
      <c r="F949" s="208"/>
      <c r="G949" s="208"/>
    </row>
    <row r="950">
      <c r="B950" s="208"/>
      <c r="C950" s="208"/>
      <c r="D950" s="208"/>
      <c r="E950" s="208"/>
      <c r="F950" s="208"/>
      <c r="G950" s="208"/>
    </row>
    <row r="951">
      <c r="B951" s="208"/>
      <c r="C951" s="208"/>
      <c r="D951" s="208"/>
      <c r="E951" s="208"/>
      <c r="F951" s="208"/>
      <c r="G951" s="208"/>
    </row>
    <row r="952">
      <c r="B952" s="208"/>
      <c r="C952" s="208"/>
      <c r="D952" s="208"/>
      <c r="E952" s="208"/>
      <c r="F952" s="208"/>
      <c r="G952" s="208"/>
    </row>
    <row r="953">
      <c r="B953" s="208"/>
      <c r="C953" s="208"/>
      <c r="D953" s="208"/>
      <c r="E953" s="208"/>
      <c r="F953" s="208"/>
      <c r="G953" s="208"/>
    </row>
    <row r="954">
      <c r="B954" s="208"/>
      <c r="C954" s="208"/>
      <c r="D954" s="208"/>
      <c r="E954" s="208"/>
      <c r="F954" s="208"/>
      <c r="G954" s="208"/>
    </row>
    <row r="955">
      <c r="B955" s="208"/>
      <c r="C955" s="208"/>
      <c r="D955" s="208"/>
      <c r="E955" s="208"/>
      <c r="F955" s="208"/>
      <c r="G955" s="208"/>
    </row>
    <row r="956">
      <c r="B956" s="208"/>
      <c r="C956" s="208"/>
      <c r="D956" s="208"/>
      <c r="E956" s="208"/>
      <c r="F956" s="208"/>
      <c r="G956" s="208"/>
    </row>
    <row r="957">
      <c r="B957" s="208"/>
      <c r="C957" s="208"/>
      <c r="D957" s="208"/>
      <c r="E957" s="208"/>
      <c r="F957" s="208"/>
      <c r="G957" s="208"/>
    </row>
    <row r="958">
      <c r="B958" s="208"/>
      <c r="C958" s="208"/>
      <c r="D958" s="208"/>
      <c r="E958" s="208"/>
      <c r="F958" s="208"/>
      <c r="G958" s="208"/>
    </row>
    <row r="959">
      <c r="B959" s="208"/>
      <c r="C959" s="208"/>
      <c r="D959" s="208"/>
      <c r="E959" s="208"/>
      <c r="F959" s="208"/>
      <c r="G959" s="208"/>
    </row>
    <row r="960">
      <c r="B960" s="208"/>
      <c r="C960" s="208"/>
      <c r="D960" s="208"/>
      <c r="E960" s="208"/>
      <c r="F960" s="208"/>
      <c r="G960" s="208"/>
    </row>
    <row r="961">
      <c r="B961" s="208"/>
      <c r="C961" s="208"/>
      <c r="D961" s="208"/>
      <c r="E961" s="208"/>
      <c r="F961" s="208"/>
      <c r="G961" s="208"/>
    </row>
    <row r="962">
      <c r="B962" s="208"/>
      <c r="C962" s="208"/>
      <c r="D962" s="208"/>
      <c r="E962" s="208"/>
      <c r="F962" s="208"/>
      <c r="G962" s="208"/>
    </row>
    <row r="963">
      <c r="B963" s="208"/>
      <c r="C963" s="208"/>
      <c r="D963" s="208"/>
      <c r="E963" s="208"/>
      <c r="F963" s="208"/>
      <c r="G963" s="208"/>
    </row>
    <row r="964">
      <c r="B964" s="208"/>
      <c r="C964" s="208"/>
      <c r="D964" s="208"/>
      <c r="E964" s="208"/>
      <c r="F964" s="208"/>
      <c r="G964" s="208"/>
    </row>
    <row r="965">
      <c r="B965" s="208"/>
      <c r="C965" s="208"/>
      <c r="D965" s="208"/>
      <c r="E965" s="208"/>
      <c r="F965" s="208"/>
      <c r="G965" s="208"/>
    </row>
    <row r="966">
      <c r="B966" s="208"/>
      <c r="C966" s="208"/>
      <c r="D966" s="208"/>
      <c r="E966" s="208"/>
      <c r="F966" s="208"/>
      <c r="G966" s="208"/>
    </row>
    <row r="967">
      <c r="B967" s="208"/>
      <c r="C967" s="208"/>
      <c r="D967" s="208"/>
      <c r="E967" s="208"/>
      <c r="F967" s="208"/>
      <c r="G967" s="208"/>
    </row>
    <row r="968">
      <c r="B968" s="208"/>
      <c r="C968" s="208"/>
      <c r="D968" s="208"/>
      <c r="E968" s="208"/>
      <c r="F968" s="208"/>
      <c r="G968" s="208"/>
    </row>
    <row r="969">
      <c r="B969" s="208"/>
      <c r="C969" s="208"/>
      <c r="D969" s="208"/>
      <c r="E969" s="208"/>
      <c r="F969" s="208"/>
      <c r="G969" s="208"/>
    </row>
    <row r="970">
      <c r="B970" s="208"/>
      <c r="C970" s="208"/>
      <c r="D970" s="208"/>
      <c r="E970" s="208"/>
      <c r="F970" s="208"/>
      <c r="G970" s="208"/>
    </row>
    <row r="971">
      <c r="B971" s="208"/>
      <c r="C971" s="208"/>
      <c r="D971" s="208"/>
      <c r="E971" s="208"/>
      <c r="F971" s="208"/>
      <c r="G971" s="208"/>
    </row>
    <row r="972">
      <c r="B972" s="208"/>
      <c r="C972" s="208"/>
      <c r="D972" s="208"/>
      <c r="E972" s="208"/>
      <c r="F972" s="208"/>
      <c r="G972" s="208"/>
    </row>
    <row r="973">
      <c r="B973" s="208"/>
      <c r="C973" s="208"/>
      <c r="D973" s="208"/>
      <c r="E973" s="208"/>
      <c r="F973" s="208"/>
      <c r="G973" s="208"/>
    </row>
    <row r="974">
      <c r="B974" s="208"/>
      <c r="C974" s="208"/>
      <c r="D974" s="208"/>
      <c r="E974" s="208"/>
      <c r="F974" s="208"/>
      <c r="G974" s="208"/>
    </row>
    <row r="975">
      <c r="B975" s="208"/>
      <c r="C975" s="208"/>
      <c r="D975" s="208"/>
      <c r="E975" s="208"/>
      <c r="F975" s="208"/>
      <c r="G975" s="208"/>
    </row>
    <row r="976">
      <c r="B976" s="208"/>
      <c r="C976" s="208"/>
      <c r="D976" s="208"/>
      <c r="E976" s="208"/>
      <c r="F976" s="208"/>
      <c r="G976" s="208"/>
    </row>
    <row r="977">
      <c r="B977" s="208"/>
      <c r="C977" s="208"/>
      <c r="D977" s="208"/>
      <c r="E977" s="208"/>
      <c r="F977" s="208"/>
      <c r="G977" s="208"/>
    </row>
    <row r="978">
      <c r="B978" s="208"/>
      <c r="C978" s="208"/>
      <c r="D978" s="208"/>
      <c r="E978" s="208"/>
      <c r="F978" s="208"/>
      <c r="G978" s="208"/>
    </row>
    <row r="979">
      <c r="B979" s="208"/>
      <c r="C979" s="208"/>
      <c r="D979" s="208"/>
      <c r="E979" s="208"/>
      <c r="F979" s="208"/>
      <c r="G979" s="208"/>
    </row>
    <row r="980">
      <c r="B980" s="208"/>
      <c r="C980" s="208"/>
      <c r="D980" s="208"/>
      <c r="E980" s="208"/>
      <c r="F980" s="208"/>
      <c r="G980" s="208"/>
    </row>
    <row r="981">
      <c r="B981" s="208"/>
      <c r="C981" s="208"/>
      <c r="D981" s="208"/>
      <c r="E981" s="208"/>
      <c r="F981" s="208"/>
      <c r="G981" s="208"/>
    </row>
    <row r="982">
      <c r="B982" s="208"/>
      <c r="C982" s="208"/>
      <c r="D982" s="208"/>
      <c r="E982" s="208"/>
      <c r="F982" s="208"/>
      <c r="G982" s="208"/>
    </row>
    <row r="983">
      <c r="B983" s="208"/>
      <c r="C983" s="208"/>
      <c r="D983" s="208"/>
      <c r="E983" s="208"/>
      <c r="F983" s="208"/>
      <c r="G983" s="208"/>
    </row>
    <row r="984">
      <c r="B984" s="208"/>
      <c r="C984" s="208"/>
      <c r="D984" s="208"/>
      <c r="E984" s="208"/>
      <c r="F984" s="208"/>
      <c r="G984" s="208"/>
    </row>
    <row r="985">
      <c r="B985" s="208"/>
      <c r="C985" s="208"/>
      <c r="D985" s="208"/>
      <c r="E985" s="208"/>
      <c r="F985" s="208"/>
      <c r="G985" s="208"/>
    </row>
    <row r="986">
      <c r="B986" s="208"/>
      <c r="C986" s="208"/>
      <c r="D986" s="208"/>
      <c r="E986" s="208"/>
      <c r="F986" s="208"/>
      <c r="G986" s="208"/>
    </row>
    <row r="987">
      <c r="B987" s="208"/>
      <c r="C987" s="208"/>
      <c r="D987" s="208"/>
      <c r="E987" s="208"/>
      <c r="F987" s="208"/>
      <c r="G987" s="208"/>
    </row>
    <row r="988">
      <c r="B988" s="208"/>
      <c r="C988" s="208"/>
      <c r="D988" s="208"/>
      <c r="E988" s="208"/>
      <c r="F988" s="208"/>
      <c r="G988" s="208"/>
    </row>
    <row r="989">
      <c r="B989" s="208"/>
      <c r="C989" s="208"/>
      <c r="D989" s="208"/>
      <c r="E989" s="208"/>
      <c r="F989" s="208"/>
      <c r="G989" s="208"/>
    </row>
    <row r="990">
      <c r="B990" s="208"/>
      <c r="C990" s="208"/>
      <c r="D990" s="208"/>
      <c r="E990" s="208"/>
      <c r="F990" s="208"/>
      <c r="G990" s="208"/>
    </row>
    <row r="991">
      <c r="B991" s="208"/>
      <c r="C991" s="208"/>
      <c r="D991" s="208"/>
      <c r="E991" s="208"/>
      <c r="F991" s="208"/>
      <c r="G991" s="208"/>
    </row>
    <row r="992">
      <c r="B992" s="208"/>
      <c r="C992" s="208"/>
      <c r="D992" s="208"/>
      <c r="E992" s="208"/>
      <c r="F992" s="208"/>
      <c r="G992" s="208"/>
    </row>
    <row r="993">
      <c r="B993" s="208"/>
      <c r="C993" s="208"/>
      <c r="D993" s="208"/>
      <c r="E993" s="208"/>
      <c r="F993" s="208"/>
      <c r="G993" s="208"/>
    </row>
    <row r="994">
      <c r="B994" s="208"/>
      <c r="C994" s="208"/>
      <c r="D994" s="208"/>
      <c r="E994" s="208"/>
      <c r="F994" s="208"/>
      <c r="G994" s="208"/>
    </row>
    <row r="995">
      <c r="B995" s="208"/>
      <c r="C995" s="208"/>
      <c r="D995" s="208"/>
      <c r="E995" s="208"/>
      <c r="F995" s="208"/>
      <c r="G995" s="208"/>
    </row>
    <row r="996">
      <c r="B996" s="208"/>
      <c r="C996" s="208"/>
      <c r="D996" s="208"/>
      <c r="E996" s="208"/>
      <c r="F996" s="208"/>
      <c r="G996" s="208"/>
    </row>
    <row r="997">
      <c r="B997" s="208"/>
      <c r="C997" s="208"/>
      <c r="D997" s="208"/>
      <c r="E997" s="208"/>
      <c r="F997" s="208"/>
      <c r="G997" s="208"/>
    </row>
    <row r="998">
      <c r="B998" s="208"/>
      <c r="C998" s="208"/>
      <c r="D998" s="208"/>
      <c r="E998" s="208"/>
      <c r="F998" s="208"/>
      <c r="G998" s="208"/>
    </row>
    <row r="999">
      <c r="B999" s="208"/>
      <c r="C999" s="208"/>
      <c r="D999" s="208"/>
      <c r="E999" s="208"/>
      <c r="F999" s="208"/>
      <c r="G999" s="208"/>
    </row>
    <row r="1000">
      <c r="B1000" s="208"/>
      <c r="C1000" s="208"/>
      <c r="D1000" s="208"/>
      <c r="E1000" s="208"/>
      <c r="F1000" s="208"/>
      <c r="G1000" s="208"/>
    </row>
    <row r="1001">
      <c r="B1001" s="208"/>
      <c r="C1001" s="208"/>
      <c r="D1001" s="208"/>
      <c r="E1001" s="208"/>
      <c r="F1001" s="208"/>
      <c r="G1001" s="208"/>
    </row>
    <row r="1002">
      <c r="B1002" s="208"/>
      <c r="C1002" s="208"/>
      <c r="D1002" s="208"/>
      <c r="E1002" s="208"/>
      <c r="F1002" s="208"/>
      <c r="G1002" s="208"/>
    </row>
    <row r="1003">
      <c r="B1003" s="208"/>
      <c r="C1003" s="208"/>
      <c r="D1003" s="208"/>
      <c r="E1003" s="208"/>
      <c r="F1003" s="208"/>
      <c r="G1003" s="208"/>
    </row>
    <row r="1004">
      <c r="B1004" s="208"/>
      <c r="C1004" s="208"/>
      <c r="D1004" s="208"/>
      <c r="E1004" s="208"/>
      <c r="F1004" s="208"/>
      <c r="G1004" s="208"/>
    </row>
    <row r="1005">
      <c r="B1005" s="208"/>
      <c r="C1005" s="208"/>
      <c r="D1005" s="208"/>
      <c r="E1005" s="208"/>
      <c r="F1005" s="208"/>
      <c r="G1005" s="208"/>
    </row>
    <row r="1006">
      <c r="B1006" s="208"/>
      <c r="C1006" s="208"/>
      <c r="D1006" s="208"/>
      <c r="E1006" s="208"/>
      <c r="F1006" s="208"/>
      <c r="G1006" s="208"/>
    </row>
    <row r="1007">
      <c r="B1007" s="208"/>
      <c r="C1007" s="208"/>
      <c r="D1007" s="208"/>
      <c r="E1007" s="208"/>
      <c r="F1007" s="208"/>
      <c r="G1007" s="208"/>
    </row>
    <row r="1008">
      <c r="B1008" s="208"/>
      <c r="C1008" s="208"/>
      <c r="D1008" s="208"/>
      <c r="E1008" s="208"/>
      <c r="F1008" s="208"/>
      <c r="G1008" s="208"/>
    </row>
    <row r="1009">
      <c r="B1009" s="208"/>
      <c r="C1009" s="208"/>
      <c r="D1009" s="208"/>
      <c r="E1009" s="208"/>
      <c r="F1009" s="208"/>
      <c r="G1009" s="208"/>
    </row>
    <row r="1010">
      <c r="B1010" s="208"/>
      <c r="C1010" s="208"/>
      <c r="D1010" s="208"/>
      <c r="E1010" s="208"/>
      <c r="F1010" s="208"/>
      <c r="G1010" s="208"/>
    </row>
    <row r="1011">
      <c r="B1011" s="208"/>
      <c r="C1011" s="208"/>
      <c r="D1011" s="208"/>
      <c r="E1011" s="208"/>
      <c r="F1011" s="208"/>
      <c r="G1011" s="208"/>
    </row>
    <row r="1012">
      <c r="B1012" s="208"/>
      <c r="C1012" s="208"/>
      <c r="D1012" s="208"/>
      <c r="E1012" s="208"/>
      <c r="F1012" s="208"/>
      <c r="G1012" s="208"/>
    </row>
    <row r="1013">
      <c r="B1013" s="208"/>
      <c r="C1013" s="208"/>
      <c r="D1013" s="208"/>
      <c r="E1013" s="208"/>
      <c r="F1013" s="208"/>
      <c r="G1013" s="208"/>
    </row>
    <row r="1014">
      <c r="B1014" s="208"/>
      <c r="C1014" s="208"/>
      <c r="D1014" s="208"/>
      <c r="E1014" s="208"/>
      <c r="F1014" s="208"/>
      <c r="G1014" s="208"/>
    </row>
    <row r="1015">
      <c r="B1015" s="208"/>
      <c r="C1015" s="208"/>
      <c r="D1015" s="208"/>
      <c r="E1015" s="208"/>
      <c r="F1015" s="208"/>
      <c r="G1015" s="208"/>
    </row>
    <row r="1016">
      <c r="B1016" s="208"/>
      <c r="C1016" s="208"/>
      <c r="D1016" s="208"/>
      <c r="E1016" s="208"/>
      <c r="F1016" s="208"/>
      <c r="G1016" s="208"/>
    </row>
  </sheetData>
  <mergeCells count="6">
    <mergeCell ref="C1:F1"/>
    <mergeCell ref="K3:L12"/>
    <mergeCell ref="A15:G15"/>
    <mergeCell ref="A17:D17"/>
    <mergeCell ref="A30:D30"/>
    <mergeCell ref="A41:G4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79" t="s">
        <v>395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>
      <c r="A2" s="222"/>
      <c r="B2" s="222"/>
      <c r="C2" s="223">
        <v>2021.0</v>
      </c>
      <c r="D2" s="223">
        <v>2022.0</v>
      </c>
      <c r="E2" s="223">
        <v>2023.0</v>
      </c>
      <c r="F2" s="223">
        <v>2024.0</v>
      </c>
      <c r="H2" s="223"/>
      <c r="I2" s="153"/>
      <c r="M2" s="91"/>
    </row>
    <row r="3">
      <c r="A3" s="118" t="s">
        <v>349</v>
      </c>
      <c r="B3" s="118"/>
      <c r="C3" s="139">
        <v>2734.0</v>
      </c>
      <c r="D3" s="139">
        <v>3650.0</v>
      </c>
      <c r="E3" s="224">
        <v>5210.0</v>
      </c>
      <c r="F3" s="83">
        <f>TOTAUX!O3</f>
        <v>6134</v>
      </c>
      <c r="I3" s="153"/>
      <c r="M3" s="91"/>
    </row>
    <row r="4">
      <c r="A4" s="118" t="s">
        <v>350</v>
      </c>
      <c r="B4" s="118"/>
      <c r="C4" s="139">
        <v>3128.0</v>
      </c>
      <c r="D4" s="139">
        <v>6143.0</v>
      </c>
      <c r="E4" s="224">
        <v>4631.0</v>
      </c>
      <c r="F4" s="83">
        <f>TOTAUX!O4</f>
        <v>6772</v>
      </c>
      <c r="I4" s="153"/>
      <c r="M4" s="91"/>
    </row>
    <row r="5">
      <c r="A5" s="118" t="s">
        <v>351</v>
      </c>
      <c r="B5" s="118"/>
      <c r="C5" s="139">
        <v>3545.0</v>
      </c>
      <c r="D5" s="139">
        <v>5673.0</v>
      </c>
      <c r="E5" s="224">
        <v>6934.0</v>
      </c>
      <c r="F5" s="83">
        <f>TOTAUX!O5</f>
        <v>8346</v>
      </c>
      <c r="I5" s="153"/>
      <c r="M5" s="91"/>
    </row>
    <row r="6">
      <c r="A6" s="118" t="s">
        <v>352</v>
      </c>
      <c r="B6" s="118"/>
      <c r="C6" s="139">
        <v>2996.0</v>
      </c>
      <c r="D6" s="139">
        <v>7854.0</v>
      </c>
      <c r="E6" s="224">
        <v>8726.0</v>
      </c>
      <c r="F6" s="83">
        <f>TOTAUX!O6</f>
        <v>6703</v>
      </c>
      <c r="I6" s="153"/>
      <c r="M6" s="91"/>
    </row>
    <row r="7">
      <c r="A7" s="118" t="s">
        <v>353</v>
      </c>
      <c r="B7" s="118"/>
      <c r="C7" s="139">
        <v>5285.0</v>
      </c>
      <c r="D7" s="139">
        <v>7879.0</v>
      </c>
      <c r="E7" s="224">
        <v>6941.0</v>
      </c>
      <c r="F7" s="83">
        <f>TOTAUX!O7</f>
        <v>9121</v>
      </c>
      <c r="I7" s="153"/>
      <c r="M7" s="91"/>
    </row>
    <row r="8">
      <c r="A8" s="118" t="s">
        <v>354</v>
      </c>
      <c r="B8" s="118"/>
      <c r="C8" s="139">
        <v>5914.0</v>
      </c>
      <c r="D8" s="139">
        <v>5243.0</v>
      </c>
      <c r="E8" s="224">
        <v>10243.0</v>
      </c>
      <c r="F8" s="83">
        <f>TOTAUX!O8</f>
        <v>6896</v>
      </c>
      <c r="I8" s="153"/>
      <c r="M8" s="91"/>
    </row>
    <row r="9">
      <c r="A9" s="118" t="s">
        <v>355</v>
      </c>
      <c r="B9" s="118"/>
      <c r="C9" s="139">
        <v>8943.0</v>
      </c>
      <c r="D9" s="139">
        <v>12775.0</v>
      </c>
      <c r="E9" s="224">
        <v>14913.0</v>
      </c>
      <c r="F9" s="83">
        <f>TOTAUX!O9</f>
        <v>9499</v>
      </c>
      <c r="I9" s="153"/>
      <c r="M9" s="91"/>
    </row>
    <row r="10">
      <c r="A10" s="118" t="s">
        <v>356</v>
      </c>
      <c r="B10" s="118"/>
      <c r="C10" s="139">
        <v>10022.0</v>
      </c>
      <c r="D10" s="139">
        <v>10053.0</v>
      </c>
      <c r="E10" s="224">
        <v>9445.0</v>
      </c>
      <c r="F10" s="83">
        <f>TOTAUX!O10</f>
        <v>11143</v>
      </c>
      <c r="I10" s="153"/>
      <c r="M10" s="91"/>
    </row>
    <row r="11">
      <c r="A11" s="118" t="s">
        <v>357</v>
      </c>
      <c r="B11" s="118"/>
      <c r="C11" s="139">
        <v>6315.0</v>
      </c>
      <c r="D11" s="139">
        <v>6588.0</v>
      </c>
      <c r="E11" s="224">
        <v>7147.0</v>
      </c>
      <c r="F11" s="83">
        <f>TOTAUX!O11</f>
        <v>6750</v>
      </c>
      <c r="I11" s="153"/>
      <c r="M11" s="91"/>
    </row>
    <row r="12">
      <c r="A12" s="118" t="s">
        <v>358</v>
      </c>
      <c r="B12" s="118"/>
      <c r="C12" s="139">
        <v>8823.0</v>
      </c>
      <c r="D12" s="139">
        <v>6366.0</v>
      </c>
      <c r="E12" s="224">
        <v>6862.0</v>
      </c>
      <c r="F12" s="83">
        <f>TOTAUX!O12</f>
        <v>7101</v>
      </c>
      <c r="I12" s="153"/>
      <c r="M12" s="91"/>
    </row>
    <row r="13">
      <c r="A13" s="118" t="s">
        <v>359</v>
      </c>
      <c r="B13" s="118"/>
      <c r="C13" s="139">
        <v>6396.0</v>
      </c>
      <c r="D13" s="139">
        <v>5024.0</v>
      </c>
      <c r="E13" s="224">
        <v>6574.0</v>
      </c>
      <c r="F13" s="83">
        <f>TOTAUX!O13</f>
        <v>6811</v>
      </c>
      <c r="I13" s="153"/>
      <c r="M13" s="91"/>
    </row>
    <row r="14">
      <c r="A14" s="118" t="s">
        <v>360</v>
      </c>
      <c r="B14" s="118"/>
      <c r="C14" s="139">
        <v>6583.0</v>
      </c>
      <c r="D14" s="139">
        <v>7109.0</v>
      </c>
      <c r="E14" s="224">
        <v>9114.0</v>
      </c>
      <c r="F14" s="83">
        <f>TOTAUX!O14</f>
        <v>6968</v>
      </c>
      <c r="I14" s="153"/>
      <c r="M14" s="91"/>
    </row>
    <row r="15">
      <c r="E15" s="83"/>
      <c r="M15" s="91"/>
    </row>
    <row r="16">
      <c r="E16" s="83"/>
      <c r="M16" s="91"/>
    </row>
    <row r="17">
      <c r="C17" s="139">
        <v>76281.0</v>
      </c>
      <c r="D17" s="139">
        <v>84357.0</v>
      </c>
      <c r="E17" s="83">
        <f t="shared" ref="E17:F17" si="1">SUM(E3:E16)</f>
        <v>96740</v>
      </c>
      <c r="F17" s="83">
        <f t="shared" si="1"/>
        <v>92244</v>
      </c>
      <c r="M17" s="91"/>
    </row>
    <row r="18">
      <c r="C18" s="139">
        <f t="shared" ref="C18:F18" si="2">C17/12</f>
        <v>6356.75</v>
      </c>
      <c r="D18" s="139">
        <f t="shared" si="2"/>
        <v>7029.75</v>
      </c>
      <c r="E18" s="139">
        <f t="shared" si="2"/>
        <v>8061.666667</v>
      </c>
      <c r="F18" s="139">
        <f t="shared" si="2"/>
        <v>7687</v>
      </c>
      <c r="H18" s="139"/>
      <c r="M18" s="91"/>
    </row>
    <row r="19">
      <c r="M19" s="91"/>
    </row>
    <row r="20">
      <c r="A20" s="179" t="s">
        <v>396</v>
      </c>
    </row>
    <row r="21">
      <c r="A21" s="222"/>
      <c r="B21" s="222"/>
      <c r="C21" s="223">
        <v>2021.0</v>
      </c>
      <c r="D21" s="223">
        <v>2022.0</v>
      </c>
      <c r="E21" s="223">
        <v>2023.0</v>
      </c>
      <c r="F21" s="223">
        <v>2024.0</v>
      </c>
      <c r="H21" s="223"/>
      <c r="M21" s="91"/>
    </row>
    <row r="22">
      <c r="A22" s="118" t="s">
        <v>349</v>
      </c>
      <c r="B22" s="118"/>
      <c r="C22" s="225">
        <v>51.0</v>
      </c>
      <c r="D22" s="225">
        <v>47.0</v>
      </c>
      <c r="E22" s="225">
        <v>63.0</v>
      </c>
      <c r="F22" s="225">
        <f>TOTAUX!N3</f>
        <v>177</v>
      </c>
      <c r="M22" s="91"/>
    </row>
    <row r="23">
      <c r="A23" s="118" t="s">
        <v>350</v>
      </c>
      <c r="B23" s="118"/>
      <c r="C23" s="225">
        <v>52.0</v>
      </c>
      <c r="D23" s="225">
        <v>72.0</v>
      </c>
      <c r="E23" s="225">
        <v>44.0</v>
      </c>
      <c r="F23" s="225">
        <f>TOTAUX!N4</f>
        <v>179</v>
      </c>
      <c r="M23" s="91"/>
    </row>
    <row r="24">
      <c r="A24" s="118" t="s">
        <v>351</v>
      </c>
      <c r="B24" s="118"/>
      <c r="C24" s="225">
        <v>66.0</v>
      </c>
      <c r="D24" s="225">
        <v>76.0</v>
      </c>
      <c r="E24" s="225">
        <v>74.0</v>
      </c>
      <c r="F24" s="225">
        <f>TOTAUX!N5</f>
        <v>186</v>
      </c>
      <c r="M24" s="91"/>
    </row>
    <row r="25">
      <c r="A25" s="118" t="s">
        <v>352</v>
      </c>
      <c r="B25" s="118"/>
      <c r="C25" s="225">
        <v>41.0</v>
      </c>
      <c r="D25" s="225">
        <v>90.0</v>
      </c>
      <c r="E25" s="225">
        <v>97.0</v>
      </c>
      <c r="F25" s="225">
        <f>TOTAUX!N6</f>
        <v>198</v>
      </c>
      <c r="M25" s="91"/>
    </row>
    <row r="26">
      <c r="A26" s="118" t="s">
        <v>353</v>
      </c>
      <c r="B26" s="118"/>
      <c r="C26" s="225">
        <v>60.0</v>
      </c>
      <c r="D26" s="225">
        <v>88.0</v>
      </c>
      <c r="E26" s="225">
        <v>79.0</v>
      </c>
      <c r="F26" s="225">
        <f>TOTAUX!N7</f>
        <v>201</v>
      </c>
      <c r="M26" s="91"/>
    </row>
    <row r="27">
      <c r="A27" s="118" t="s">
        <v>354</v>
      </c>
      <c r="B27" s="118"/>
      <c r="C27" s="225">
        <v>73.0</v>
      </c>
      <c r="D27" s="225">
        <v>64.0</v>
      </c>
      <c r="E27" s="225">
        <v>81.0</v>
      </c>
      <c r="F27" s="225">
        <f>TOTAUX!N8</f>
        <v>151</v>
      </c>
      <c r="M27" s="91"/>
    </row>
    <row r="28">
      <c r="A28" s="118" t="s">
        <v>355</v>
      </c>
      <c r="B28" s="118"/>
      <c r="C28" s="225">
        <v>102.0</v>
      </c>
      <c r="D28" s="225">
        <v>111.0</v>
      </c>
      <c r="E28" s="225">
        <v>111.0</v>
      </c>
      <c r="F28" s="225">
        <f>TOTAUX!N9</f>
        <v>225</v>
      </c>
      <c r="M28" s="91"/>
    </row>
    <row r="29">
      <c r="A29" s="118" t="s">
        <v>356</v>
      </c>
      <c r="B29" s="118"/>
      <c r="C29" s="225">
        <v>112.0</v>
      </c>
      <c r="D29" s="225">
        <v>102.0</v>
      </c>
      <c r="E29" s="225">
        <v>98.0</v>
      </c>
      <c r="F29" s="225">
        <f>TOTAUX!N10</f>
        <v>226</v>
      </c>
      <c r="M29" s="91"/>
    </row>
    <row r="30">
      <c r="A30" s="118" t="s">
        <v>357</v>
      </c>
      <c r="B30" s="118"/>
      <c r="C30" s="225">
        <v>88.0</v>
      </c>
      <c r="D30" s="225">
        <v>74.0</v>
      </c>
      <c r="E30" s="225">
        <v>85.0</v>
      </c>
      <c r="F30" s="225">
        <f>TOTAUX!N11</f>
        <v>175</v>
      </c>
      <c r="M30" s="91"/>
    </row>
    <row r="31">
      <c r="A31" s="118" t="s">
        <v>358</v>
      </c>
      <c r="B31" s="118"/>
      <c r="C31" s="225">
        <v>87.0</v>
      </c>
      <c r="D31" s="225">
        <v>69.0</v>
      </c>
      <c r="E31" s="225">
        <v>69.0</v>
      </c>
      <c r="F31" s="225">
        <f>TOTAUX!N12</f>
        <v>186</v>
      </c>
      <c r="M31" s="91"/>
    </row>
    <row r="32">
      <c r="A32" s="118" t="s">
        <v>359</v>
      </c>
      <c r="B32" s="118"/>
      <c r="C32" s="225">
        <v>72.0</v>
      </c>
      <c r="D32" s="225">
        <v>48.0</v>
      </c>
      <c r="E32" s="225">
        <v>71.0</v>
      </c>
      <c r="F32" s="225">
        <f>TOTAUX!N13</f>
        <v>186</v>
      </c>
      <c r="M32" s="91"/>
    </row>
    <row r="33">
      <c r="A33" s="118" t="s">
        <v>360</v>
      </c>
      <c r="B33" s="118"/>
      <c r="C33" s="225">
        <v>75.0</v>
      </c>
      <c r="D33" s="225">
        <v>64.0</v>
      </c>
      <c r="E33" s="225">
        <v>83.0</v>
      </c>
      <c r="F33" s="225">
        <f>TOTAUX!N14</f>
        <v>179</v>
      </c>
      <c r="M33" s="91"/>
    </row>
    <row r="34">
      <c r="M34" s="91"/>
    </row>
    <row r="35">
      <c r="A35" s="226" t="s">
        <v>397</v>
      </c>
      <c r="H35" s="226"/>
      <c r="M35" s="91"/>
    </row>
    <row r="36">
      <c r="A36" s="118" t="s">
        <v>349</v>
      </c>
      <c r="B36" s="118"/>
      <c r="C36" s="227">
        <f t="shared" ref="C36:F36" si="3">(C22/4)/30</f>
        <v>0.425</v>
      </c>
      <c r="D36" s="227">
        <f t="shared" si="3"/>
        <v>0.3916666667</v>
      </c>
      <c r="E36" s="227">
        <f t="shared" si="3"/>
        <v>0.525</v>
      </c>
      <c r="F36" s="227">
        <f t="shared" si="3"/>
        <v>1.475</v>
      </c>
      <c r="H36" s="227"/>
      <c r="M36" s="91"/>
    </row>
    <row r="37">
      <c r="A37" s="118" t="s">
        <v>350</v>
      </c>
      <c r="B37" s="118"/>
      <c r="C37" s="227">
        <f t="shared" ref="C37:F37" si="4">(C23/4)/30</f>
        <v>0.4333333333</v>
      </c>
      <c r="D37" s="227">
        <f t="shared" si="4"/>
        <v>0.6</v>
      </c>
      <c r="E37" s="227">
        <f t="shared" si="4"/>
        <v>0.3666666667</v>
      </c>
      <c r="F37" s="227">
        <f t="shared" si="4"/>
        <v>1.491666667</v>
      </c>
      <c r="H37" s="227"/>
      <c r="M37" s="91"/>
    </row>
    <row r="38">
      <c r="A38" s="118" t="s">
        <v>351</v>
      </c>
      <c r="B38" s="118"/>
      <c r="C38" s="227">
        <f t="shared" ref="C38:F38" si="5">(C24/4)/30</f>
        <v>0.55</v>
      </c>
      <c r="D38" s="227">
        <f t="shared" si="5"/>
        <v>0.6333333333</v>
      </c>
      <c r="E38" s="227">
        <f t="shared" si="5"/>
        <v>0.6166666667</v>
      </c>
      <c r="F38" s="227">
        <f t="shared" si="5"/>
        <v>1.55</v>
      </c>
      <c r="H38" s="227"/>
      <c r="M38" s="91"/>
    </row>
    <row r="39">
      <c r="A39" s="118" t="s">
        <v>352</v>
      </c>
      <c r="B39" s="118"/>
      <c r="C39" s="227">
        <f t="shared" ref="C39:F39" si="6">(C25/4)/30</f>
        <v>0.3416666667</v>
      </c>
      <c r="D39" s="227">
        <f t="shared" si="6"/>
        <v>0.75</v>
      </c>
      <c r="E39" s="227">
        <f t="shared" si="6"/>
        <v>0.8083333333</v>
      </c>
      <c r="F39" s="227">
        <f t="shared" si="6"/>
        <v>1.65</v>
      </c>
      <c r="H39" s="227"/>
      <c r="M39" s="91"/>
    </row>
    <row r="40">
      <c r="A40" s="118" t="s">
        <v>353</v>
      </c>
      <c r="B40" s="118"/>
      <c r="C40" s="227">
        <f t="shared" ref="C40:F40" si="7">(C26/4)/30</f>
        <v>0.5</v>
      </c>
      <c r="D40" s="227">
        <f t="shared" si="7"/>
        <v>0.7333333333</v>
      </c>
      <c r="E40" s="227">
        <f t="shared" si="7"/>
        <v>0.6583333333</v>
      </c>
      <c r="F40" s="227">
        <f t="shared" si="7"/>
        <v>1.675</v>
      </c>
      <c r="H40" s="227"/>
      <c r="M40" s="91"/>
    </row>
    <row r="41">
      <c r="A41" s="118" t="s">
        <v>354</v>
      </c>
      <c r="B41" s="118"/>
      <c r="C41" s="227">
        <f t="shared" ref="C41:F41" si="8">(C27/4)/30</f>
        <v>0.6083333333</v>
      </c>
      <c r="D41" s="227">
        <f t="shared" si="8"/>
        <v>0.5333333333</v>
      </c>
      <c r="E41" s="227">
        <f t="shared" si="8"/>
        <v>0.675</v>
      </c>
      <c r="F41" s="227">
        <f t="shared" si="8"/>
        <v>1.258333333</v>
      </c>
      <c r="H41" s="227"/>
      <c r="M41" s="91"/>
    </row>
    <row r="42">
      <c r="A42" s="118" t="s">
        <v>355</v>
      </c>
      <c r="B42" s="118"/>
      <c r="C42" s="227">
        <f t="shared" ref="C42:F42" si="9">(C28/4)/30</f>
        <v>0.85</v>
      </c>
      <c r="D42" s="227">
        <f t="shared" si="9"/>
        <v>0.925</v>
      </c>
      <c r="E42" s="227">
        <f t="shared" si="9"/>
        <v>0.925</v>
      </c>
      <c r="F42" s="227">
        <f t="shared" si="9"/>
        <v>1.875</v>
      </c>
      <c r="H42" s="227"/>
      <c r="M42" s="91"/>
    </row>
    <row r="43">
      <c r="A43" s="118" t="s">
        <v>356</v>
      </c>
      <c r="B43" s="118"/>
      <c r="C43" s="227">
        <f t="shared" ref="C43:F43" si="10">(C29/4)/30</f>
        <v>0.9333333333</v>
      </c>
      <c r="D43" s="227">
        <f t="shared" si="10"/>
        <v>0.85</v>
      </c>
      <c r="E43" s="227">
        <f t="shared" si="10"/>
        <v>0.8166666667</v>
      </c>
      <c r="F43" s="227">
        <f t="shared" si="10"/>
        <v>1.883333333</v>
      </c>
      <c r="H43" s="227"/>
      <c r="M43" s="91"/>
    </row>
    <row r="44">
      <c r="A44" s="118" t="s">
        <v>357</v>
      </c>
      <c r="B44" s="118"/>
      <c r="C44" s="227">
        <f t="shared" ref="C44:F44" si="11">(C30/4)/30</f>
        <v>0.7333333333</v>
      </c>
      <c r="D44" s="227">
        <f t="shared" si="11"/>
        <v>0.6166666667</v>
      </c>
      <c r="E44" s="227">
        <f t="shared" si="11"/>
        <v>0.7083333333</v>
      </c>
      <c r="F44" s="227">
        <f t="shared" si="11"/>
        <v>1.458333333</v>
      </c>
      <c r="H44" s="227"/>
      <c r="M44" s="91"/>
    </row>
    <row r="45">
      <c r="A45" s="118" t="s">
        <v>358</v>
      </c>
      <c r="B45" s="118"/>
      <c r="C45" s="227">
        <f t="shared" ref="C45:F45" si="12">(C31/4)/30</f>
        <v>0.725</v>
      </c>
      <c r="D45" s="227">
        <f t="shared" si="12"/>
        <v>0.575</v>
      </c>
      <c r="E45" s="227">
        <f t="shared" si="12"/>
        <v>0.575</v>
      </c>
      <c r="F45" s="227">
        <f t="shared" si="12"/>
        <v>1.55</v>
      </c>
      <c r="H45" s="227"/>
      <c r="M45" s="91"/>
    </row>
    <row r="46">
      <c r="A46" s="118" t="s">
        <v>359</v>
      </c>
      <c r="B46" s="118"/>
      <c r="C46" s="227">
        <f t="shared" ref="C46:F46" si="13">(C32/4)/30</f>
        <v>0.6</v>
      </c>
      <c r="D46" s="227">
        <f t="shared" si="13"/>
        <v>0.4</v>
      </c>
      <c r="E46" s="227">
        <f t="shared" si="13"/>
        <v>0.5916666667</v>
      </c>
      <c r="F46" s="227">
        <f t="shared" si="13"/>
        <v>1.55</v>
      </c>
      <c r="H46" s="227"/>
      <c r="M46" s="91"/>
    </row>
    <row r="47">
      <c r="A47" s="118" t="s">
        <v>360</v>
      </c>
      <c r="B47" s="118"/>
      <c r="C47" s="227">
        <f t="shared" ref="C47:F47" si="14">(C33/4)/30</f>
        <v>0.625</v>
      </c>
      <c r="D47" s="227">
        <f t="shared" si="14"/>
        <v>0.5333333333</v>
      </c>
      <c r="E47" s="227">
        <f t="shared" si="14"/>
        <v>0.6916666667</v>
      </c>
      <c r="F47" s="227">
        <f t="shared" si="14"/>
        <v>1.491666667</v>
      </c>
      <c r="H47" s="227"/>
      <c r="M47" s="91"/>
    </row>
    <row r="48">
      <c r="A48" s="228" t="s">
        <v>361</v>
      </c>
      <c r="B48" s="228"/>
      <c r="C48" s="229">
        <f t="shared" ref="C48:F48" si="15">AVERAGE(C36:C47)</f>
        <v>0.6104166667</v>
      </c>
      <c r="D48" s="229">
        <f t="shared" si="15"/>
        <v>0.6284722222</v>
      </c>
      <c r="E48" s="229">
        <f t="shared" si="15"/>
        <v>0.6631944444</v>
      </c>
      <c r="F48" s="229">
        <f t="shared" si="15"/>
        <v>1.575694444</v>
      </c>
      <c r="H48" s="230"/>
      <c r="M48" s="91"/>
    </row>
  </sheetData>
  <mergeCells count="2">
    <mergeCell ref="A20:O20"/>
    <mergeCell ref="A35:G35"/>
  </mergeCells>
  <drawing r:id="rId1"/>
</worksheet>
</file>